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1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5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54.xml" ContentType="application/vnd.openxmlformats-officedocument.drawingml.chartshapes+xml"/>
  <Override PartName="/xl/drawings/drawing43.xml" ContentType="application/vnd.openxmlformats-officedocument.drawingml.chartshapes+xml"/>
  <Override PartName="/xl/drawings/drawing107.xml" ContentType="application/vnd.openxmlformats-officedocument.drawingml.chartshapes+xml"/>
  <Override PartName="/xl/drawings/drawing102.xml" ContentType="application/vnd.openxmlformats-officedocument.drawingml.chartshapes+xml"/>
  <Override PartName="/xl/drawings/drawing94.xml" ContentType="application/vnd.openxmlformats-officedocument.drawingml.chartshapes+xml"/>
  <Override PartName="/xl/drawings/drawing82.xml" ContentType="application/vnd.openxmlformats-officedocument.drawingml.chartshapes+xml"/>
  <Override PartName="/xl/drawings/drawing56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112.xml" ContentType="application/vnd.openxmlformats-officedocument.drawingml.chartshapes+xml"/>
  <Override PartName="/xl/drawings/drawing126.xml" ContentType="application/vnd.openxmlformats-officedocument.drawingml.chartshapes+xml"/>
  <Override PartName="/xl/drawings/drawing18.xml" ContentType="application/vnd.openxmlformats-officedocument.drawingml.chartshapes+xml"/>
  <Override PartName="/xl/drawings/drawing134.xml" ContentType="application/vnd.openxmlformats-officedocument.drawingml.chartshapes+xml"/>
  <Override PartName="/xl/drawings/drawing133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27.xml" ContentType="application/vnd.openxmlformats-officedocument.drawingml.chartshapes+xml"/>
  <Override PartName="/xl/drawings/drawing135.xml" ContentType="application/vnd.openxmlformats-officedocument.drawingml.chartshapes+xml"/>
  <Override PartName="/xl/drawings/drawing136.xml" ContentType="application/vnd.openxmlformats-officedocument.drawingml.chartshapes+xml"/>
  <Override PartName="/xl/drawings/drawing137.xml" ContentType="application/vnd.openxmlformats-officedocument.drawingml.chartshapes+xml"/>
  <Override PartName="/xl/drawings/drawing142.xml" ContentType="application/vnd.openxmlformats-officedocument.drawingml.chartshapes+xml"/>
  <Override PartName="/xl/drawings/drawing138.xml" ContentType="application/vnd.openxmlformats-officedocument.drawingml.chartshapes+xml"/>
  <Override PartName="/xl/drawings/drawing117.xml" ContentType="application/vnd.openxmlformats-officedocument.drawingml.chartshapes+xml"/>
  <Override PartName="/xl/workbook.xml" ContentType="application/vnd.openxmlformats-officedocument.spreadsheetml.sheet.main+xml"/>
  <Override PartName="/xl/worksheets/sheet62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21.xml" ContentType="application/vnd.openxmlformats-officedocument.spreadsheetml.worksheet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charts/chart73.xml" ContentType="application/vnd.openxmlformats-officedocument.drawingml.chart+xml"/>
  <Override PartName="/xl/worksheets/sheet22.xml" ContentType="application/vnd.openxmlformats-officedocument.spreadsheetml.worksheet+xml"/>
  <Override PartName="/xl/charts/chart72.xml" ContentType="application/vnd.openxmlformats-officedocument.drawingml.chart+xml"/>
  <Override PartName="/xl/charts/chart70.xml" ContentType="application/vnd.openxmlformats-officedocument.drawingml.chart+xml"/>
  <Override PartName="/xl/worksheets/sheet24.xml" ContentType="application/vnd.openxmlformats-officedocument.spreadsheetml.worksheet+xml"/>
  <Override PartName="/xl/charts/chart71.xml" ContentType="application/vnd.openxmlformats-officedocument.drawingml.chart+xml"/>
  <Override PartName="/xl/worksheets/sheet23.xml" ContentType="application/vnd.openxmlformats-officedocument.spreadsheetml.worksheet+xml"/>
  <Override PartName="/xl/drawings/drawing141.xml" ContentType="application/vnd.openxmlformats-officedocument.drawing+xml"/>
  <Override PartName="/xl/drawings/drawing145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44.xml" ContentType="application/vnd.openxmlformats-officedocument.drawing+xml"/>
  <Override PartName="/xl/drawings/drawing143.xml" ContentType="application/vnd.openxmlformats-officedocument.drawing+xml"/>
  <Override PartName="/xl/worksheets/sheet20.xml" ContentType="application/vnd.openxmlformats-officedocument.spreadsheetml.worksheet+xml"/>
  <Override PartName="/xl/charts/chart74.xml" ContentType="application/vnd.openxmlformats-officedocument.drawingml.chart+xml"/>
  <Override PartName="/xl/worksheets/sheet25.xml" ContentType="application/vnd.openxmlformats-officedocument.spreadsheetml.worksheet+xml"/>
  <Override PartName="/xl/charts/chart69.xml" ContentType="application/vnd.openxmlformats-officedocument.drawingml.chart+xml"/>
  <Override PartName="/xl/worksheets/sheet26.xml" ContentType="application/vnd.openxmlformats-officedocument.spreadsheetml.worksheet+xml"/>
  <Override PartName="/xl/drawings/drawing129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worksheets/sheet1.xml" ContentType="application/vnd.openxmlformats-officedocument.spreadsheetml.worksheet+xml"/>
  <Override PartName="/xl/worksheets/sheet29.xml" ContentType="application/vnd.openxmlformats-officedocument.spreadsheetml.worksheet+xml"/>
  <Override PartName="/xl/charts/chart57.xml" ContentType="application/vnd.openxmlformats-officedocument.drawingml.chart+xml"/>
  <Override PartName="/xl/worksheets/sheet30.xml" ContentType="application/vnd.openxmlformats-officedocument.spreadsheetml.worksheet+xml"/>
  <Override PartName="/xl/charts/chart56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worksheets/sheet28.xml" ContentType="application/vnd.openxmlformats-officedocument.spreadsheetml.worksheet+xml"/>
  <Override PartName="/xl/charts/chart67.xml" ContentType="application/vnd.openxmlformats-officedocument.drawingml.chart+xml"/>
  <Override PartName="/xl/worksheets/sheet27.xml" ContentType="application/vnd.openxmlformats-officedocument.spreadsheetml.worksheet+xml"/>
  <Override PartName="/xl/charts/chart68.xml" ContentType="application/vnd.openxmlformats-officedocument.drawingml.chart+xml"/>
  <Override PartName="/xl/charts/chart66.xml" ContentType="application/vnd.openxmlformats-officedocument.drawingml.chart+xml"/>
  <Override PartName="/xl/drawings/drawing130.xml" ContentType="application/vnd.openxmlformats-officedocument.drawing+xml"/>
  <Override PartName="/xl/charts/chart65.xml" ContentType="application/vnd.openxmlformats-officedocument.drawingml.chart+xml"/>
  <Override PartName="/xl/charts/chart64.xml" ContentType="application/vnd.openxmlformats-officedocument.drawingml.chart+xml"/>
  <Override PartName="/xl/charts/chart63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146.xml" ContentType="application/vnd.openxmlformats-officedocument.drawing+xml"/>
  <Override PartName="/xl/drawings/drawing128.xml" ContentType="application/vnd.openxmlformats-officedocument.drawing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charts/chart10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worksheets/sheet48.xml" ContentType="application/vnd.openxmlformats-officedocument.spreadsheetml.worksheet+xml"/>
  <Override PartName="/xl/charts/chart20.xml" ContentType="application/vnd.openxmlformats-officedocument.drawingml.chart+xml"/>
  <Override PartName="/xl/worksheets/sheet44.xml" ContentType="application/vnd.openxmlformats-officedocument.spreadsheetml.worksheet+xml"/>
  <Override PartName="/xl/charts/chart19.xml" ContentType="application/vnd.openxmlformats-officedocument.drawingml.chart+xml"/>
  <Override PartName="/xl/worksheets/sheet45.xml" ContentType="application/vnd.openxmlformats-officedocument.spreadsheetml.worksheet+xml"/>
  <Override PartName="/xl/charts/chart18.xml" ContentType="application/vnd.openxmlformats-officedocument.drawingml.chart+xml"/>
  <Override PartName="/xl/worksheets/sheet4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6.xml" ContentType="application/vnd.openxmlformats-officedocument.drawingml.chart+xml"/>
  <Override PartName="/xl/worksheets/sheet54.xml" ContentType="application/vnd.openxmlformats-officedocument.spreadsheetml.worksheet+xml"/>
  <Override PartName="/xl/charts/chart9.xml" ContentType="application/vnd.openxmlformats-officedocument.drawingml.chart+xml"/>
  <Override PartName="/xl/drawings/drawing33.xml" ContentType="application/vnd.openxmlformats-officedocument.drawing+xml"/>
  <Override PartName="/xl/drawings/drawing26.xml" ContentType="application/vnd.openxmlformats-officedocument.drawing+xml"/>
  <Override PartName="/xl/worksheets/sheet57.xml" ContentType="application/vnd.openxmlformats-officedocument.spreadsheetml.worksheet+xml"/>
  <Override PartName="/xl/charts/chart6.xml" ContentType="application/vnd.openxmlformats-officedocument.drawingml.chart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worksheets/sheet56.xml" ContentType="application/vnd.openxmlformats-officedocument.spreadsheetml.worksheet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worksheets/sheet55.xml" ContentType="application/vnd.openxmlformats-officedocument.spreadsheetml.worksheet+xml"/>
  <Override PartName="/xl/charts/chart8.xml" ContentType="application/vnd.openxmlformats-officedocument.drawingml.chart+xml"/>
  <Override PartName="/xl/drawings/drawing28.xml" ContentType="application/vnd.openxmlformats-officedocument.drawing+xml"/>
  <Override PartName="/xl/worksheets/sheet43.xml" ContentType="application/vnd.openxmlformats-officedocument.spreadsheetml.worksheet+xml"/>
  <Override PartName="/xl/charts/chart21.xml" ContentType="application/vnd.openxmlformats-officedocument.drawingml.chart+xml"/>
  <Override PartName="/xl/worksheets/sheet42.xml" ContentType="application/vnd.openxmlformats-officedocument.spreadsheetml.worksheet+xml"/>
  <Override PartName="/xl/drawings/drawing63.xml" ContentType="application/vnd.openxmlformats-officedocument.drawing+xml"/>
  <Override PartName="/xl/drawings/drawing125.xml" ContentType="application/vnd.openxmlformats-officedocument.drawing+xml"/>
  <Override PartName="/xl/drawings/drawing62.xml" ContentType="application/vnd.openxmlformats-officedocument.drawing+xml"/>
  <Override PartName="/xl/drawings/drawing61.xml" ContentType="application/vnd.openxmlformats-officedocument.drawing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charts/chart27.xml" ContentType="application/vnd.openxmlformats-officedocument.drawingml.chart+xml"/>
  <Override PartName="/xl/drawings/drawing64.xml" ContentType="application/vnd.openxmlformats-officedocument.drawing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drawings/drawing58.xml" ContentType="application/vnd.openxmlformats-officedocument.drawing+xml"/>
  <Override PartName="/xl/drawings/drawing57.xml" ContentType="application/vnd.openxmlformats-officedocument.drawing+xml"/>
  <Override PartName="/xl/drawings/drawing50.xml" ContentType="application/vnd.openxmlformats-officedocument.drawing+xml"/>
  <Override PartName="/xl/worksheets/sheet39.xml" ContentType="application/vnd.openxmlformats-officedocument.spreadsheetml.worksheet+xml"/>
  <Override PartName="/xl/charts/chart24.xml" ContentType="application/vnd.openxmlformats-officedocument.drawingml.chart+xml"/>
  <Override PartName="/xl/worksheets/sheet40.xml" ContentType="application/vnd.openxmlformats-officedocument.spreadsheetml.worksheet+xml"/>
  <Override PartName="/xl/charts/chart23.xml" ContentType="application/vnd.openxmlformats-officedocument.drawingml.chart+xml"/>
  <Override PartName="/xl/worksheets/sheet41.xml" ContentType="application/vnd.openxmlformats-officedocument.spreadsheetml.worksheet+xml"/>
  <Override PartName="/xl/charts/chart22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worksheets/sheet37.xml" ContentType="application/vnd.openxmlformats-officedocument.spreadsheetml.worksheet+xml"/>
  <Override PartName="/xl/charts/chart26.xml" ContentType="application/vnd.openxmlformats-officedocument.drawingml.chart+xml"/>
  <Override PartName="/xl/drawings/drawing55.xml" ContentType="application/vnd.openxmlformats-officedocument.drawing+xml"/>
  <Override PartName="/xl/worksheets/sheet38.xml" ContentType="application/vnd.openxmlformats-officedocument.spreadsheetml.worksheet+xml"/>
  <Override PartName="/xl/charts/chart25.xml" ContentType="application/vnd.openxmlformats-officedocument.drawingml.chart+xml"/>
  <Override PartName="/xl/drawings/drawing53.xml" ContentType="application/vnd.openxmlformats-officedocument.drawing+xml"/>
  <Override PartName="/xl/drawings/drawing21.xml" ContentType="application/vnd.openxmlformats-officedocument.drawing+xml"/>
  <Override PartName="/xl/worksheets/sheet58.xml" ContentType="application/vnd.openxmlformats-officedocument.spreadsheetml.worksheet+xml"/>
  <Override PartName="/xl/worksheets/sheet96.xml" ContentType="application/vnd.openxmlformats-officedocument.spreadsheetml.worksheet+xml"/>
  <Override PartName="/xl/worksheets/sheet95.xml" ContentType="application/vnd.openxmlformats-officedocument.spreadsheetml.worksheet+xml"/>
  <Override PartName="/xl/worksheets/sheet94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0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87.xml" ContentType="application/vnd.openxmlformats-officedocument.spreadsheetml.worksheet+xml"/>
  <Override PartName="/xl/worksheets/sheet86.xml" ContentType="application/vnd.openxmlformats-officedocument.spreadsheetml.worksheet+xml"/>
  <Override PartName="/xl/worksheets/sheet85.xml" ContentType="application/vnd.openxmlformats-officedocument.spreadsheetml.workshee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84.xml" ContentType="application/vnd.openxmlformats-officedocument.spreadsheetml.worksheet+xml"/>
  <Override PartName="/xl/worksheets/sheet83.xml" ContentType="application/vnd.openxmlformats-officedocument.spreadsheetml.worksheet+xml"/>
  <Override PartName="/xl/worksheets/sheet82.xml" ContentType="application/vnd.openxmlformats-officedocument.spreadsheetml.worksheet+xml"/>
  <Override PartName="/xl/worksheets/sheet81.xml" ContentType="application/vnd.openxmlformats-officedocument.spreadsheetml.worksheet+xml"/>
  <Override PartName="/xl/worksheets/sheet80.xml" ContentType="application/vnd.openxmlformats-officedocument.spreadsheetml.worksheet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drawings/drawing1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61.xml" ContentType="application/vnd.openxmlformats-officedocument.spreadsheetml.worksheet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60.xml" ContentType="application/vnd.openxmlformats-officedocument.spreadsheetml.workshee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drawings/drawing104.xml" ContentType="application/vnd.openxmlformats-officedocument.drawing+xml"/>
  <Override PartName="/xl/drawings/drawing103.xml" ContentType="application/vnd.openxmlformats-officedocument.drawing+xml"/>
  <Override PartName="/xl/worksheets/sheet34.xml" ContentType="application/vnd.openxmlformats-officedocument.spreadsheetml.worksheet+xml"/>
  <Override PartName="/xl/charts/chart40.xml" ContentType="application/vnd.openxmlformats-officedocument.drawingml.chart+xml"/>
  <Override PartName="/xl/drawings/drawing105.xml" ContentType="application/vnd.openxmlformats-officedocument.drawing+xml"/>
  <Override PartName="/xl/drawings/drawing109.xml" ContentType="application/vnd.openxmlformats-officedocument.drawing+xml"/>
  <Override PartName="/xl/drawings/drawing108.xml" ContentType="application/vnd.openxmlformats-officedocument.drawing+xml"/>
  <Override PartName="/xl/worksheets/sheet33.xml" ContentType="application/vnd.openxmlformats-officedocument.spreadsheetml.worksheet+xml"/>
  <Override PartName="/xl/charts/chart41.xml" ContentType="application/vnd.openxmlformats-officedocument.drawingml.chart+xml"/>
  <Override PartName="/xl/drawings/drawing106.xml" ContentType="application/vnd.openxmlformats-officedocument.drawing+xml"/>
  <Override PartName="/xl/charts/chart36.xml" ContentType="application/vnd.openxmlformats-officedocument.drawingml.chart+xml"/>
  <Override PartName="/xl/drawings/drawing70.xml" ContentType="application/vnd.openxmlformats-officedocument.drawing+xml"/>
  <Override PartName="/xl/drawings/drawing95.xml" ContentType="application/vnd.openxmlformats-officedocument.drawing+xml"/>
  <Override PartName="/xl/worksheets/sheet35.xml" ContentType="application/vnd.openxmlformats-officedocument.spreadsheetml.worksheet+xml"/>
  <Override PartName="/xl/charts/chart33.xml" ContentType="application/vnd.openxmlformats-officedocument.drawingml.chart+xml"/>
  <Override PartName="/xl/drawings/drawing93.xml" ContentType="application/vnd.openxmlformats-officedocument.drawing+xml"/>
  <Override PartName="/xl/drawings/drawing92.xml" ContentType="application/vnd.openxmlformats-officedocument.drawing+xml"/>
  <Override PartName="/xl/drawings/drawing96.xml" ContentType="application/vnd.openxmlformats-officedocument.drawing+xml"/>
  <Override PartName="/xl/charts/chart34.xml" ContentType="application/vnd.openxmlformats-officedocument.drawingml.char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charts/chart35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54.xml" ContentType="application/vnd.openxmlformats-officedocument.drawingml.chart+xml"/>
  <Override PartName="/xl/charts/chart53.xml" ContentType="application/vnd.openxmlformats-officedocument.drawingml.chart+xml"/>
  <Override PartName="/xl/charts/chart52.xml" ContentType="application/vnd.openxmlformats-officedocument.drawingml.chart+xml"/>
  <Override PartName="/xl/drawings/drawing119.xml" ContentType="application/vnd.openxmlformats-officedocument.drawing+xml"/>
  <Override PartName="/xl/drawings/drawing118.xml" ContentType="application/vnd.openxmlformats-officedocument.drawing+xml"/>
  <Override PartName="/xl/worksheets/sheet31.xml" ContentType="application/vnd.openxmlformats-officedocument.spreadsheetml.worksheet+xml"/>
  <Override PartName="/xl/charts/chart55.xml" ContentType="application/vnd.openxmlformats-officedocument.drawingml.chart+xml"/>
  <Override PartName="/xl/drawings/drawing120.xml" ContentType="application/vnd.openxmlformats-officedocument.drawing+xml"/>
  <Override PartName="/xl/drawings/drawing124.xml" ContentType="application/vnd.openxmlformats-officedocument.drawing+xml"/>
  <Override PartName="/xl/drawings/drawing123.xml" ContentType="application/vnd.openxmlformats-officedocument.drawing+xml"/>
  <Override PartName="/xl/drawings/drawing122.xml" ContentType="application/vnd.openxmlformats-officedocument.drawing+xml"/>
  <Override PartName="/xl/drawings/drawing121.xml" ContentType="application/vnd.openxmlformats-officedocument.drawing+xml"/>
  <Override PartName="/xl/charts/chart51.xml" ContentType="application/vnd.openxmlformats-officedocument.drawingml.chart+xml"/>
  <Override PartName="/xl/drawings/drawing116.xml" ContentType="application/vnd.openxmlformats-officedocument.drawing+xml"/>
  <Override PartName="/xl/worksheets/sheet32.xml" ContentType="application/vnd.openxmlformats-officedocument.spreadsheetml.worksheet+xml"/>
  <Override PartName="/xl/charts/chart46.xml" ContentType="application/vnd.openxmlformats-officedocument.drawingml.chart+xml"/>
  <Override PartName="/xl/drawings/drawing111.xml" ContentType="application/vnd.openxmlformats-officedocument.drawing+xml"/>
  <Override PartName="/xl/drawings/drawing110.xml" ContentType="application/vnd.openxmlformats-officedocument.drawing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harts/chart50.xml" ContentType="application/vnd.openxmlformats-officedocument.drawingml.chart+xml"/>
  <Override PartName="/xl/charts/chart49.xml" ContentType="application/vnd.openxmlformats-officedocument.drawingml.chart+xml"/>
  <Override PartName="/xl/charts/chart48.xml" ContentType="application/vnd.openxmlformats-officedocument.drawingml.chart+xml"/>
  <Override PartName="/xl/charts/chart47.xml" ContentType="application/vnd.openxmlformats-officedocument.drawingml.chart+xml"/>
  <Override PartName="/xl/drawings/drawing101.xml" ContentType="application/vnd.openxmlformats-officedocument.drawing+xml"/>
  <Override PartName="/xl/drawings/drawing80.xml" ContentType="application/vnd.openxmlformats-officedocument.drawing+xml"/>
  <Override PartName="/xl/charts/chart31.xml" ContentType="application/vnd.openxmlformats-officedocument.drawingml.chart+xml"/>
  <Override PartName="/xl/drawings/drawing84.xml" ContentType="application/vnd.openxmlformats-officedocument.drawing+xml"/>
  <Override PartName="/xl/drawings/drawing73.xml" ContentType="application/vnd.openxmlformats-officedocument.drawing+xml"/>
  <Override PartName="/xl/drawings/drawing79.xml" ContentType="application/vnd.openxmlformats-officedocument.drawing+xml"/>
  <Override PartName="/xl/drawings/drawing91.xml" ContentType="application/vnd.openxmlformats-officedocument.drawing+xml"/>
  <Override PartName="/xl/drawings/drawing85.xml" ContentType="application/vnd.openxmlformats-officedocument.drawing+xml"/>
  <Override PartName="/xl/drawings/drawing81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charts/chart30.xml" ContentType="application/vnd.openxmlformats-officedocument.drawingml.chart+xml"/>
  <Override PartName="/xl/worksheets/sheet36.xml" ContentType="application/vnd.openxmlformats-officedocument.spreadsheetml.worksheet+xml"/>
  <Override PartName="/xl/drawings/drawing76.xml" ContentType="application/vnd.openxmlformats-officedocument.drawing+xml"/>
  <Override PartName="/xl/charts/chart29.xml" ContentType="application/vnd.openxmlformats-officedocument.drawingml.chart+xml"/>
  <Override PartName="/xl/drawings/drawing83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drawings/drawing77.xml" ContentType="application/vnd.openxmlformats-officedocument.drawing+xml"/>
  <Override PartName="/xl/drawings/drawing90.xml" ContentType="application/vnd.openxmlformats-officedocument.drawing+xml"/>
  <Override PartName="/xl/drawings/drawing88.xml" ContentType="application/vnd.openxmlformats-officedocument.drawing+xml"/>
  <Override PartName="/xl/drawings/drawing78.xml" ContentType="application/vnd.openxmlformats-officedocument.drawing+xml"/>
  <Override PartName="/xl/drawings/drawing89.xml" ContentType="application/vnd.openxmlformats-officedocument.drawing+xml"/>
  <Override PartName="/xl/drawings/drawing86.xml" ContentType="application/vnd.openxmlformats-officedocument.drawing+xml"/>
  <Override PartName="/xl/charts/chart28.xml" ContentType="application/vnd.openxmlformats-officedocument.drawingml.chart+xml"/>
  <Override PartName="/xl/charts/chart32.xml" ContentType="application/vnd.openxmlformats-officedocument.drawingml.chart+xml"/>
  <Override PartName="/xl/drawings/drawing87.xml" ContentType="application/vnd.openxmlformats-officedocument.drawing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 firstSheet="4" activeTab="8"/>
  </bookViews>
  <sheets>
    <sheet name="Menú Principal" sheetId="1" r:id="rId1"/>
    <sheet name="Menú Turismo alojado" sheetId="2" r:id="rId2"/>
    <sheet name="Menú tipología de establecimien" sheetId="3" r:id="rId3"/>
    <sheet name="Alojados tipología" sheetId="4" r:id="rId4"/>
    <sheet name="tab. Turistas alojados tip" sheetId="5" r:id="rId5"/>
    <sheet name="grafica evolución alo x tip" sheetId="6" r:id="rId6"/>
    <sheet name="var evolu x tipolo" sheetId="7" r:id="rId7"/>
    <sheet name="tab.Evolución mensual tipología" sheetId="8" r:id="rId8"/>
    <sheet name="tablas turistas por Temporada" sheetId="9" r:id="rId9"/>
    <sheet name="Menú zonas y tipología" sheetId="10" r:id="rId10"/>
    <sheet name="Alojados zona tipología" sheetId="11" r:id="rId11"/>
    <sheet name="Gráfico alojados zona y tipolog" sheetId="12" r:id="rId12"/>
    <sheet name="Tablas turistas zona y tip." sheetId="13" r:id="rId13"/>
    <sheet name="variación x zonas tipo " sheetId="14" r:id="rId14"/>
    <sheet name="tablas Zonas mensual " sheetId="15" r:id="rId15"/>
    <sheet name="grafica zona mensual" sheetId="16" r:id="rId16"/>
    <sheet name="Tablas Evo. mens. zonas y TIPO" sheetId="17" r:id="rId17"/>
    <sheet name="Menú categoría-tipología" sheetId="18" r:id="rId18"/>
    <sheet name="tablas turistas por categorías " sheetId="19" r:id="rId19"/>
    <sheet name="grafica evolucion por categoria" sheetId="20" r:id="rId20"/>
    <sheet name="graf. dist cate ultimo año" sheetId="21" r:id="rId21"/>
    <sheet name="graf. dist cate periodo act" sheetId="22" r:id="rId22"/>
    <sheet name="VARIACIÓN EVOL POR CATEGORIA" sheetId="23" r:id="rId23"/>
    <sheet name="tab,Evolución mensual categoría" sheetId="24" r:id="rId24"/>
    <sheet name="Menú nacionalidades" sheetId="25" r:id="rId25"/>
    <sheet name="graficas evol mensual merc" sheetId="26" r:id="rId26"/>
    <sheet name="Nacionalidades  evolución mensu" sheetId="27" r:id="rId27"/>
    <sheet name="Nacionalidades " sheetId="28" r:id="rId28"/>
    <sheet name="Distribución Nacionalidades" sheetId="29" r:id="rId29"/>
    <sheet name="graf. dist NACIONALIDADES AÑO" sheetId="30" r:id="rId30"/>
    <sheet name="graf. dist NACIONALIDADES" sheetId="31" r:id="rId31"/>
    <sheet name="Nacionalidad-Alojamiento(datos)" sheetId="32" r:id="rId32"/>
    <sheet name="EVOLUCIÓN NACIO CATEGORIA " sheetId="33" r:id="rId33"/>
    <sheet name="nacionalidades distribucion alo" sheetId="34" r:id="rId34"/>
    <sheet name="Nacionalidad-Alojamiento" sheetId="35" r:id="rId35"/>
    <sheet name="Nacionalidad-evolución cuota" sheetId="36" r:id="rId36"/>
    <sheet name="Alojados evol mensual" sheetId="37" r:id="rId37"/>
    <sheet name="Gráfico alojados mensual" sheetId="38" r:id="rId38"/>
    <sheet name="Menú Pernoctaciones" sheetId="39" r:id="rId39"/>
    <sheet name="Tablas PERNOCTA zona" sheetId="40" r:id="rId40"/>
    <sheet name="evoución PERNOCTA zona" sheetId="41" r:id="rId41"/>
    <sheet name="tablas pernocta cat ev anual" sheetId="42" r:id="rId42"/>
    <sheet name="evolución pernocta cat ev anual" sheetId="43" r:id="rId43"/>
    <sheet name="Pernoctaciones tipología" sheetId="44" r:id="rId44"/>
    <sheet name="Pernoctaciones  tipolog y categ" sheetId="45" r:id="rId45"/>
    <sheet name="Gráfica pernoct tipolog" sheetId="46" r:id="rId46"/>
    <sheet name="Pernoctacion mensual" sheetId="47" r:id="rId47"/>
    <sheet name="Gráfica pernoctaciones mensual" sheetId="48" r:id="rId48"/>
    <sheet name="Menú IO" sheetId="49" r:id="rId49"/>
    <sheet name="Tablas evol IO zona" sheetId="50" r:id="rId50"/>
    <sheet name="evolución IO zona" sheetId="51" r:id="rId51"/>
    <sheet name="tablas evol IO CAT " sheetId="52" r:id="rId52"/>
    <sheet name="evolución IO CAT " sheetId="53" r:id="rId53"/>
    <sheet name="IO Tipología" sheetId="54" r:id="rId54"/>
    <sheet name="IO zona y Tipología " sheetId="55" r:id="rId55"/>
    <sheet name="gráfica IO zonas y tipologí " sheetId="56" r:id="rId56"/>
    <sheet name="IO tipología y categoría" sheetId="57" r:id="rId57"/>
    <sheet name="gráfica IO tipología" sheetId="58" r:id="rId58"/>
    <sheet name="IO evolución mensual" sheetId="59" r:id="rId59"/>
    <sheet name="gráfica IO mensual" sheetId="60" r:id="rId60"/>
    <sheet name="Menú EM" sheetId="61" r:id="rId61"/>
    <sheet name="Tablas evol EM zona" sheetId="62" r:id="rId62"/>
    <sheet name="tablas evol EM CAT" sheetId="63" r:id="rId63"/>
    <sheet name="evolución EM CAT" sheetId="64" r:id="rId64"/>
    <sheet name="EM Tipología" sheetId="65" r:id="rId65"/>
    <sheet name="EM zonas y tipología " sheetId="66" r:id="rId66"/>
    <sheet name="gráfico EM zona y tipología" sheetId="67" r:id="rId67"/>
    <sheet name="EM tipología y categoría" sheetId="68" r:id="rId68"/>
    <sheet name="Gráfica EM tipología" sheetId="69" r:id="rId69"/>
    <sheet name="EM evolución mensual" sheetId="70" r:id="rId70"/>
    <sheet name="Gráfica evolución mensual EM" sheetId="71" r:id="rId71"/>
    <sheet name="Menú municipios turísticos" sheetId="72" r:id="rId72"/>
    <sheet name="Alojados por municipio" sheetId="73" r:id="rId73"/>
    <sheet name="Gráfica alojados municipio" sheetId="74" r:id="rId74"/>
    <sheet name="Alojados tipología y categoría" sheetId="75" r:id="rId75"/>
    <sheet name="Gráfico aloj tipolog y categorí" sheetId="76" r:id="rId76"/>
    <sheet name="Pernoctaciones munic y tipologí" sheetId="77" r:id="rId77"/>
    <sheet name="Gráfica pernoct munic tipología" sheetId="78" r:id="rId78"/>
    <sheet name="pernocta municipio y catego" sheetId="79" r:id="rId79"/>
    <sheet name="Gráfico pernocta munic y cate" sheetId="80" r:id="rId80"/>
    <sheet name="IO municipio y Tipología" sheetId="81" r:id="rId81"/>
    <sheet name="gráfica IO MUNICIPI y tipología" sheetId="82" r:id="rId82"/>
    <sheet name="IO municipio y catego" sheetId="83" r:id="rId83"/>
    <sheet name="Gráfico IOa munic y ca " sheetId="84" r:id="rId84"/>
    <sheet name="EM MUNICIPIO y tipología" sheetId="85" r:id="rId85"/>
    <sheet name="gráfico EM MUNICIPI y tipología" sheetId="86" r:id="rId86"/>
    <sheet name="EM municipio y catego" sheetId="87" r:id="rId87"/>
    <sheet name="Gráfico EM munic y ca " sheetId="88" r:id="rId88"/>
    <sheet name="Nacionalidad-Zona (datos)" sheetId="89" r:id="rId89"/>
    <sheet name="evolucion nac zonas" sheetId="90" r:id="rId90"/>
    <sheet name="Nacionalidad-Zona" sheetId="91" r:id="rId91"/>
    <sheet name="Menú Oferta Alojativa" sheetId="92" r:id="rId92"/>
    <sheet name="Ofe Aloj Estim zona cat " sheetId="93" r:id="rId93"/>
    <sheet name="Graf plazas estim zona tipologí" sheetId="94" r:id="rId94"/>
    <sheet name="Oferta Alojat Estim tipol categ" sheetId="95" r:id="rId95"/>
    <sheet name="Gráfica plazas estim tipo categ" sheetId="96" r:id="rId96"/>
    <sheet name="Gráfica distrib plazas est tipo" sheetId="97" r:id="rId97"/>
    <sheet name="Menú plazas autorizadas" sheetId="98" r:id="rId98"/>
    <sheet name="Plazas Autorizadas tipología" sheetId="99" r:id="rId99"/>
    <sheet name="Gráfic Plazas Autoriz tipología" sheetId="100" r:id="rId100"/>
    <sheet name="Cuotas Plazas Autorizadas05" sheetId="101" r:id="rId101"/>
    <sheet name="Distrib Plazas Autor 03_04-05" sheetId="102" r:id="rId102"/>
    <sheet name="Gráfica Distrib Plazas Autoriza" sheetId="103" r:id="rId103"/>
    <sheet name="Hoja1" sheetId="104" state="hidden" r:id="rId104"/>
    <sheet name="actualizaciones" sheetId="105" state="hidden" r:id="rId105"/>
  </sheets>
  <externalReferences>
    <externalReference r:id="rId106"/>
    <externalReference r:id="rId107"/>
  </externalReferences>
  <definedNames>
    <definedName name="_eoh05" localSheetId="69">#REF!</definedName>
    <definedName name="_eoh05" localSheetId="63">#REF!</definedName>
    <definedName name="_eoh05" localSheetId="30">#REF!</definedName>
    <definedName name="_eoh05" localSheetId="29">#REF!</definedName>
    <definedName name="_eoh05" localSheetId="73">#REF!</definedName>
    <definedName name="_eoh05" localSheetId="55">#REF!</definedName>
    <definedName name="_eoh05" localSheetId="54">#REF!</definedName>
    <definedName name="_eoh05" localSheetId="17">#REF!</definedName>
    <definedName name="_eoh05" localSheetId="24">#REF!</definedName>
    <definedName name="_eoh05" localSheetId="2">#REF!</definedName>
    <definedName name="_eoh05" localSheetId="9">#REF!</definedName>
    <definedName name="_eoh05" localSheetId="62">#REF!</definedName>
    <definedName name="_eoh05" localSheetId="61">#REF!</definedName>
    <definedName name="_eoh05" localSheetId="51">#REF!</definedName>
    <definedName name="_eoh05" localSheetId="49">#REF!</definedName>
    <definedName name="_eoh05" localSheetId="41">#REF!</definedName>
    <definedName name="_eoh05" localSheetId="39">#REF!</definedName>
    <definedName name="_eoh05">#REF!</definedName>
    <definedName name="_eoh06" localSheetId="69">#REF!</definedName>
    <definedName name="_eoh06" localSheetId="63">#REF!</definedName>
    <definedName name="_eoh06" localSheetId="30">#REF!</definedName>
    <definedName name="_eoh06" localSheetId="29">#REF!</definedName>
    <definedName name="_eoh06" localSheetId="73">#REF!</definedName>
    <definedName name="_eoh06" localSheetId="55">#REF!</definedName>
    <definedName name="_eoh06" localSheetId="54">#REF!</definedName>
    <definedName name="_eoh06" localSheetId="17">#REF!</definedName>
    <definedName name="_eoh06" localSheetId="24">#REF!</definedName>
    <definedName name="_eoh06" localSheetId="2">#REF!</definedName>
    <definedName name="_eoh06" localSheetId="9">#REF!</definedName>
    <definedName name="_eoh06" localSheetId="62">#REF!</definedName>
    <definedName name="_eoh06" localSheetId="61">#REF!</definedName>
    <definedName name="_eoh06" localSheetId="51">#REF!</definedName>
    <definedName name="_eoh06" localSheetId="49">#REF!</definedName>
    <definedName name="_eoh06" localSheetId="41">#REF!</definedName>
    <definedName name="_eoh06" localSheetId="39">#REF!</definedName>
    <definedName name="_eoh06">#REF!</definedName>
    <definedName name="_xlnm.Print_Area" localSheetId="36">'Alojados evol mensual'!$B$6:$F$73</definedName>
    <definedName name="_xlnm.Print_Area" localSheetId="72">'Alojados por municipio'!$B$6:$G$28</definedName>
    <definedName name="_xlnm.Print_Area" localSheetId="3">'Alojados tipología'!$C$10:$H$15</definedName>
    <definedName name="_xlnm.Print_Area" localSheetId="74">'Alojados tipología y categoría'!$B$7:$N$33</definedName>
    <definedName name="_xlnm.Print_Area" localSheetId="10">'Alojados zona tipología'!$C$3:$H$17</definedName>
    <definedName name="_xlnm.Print_Area" localSheetId="100">'Cuotas Plazas Autorizadas05'!$C$5:$M$40</definedName>
    <definedName name="_xlnm.Print_Area" localSheetId="101">'Distrib Plazas Autor 03_04-05'!$C$6:$I$62</definedName>
    <definedName name="_xlnm.Print_Area" localSheetId="28">'Distribución Nacionalidades'!$C$4:$E$29</definedName>
    <definedName name="_xlnm.Print_Area" localSheetId="69">'EM evolución mensual'!$B$6:$F$73</definedName>
    <definedName name="_xlnm.Print_Area" localSheetId="86">'EM municipio y catego'!$B$7:$J$33</definedName>
    <definedName name="_xlnm.Print_Area" localSheetId="84">'EM MUNICIPIO y tipología'!$B$6:$E$28</definedName>
    <definedName name="_xlnm.Print_Area" localSheetId="64">'EM Tipología'!$C$10:$F$15</definedName>
    <definedName name="_xlnm.Print_Area" localSheetId="67">'EM tipología y categoría'!$B$6:$E$17</definedName>
    <definedName name="_xlnm.Print_Area" localSheetId="65">'EM zonas y tipología '!$B$6:$E$20</definedName>
    <definedName name="_xlnm.Print_Area" localSheetId="63">'evolución EM CAT'!$C$3:$I$57</definedName>
    <definedName name="_xlnm.Print_Area" localSheetId="52">'evolución IO CAT '!$C$3:$I$57</definedName>
    <definedName name="_xlnm.Print_Area" localSheetId="50">'evolución IO zona'!$C$3:$L$58</definedName>
    <definedName name="_xlnm.Print_Area" localSheetId="89">'evolucion nac zonas'!$B$5:$G$31</definedName>
    <definedName name="_xlnm.Print_Area" localSheetId="32">'EVOLUCIÓN NACIO CATEGORIA '!$B$4:$H$31</definedName>
    <definedName name="_xlnm.Print_Area" localSheetId="42">'evolución pernocta cat ev anual'!$C$3:$I$57</definedName>
    <definedName name="_xlnm.Print_Area" localSheetId="40">'evoución PERNOCTA zona'!$C$3:$L$58</definedName>
    <definedName name="_xlnm.Print_Area" localSheetId="93">'Graf plazas estim zona tipologí'!$B$4:$J$54</definedName>
    <definedName name="_xlnm.Print_Area" localSheetId="21">'graf. dist cate periodo act'!$B$2:$I$22</definedName>
    <definedName name="_xlnm.Print_Area" localSheetId="20">'graf. dist cate ultimo año'!$C$2:$J$21</definedName>
    <definedName name="_xlnm.Print_Area" localSheetId="30">'graf. dist NACIONALIDADES'!$B$2:$J$45</definedName>
    <definedName name="_xlnm.Print_Area" localSheetId="29">'graf. dist NACIONALIDADES AÑO'!$B$2:$J$44</definedName>
    <definedName name="_xlnm.Print_Area" localSheetId="99">'Gráfic Plazas Autoriz tipología'!$C$2:$J$27</definedName>
    <definedName name="_xlnm.Print_Area" localSheetId="73">'Gráfica alojados municipio'!$B$4:$J$29</definedName>
    <definedName name="_xlnm.Print_Area" localSheetId="102">'Gráfica Distrib Plazas Autoriza'!$B$4:$P$42</definedName>
    <definedName name="_xlnm.Print_Area" localSheetId="96">'Gráfica distrib plazas est tipo'!$B$2:$P$76</definedName>
    <definedName name="_xlnm.Print_Area" localSheetId="68">'Gráfica EM tipología'!$B$4:$J$26</definedName>
    <definedName name="_xlnm.Print_Area" localSheetId="5">'grafica evolución alo x tip'!$C$2:$J$23</definedName>
    <definedName name="_xlnm.Print_Area" localSheetId="70">'Gráfica evolución mensual EM'!$C$4:$K$27</definedName>
    <definedName name="_xlnm.Print_Area" localSheetId="19">'grafica evolucion por categoria'!$C$2:$K$23</definedName>
    <definedName name="_xlnm.Print_Area" localSheetId="59">'gráfica IO mensual'!$B$5:$J$31</definedName>
    <definedName name="_xlnm.Print_Area" localSheetId="81">'gráfica IO MUNICIPI y tipología'!$B$3:$J$25</definedName>
    <definedName name="_xlnm.Print_Area" localSheetId="57">'gráfica IO tipología'!$B$5:$J$29</definedName>
    <definedName name="_xlnm.Print_Area" localSheetId="55">'gráfica IO zonas y tipologí '!$B$3:$J$25</definedName>
    <definedName name="_xlnm.Print_Area" localSheetId="77">'Gráfica pernoct munic tipología'!$B$4:$J$29</definedName>
    <definedName name="_xlnm.Print_Area" localSheetId="45">'Gráfica pernoct tipolog'!$B$4:$J$28</definedName>
    <definedName name="_xlnm.Print_Area" localSheetId="47">'Gráfica pernoctaciones mensual'!$B$4:$J$28</definedName>
    <definedName name="_xlnm.Print_Area" localSheetId="95">'Gráfica plazas estim tipo categ'!$B$2:$R$89</definedName>
    <definedName name="_xlnm.Print_Area" localSheetId="15">'grafica zona mensual'!$C$2:$J$62</definedName>
    <definedName name="_xlnm.Print_Area" localSheetId="25">'graficas evol mensual merc'!$B$2:$N$73,'graficas evol mensual merc'!$B$76:$N$145,'graficas evol mensual merc'!$B$148:$N$217,'graficas evol mensual merc'!$B$220:$N$289</definedName>
    <definedName name="_xlnm.Print_Area" localSheetId="75">'Gráfico aloj tipolog y categorí'!$B$5:$Q$39</definedName>
    <definedName name="_xlnm.Print_Area" localSheetId="37">'Gráfico alojados mensual'!$B$3:$K$28</definedName>
    <definedName name="_xlnm.Print_Area" localSheetId="11">'Gráfico alojados zona y tipolog'!$B$2:$J$25</definedName>
    <definedName name="_xlnm.Print_Area" localSheetId="87">'Gráfico EM munic y ca '!$B$5:$Q$39</definedName>
    <definedName name="_xlnm.Print_Area" localSheetId="85">'gráfico EM MUNICIPI y tipología'!$B$2:$J$26</definedName>
    <definedName name="_xlnm.Print_Area" localSheetId="66">'gráfico EM zona y tipología'!$B$2:$J$26</definedName>
    <definedName name="_xlnm.Print_Area" localSheetId="83">'Gráfico IOa munic y ca '!$B$5:$Q$39</definedName>
    <definedName name="_xlnm.Print_Area" localSheetId="79">'Gráfico pernocta munic y cate'!$B$5:$Q$39</definedName>
    <definedName name="_xlnm.Print_Area" localSheetId="58">'IO evolución mensual'!$B$6:$F$73</definedName>
    <definedName name="_xlnm.Print_Area" localSheetId="82">'IO municipio y catego'!$B$7:$J$33</definedName>
    <definedName name="_xlnm.Print_Area" localSheetId="80">'IO municipio y Tipología'!$B$6:$E$28</definedName>
    <definedName name="_xlnm.Print_Area" localSheetId="53">'IO Tipología'!$C$7:$F$12</definedName>
    <definedName name="_xlnm.Print_Area" localSheetId="56">'IO tipología y categoría'!$B$7:$E$18</definedName>
    <definedName name="_xlnm.Print_Area" localSheetId="54">'IO zona y Tipología '!$B$6:$E$20</definedName>
    <definedName name="_xlnm.Print_Area" localSheetId="17">'Menú categoría-tipología'!$D$6:$G$29</definedName>
    <definedName name="_xlnm.Print_Area" localSheetId="60">'Menú EM'!$D$7:$G$32</definedName>
    <definedName name="_xlnm.Print_Area" localSheetId="48">'Menú IO'!$C$8:$F$33</definedName>
    <definedName name="_xlnm.Print_Area" localSheetId="71">'Menú municipios turísticos'!$D$8:$G$34</definedName>
    <definedName name="_xlnm.Print_Area" localSheetId="24">'Menú nacionalidades'!$D$6:$G$35</definedName>
    <definedName name="_xlnm.Print_Area" localSheetId="91">'Menú Oferta Alojativa'!$D$8:$G$19</definedName>
    <definedName name="_xlnm.Print_Area" localSheetId="38">'Menú Pernoctaciones'!$C$5:$F$31</definedName>
    <definedName name="_xlnm.Print_Area" localSheetId="97">'Menú plazas autorizadas'!$D$7:$F$18</definedName>
    <definedName name="_xlnm.Print_Area" localSheetId="0">'Menú Principal'!$C$4:$G$22</definedName>
    <definedName name="_xlnm.Print_Area" localSheetId="2">'Menú tipología de establecimien'!$D$6:$G$25</definedName>
    <definedName name="_xlnm.Print_Area" localSheetId="1">'Menú Turismo alojado'!$D$6:$G$20</definedName>
    <definedName name="_xlnm.Print_Area" localSheetId="9">'Menú zonas y tipología'!$D$6:$G$27</definedName>
    <definedName name="_xlnm.Print_Area" localSheetId="34">'Nacionalidad-Alojamiento'!$B$7:$H$34</definedName>
    <definedName name="_xlnm.Print_Area" localSheetId="31">'Nacionalidad-Alojamiento(datos)'!$B$7:$H$34</definedName>
    <definedName name="_xlnm.Print_Area" localSheetId="27">'Nacionalidades '!$C$4:$G$29</definedName>
    <definedName name="_xlnm.Print_Area" localSheetId="26">'Nacionalidades  evolución mensu'!$B$5:$AV$71</definedName>
    <definedName name="_xlnm.Print_Area" localSheetId="33">'nacionalidades distribucion alo'!$B$5:$H$32</definedName>
    <definedName name="_xlnm.Print_Area" localSheetId="35">'Nacionalidad-evolución cuota'!$B$5:$Y$71</definedName>
    <definedName name="_xlnm.Print_Area" localSheetId="90">'Nacionalidad-Zona'!$B$6:$G$32</definedName>
    <definedName name="_xlnm.Print_Area" localSheetId="88">'Nacionalidad-Zona (datos)'!$B$6:$G$32</definedName>
    <definedName name="_xlnm.Print_Area" localSheetId="92">'Ofe Aloj Estim zona cat '!$B$6:$N$40</definedName>
    <definedName name="_xlnm.Print_Area" localSheetId="94">'Oferta Alojat Estim tipol categ'!$C$6:$O$51</definedName>
    <definedName name="_xlnm.Print_Area" localSheetId="78">'pernocta municipio y catego'!$B$7:$N$33</definedName>
    <definedName name="_xlnm.Print_Area" localSheetId="46">'Pernoctacion mensual'!$B$6:$F$73</definedName>
    <definedName name="_xlnm.Print_Area" localSheetId="44">'Pernoctaciones  tipolog y categ'!$B$7:$G$18</definedName>
    <definedName name="_xlnm.Print_Area" localSheetId="76">'Pernoctaciones munic y tipologí'!$B$6:$G$28</definedName>
    <definedName name="_xlnm.Print_Area" localSheetId="43">'Pernoctaciones tipología'!$B$11:$G$17</definedName>
    <definedName name="_xlnm.Print_Area" localSheetId="98">'Plazas Autorizadas tipología'!$C$4:$M$40</definedName>
    <definedName name="_xlnm.Print_Area" localSheetId="23">'tab,Evolución mensual categoría'!$C$3:$I$39</definedName>
    <definedName name="_xlnm.Print_Area" localSheetId="4">'tab. Turistas alojados tip'!$C$3:$F$70</definedName>
    <definedName name="_xlnm.Print_Area" localSheetId="7">'tab.Evolución mensual tipología'!$C$3:$F$38</definedName>
    <definedName name="_xlnm.Print_Area" localSheetId="16">'Tablas Evo. mens. zonas y TIPO'!$C$3:$R$58</definedName>
    <definedName name="_xlnm.Print_Area" localSheetId="62">'tablas evol EM CAT'!$C$3:$I$70</definedName>
    <definedName name="_xlnm.Print_Area" localSheetId="61">'Tablas evol EM zona'!$C$3:$L$71</definedName>
    <definedName name="_xlnm.Print_Area" localSheetId="51">'tablas evol IO CAT '!$C$3:$I$70</definedName>
    <definedName name="_xlnm.Print_Area" localSheetId="49">'Tablas evol IO zona'!$C$3:$L$71</definedName>
    <definedName name="_xlnm.Print_Area" localSheetId="41">'tablas pernocta cat ev anual'!$C$3:$I$70</definedName>
    <definedName name="_xlnm.Print_Area" localSheetId="39">'Tablas PERNOCTA zona'!$C$3:$L$71</definedName>
    <definedName name="_xlnm.Print_Area" localSheetId="18">'tablas turistas por categorías '!$C$3:$I$70</definedName>
    <definedName name="_xlnm.Print_Area" localSheetId="8">'tablas turistas por Temporada'!$C$3:$G$26</definedName>
    <definedName name="_xlnm.Print_Area" localSheetId="12">'Tablas turistas zona y tip.'!$C$3:$L$72</definedName>
    <definedName name="_xlnm.Print_Area" localSheetId="14">'tablas Zonas mensual '!$C$3:$J$55</definedName>
    <definedName name="_xlnm.Print_Area" localSheetId="6">'var evolu x tipolo'!$C$3:$F$58</definedName>
    <definedName name="_xlnm.Print_Area" localSheetId="22">'VARIACIÓN EVOL POR CATEGORIA'!$B$3:$H$57</definedName>
    <definedName name="_xlnm.Print_Area" localSheetId="13">'variación x zonas tipo '!$B$3:$K$58</definedName>
    <definedName name="CANARIAS" localSheetId="69">#REF!</definedName>
    <definedName name="CANARIAS" localSheetId="63">#REF!</definedName>
    <definedName name="CANARIAS" localSheetId="30">#REF!</definedName>
    <definedName name="CANARIAS" localSheetId="29">#REF!</definedName>
    <definedName name="CANARIAS" localSheetId="73">#REF!</definedName>
    <definedName name="CANARIAS" localSheetId="55">#REF!</definedName>
    <definedName name="CANARIAS" localSheetId="54">#REF!</definedName>
    <definedName name="CANARIAS" localSheetId="17">#REF!</definedName>
    <definedName name="CANARIAS" localSheetId="24">#REF!</definedName>
    <definedName name="CANARIAS" localSheetId="2">#REF!</definedName>
    <definedName name="CANARIAS" localSheetId="9">#REF!</definedName>
    <definedName name="CANARIAS" localSheetId="62">#REF!</definedName>
    <definedName name="CANARIAS" localSheetId="61">#REF!</definedName>
    <definedName name="CANARIAS" localSheetId="51">#REF!</definedName>
    <definedName name="CANARIAS" localSheetId="49">#REF!</definedName>
    <definedName name="CANARIAS" localSheetId="41">#REF!</definedName>
    <definedName name="CANARIAS" localSheetId="39">#REF!</definedName>
    <definedName name="CANARIAS">#REF!</definedName>
    <definedName name="eoap05" localSheetId="69">#REF!</definedName>
    <definedName name="eoap05" localSheetId="63">#REF!</definedName>
    <definedName name="eoap05" localSheetId="30">#REF!</definedName>
    <definedName name="eoap05" localSheetId="29">#REF!</definedName>
    <definedName name="eoap05" localSheetId="73">#REF!</definedName>
    <definedName name="eoap05" localSheetId="55">#REF!</definedName>
    <definedName name="eoap05" localSheetId="54">#REF!</definedName>
    <definedName name="eoap05" localSheetId="17">#REF!</definedName>
    <definedName name="eoap05" localSheetId="24">#REF!</definedName>
    <definedName name="eoap05" localSheetId="2">#REF!</definedName>
    <definedName name="eoap05" localSheetId="9">#REF!</definedName>
    <definedName name="eoap05" localSheetId="62">#REF!</definedName>
    <definedName name="eoap05" localSheetId="61">#REF!</definedName>
    <definedName name="eoap05" localSheetId="51">#REF!</definedName>
    <definedName name="eoap05" localSheetId="49">#REF!</definedName>
    <definedName name="eoap05" localSheetId="41">#REF!</definedName>
    <definedName name="eoap05" localSheetId="39">#REF!</definedName>
    <definedName name="eoap05">#REF!</definedName>
    <definedName name="EOAP05B" localSheetId="69">#REF!</definedName>
    <definedName name="EOAP05B" localSheetId="63">#REF!</definedName>
    <definedName name="EOAP05B" localSheetId="30">#REF!</definedName>
    <definedName name="EOAP05B" localSheetId="29">#REF!</definedName>
    <definedName name="EOAP05B" localSheetId="73">#REF!</definedName>
    <definedName name="EOAP05B" localSheetId="55">#REF!</definedName>
    <definedName name="EOAP05B" localSheetId="54">#REF!</definedName>
    <definedName name="EOAP05B" localSheetId="17">#REF!</definedName>
    <definedName name="EOAP05B" localSheetId="24">#REF!</definedName>
    <definedName name="EOAP05B" localSheetId="2">#REF!</definedName>
    <definedName name="EOAP05B" localSheetId="9">#REF!</definedName>
    <definedName name="EOAP05B" localSheetId="62">#REF!</definedName>
    <definedName name="EOAP05B" localSheetId="61">#REF!</definedName>
    <definedName name="EOAP05B" localSheetId="51">#REF!</definedName>
    <definedName name="EOAP05B" localSheetId="49">#REF!</definedName>
    <definedName name="EOAP05B" localSheetId="41">#REF!</definedName>
    <definedName name="EOAP05B" localSheetId="39">#REF!</definedName>
    <definedName name="EOAP05B">#REF!</definedName>
    <definedName name="eoap06" localSheetId="69">#REF!</definedName>
    <definedName name="eoap06" localSheetId="63">#REF!</definedName>
    <definedName name="eoap06" localSheetId="30">#REF!</definedName>
    <definedName name="eoap06" localSheetId="29">#REF!</definedName>
    <definedName name="eoap06" localSheetId="73">#REF!</definedName>
    <definedName name="eoap06" localSheetId="55">#REF!</definedName>
    <definedName name="eoap06" localSheetId="54">#REF!</definedName>
    <definedName name="eoap06" localSheetId="17">#REF!</definedName>
    <definedName name="eoap06" localSheetId="24">#REF!</definedName>
    <definedName name="eoap06" localSheetId="2">#REF!</definedName>
    <definedName name="eoap06" localSheetId="9">#REF!</definedName>
    <definedName name="eoap06" localSheetId="62">#REF!</definedName>
    <definedName name="eoap06" localSheetId="61">#REF!</definedName>
    <definedName name="eoap06" localSheetId="51">#REF!</definedName>
    <definedName name="eoap06" localSheetId="49">#REF!</definedName>
    <definedName name="eoap06" localSheetId="41">#REF!</definedName>
    <definedName name="eoap06" localSheetId="39">#REF!</definedName>
    <definedName name="eoap06">#REF!</definedName>
    <definedName name="EOAP06B" localSheetId="69">#REF!</definedName>
    <definedName name="EOAP06B" localSheetId="63">#REF!</definedName>
    <definedName name="EOAP06B" localSheetId="30">#REF!</definedName>
    <definedName name="EOAP06B" localSheetId="29">#REF!</definedName>
    <definedName name="EOAP06B" localSheetId="73">#REF!</definedName>
    <definedName name="EOAP06B" localSheetId="55">#REF!</definedName>
    <definedName name="EOAP06B" localSheetId="54">#REF!</definedName>
    <definedName name="EOAP06B" localSheetId="17">#REF!</definedName>
    <definedName name="EOAP06B" localSheetId="24">#REF!</definedName>
    <definedName name="EOAP06B" localSheetId="2">#REF!</definedName>
    <definedName name="EOAP06B" localSheetId="9">#REF!</definedName>
    <definedName name="EOAP06B" localSheetId="62">#REF!</definedName>
    <definedName name="EOAP06B" localSheetId="61">#REF!</definedName>
    <definedName name="EOAP06B" localSheetId="51">#REF!</definedName>
    <definedName name="EOAP06B" localSheetId="49">#REF!</definedName>
    <definedName name="EOAP06B" localSheetId="41">#REF!</definedName>
    <definedName name="EOAP06B" localSheetId="39">#REF!</definedName>
    <definedName name="EOAP06B">#REF!</definedName>
    <definedName name="eoh05B" localSheetId="69">#REF!</definedName>
    <definedName name="eoh05B" localSheetId="63">#REF!</definedName>
    <definedName name="eoh05B" localSheetId="30">#REF!</definedName>
    <definedName name="eoh05B" localSheetId="29">#REF!</definedName>
    <definedName name="eoh05B" localSheetId="73">#REF!</definedName>
    <definedName name="eoh05B" localSheetId="55">#REF!</definedName>
    <definedName name="eoh05B" localSheetId="54">#REF!</definedName>
    <definedName name="eoh05B" localSheetId="17">#REF!</definedName>
    <definedName name="eoh05B" localSheetId="24">#REF!</definedName>
    <definedName name="eoh05B" localSheetId="2">#REF!</definedName>
    <definedName name="eoh05B" localSheetId="9">#REF!</definedName>
    <definedName name="eoh05B" localSheetId="62">#REF!</definedName>
    <definedName name="eoh05B" localSheetId="61">#REF!</definedName>
    <definedName name="eoh05B" localSheetId="51">#REF!</definedName>
    <definedName name="eoh05B" localSheetId="49">#REF!</definedName>
    <definedName name="eoh05B" localSheetId="41">#REF!</definedName>
    <definedName name="eoh05B" localSheetId="39">#REF!</definedName>
    <definedName name="eoh05B">#REF!</definedName>
    <definedName name="eoh06B" localSheetId="69">#REF!</definedName>
    <definedName name="eoh06B" localSheetId="63">#REF!</definedName>
    <definedName name="eoh06B" localSheetId="30">#REF!</definedName>
    <definedName name="eoh06B" localSheetId="29">#REF!</definedName>
    <definedName name="eoh06B" localSheetId="73">#REF!</definedName>
    <definedName name="eoh06B" localSheetId="55">#REF!</definedName>
    <definedName name="eoh06B" localSheetId="54">#REF!</definedName>
    <definedName name="eoh06B" localSheetId="17">#REF!</definedName>
    <definedName name="eoh06B" localSheetId="24">#REF!</definedName>
    <definedName name="eoh06B" localSheetId="2">#REF!</definedName>
    <definedName name="eoh06B" localSheetId="9">#REF!</definedName>
    <definedName name="eoh06B" localSheetId="62">#REF!</definedName>
    <definedName name="eoh06B" localSheetId="61">#REF!</definedName>
    <definedName name="eoh06B" localSheetId="51">#REF!</definedName>
    <definedName name="eoh06B" localSheetId="49">#REF!</definedName>
    <definedName name="eoh06B" localSheetId="41">#REF!</definedName>
    <definedName name="eoh06B" localSheetId="39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69">#REF!</definedName>
    <definedName name="FT" localSheetId="63">#REF!</definedName>
    <definedName name="FT" localSheetId="30">#REF!</definedName>
    <definedName name="FT" localSheetId="29">#REF!</definedName>
    <definedName name="FT" localSheetId="73">#REF!</definedName>
    <definedName name="FT" localSheetId="55">#REF!</definedName>
    <definedName name="FT" localSheetId="54">#REF!</definedName>
    <definedName name="FT" localSheetId="17">#REF!</definedName>
    <definedName name="FT" localSheetId="24">#REF!</definedName>
    <definedName name="FT" localSheetId="2">#REF!</definedName>
    <definedName name="FT" localSheetId="9">#REF!</definedName>
    <definedName name="FT" localSheetId="62">#REF!</definedName>
    <definedName name="FT" localSheetId="61">#REF!</definedName>
    <definedName name="FT" localSheetId="51">#REF!</definedName>
    <definedName name="FT" localSheetId="49">#REF!</definedName>
    <definedName name="FT" localSheetId="41">#REF!</definedName>
    <definedName name="FT" localSheetId="39">#REF!</definedName>
    <definedName name="FT">#REF!</definedName>
    <definedName name="GC" localSheetId="69">#REF!</definedName>
    <definedName name="GC" localSheetId="63">#REF!</definedName>
    <definedName name="GC" localSheetId="30">#REF!</definedName>
    <definedName name="GC" localSheetId="29">#REF!</definedName>
    <definedName name="GC" localSheetId="73">#REF!</definedName>
    <definedName name="GC" localSheetId="55">#REF!</definedName>
    <definedName name="GC" localSheetId="54">#REF!</definedName>
    <definedName name="GC" localSheetId="17">#REF!</definedName>
    <definedName name="GC" localSheetId="24">#REF!</definedName>
    <definedName name="GC" localSheetId="2">#REF!</definedName>
    <definedName name="GC" localSheetId="9">#REF!</definedName>
    <definedName name="GC" localSheetId="62">#REF!</definedName>
    <definedName name="GC" localSheetId="61">#REF!</definedName>
    <definedName name="GC" localSheetId="51">#REF!</definedName>
    <definedName name="GC" localSheetId="49">#REF!</definedName>
    <definedName name="GC" localSheetId="41">#REF!</definedName>
    <definedName name="GC" localSheetId="39">#REF!</definedName>
    <definedName name="GC">#REF!</definedName>
    <definedName name="IPH" localSheetId="69">#REF!</definedName>
    <definedName name="IPH" localSheetId="63">#REF!</definedName>
    <definedName name="IPH" localSheetId="30">#REF!</definedName>
    <definedName name="IPH" localSheetId="29">#REF!</definedName>
    <definedName name="IPH" localSheetId="73">#REF!</definedName>
    <definedName name="IPH" localSheetId="55">#REF!</definedName>
    <definedName name="IPH" localSheetId="54">#REF!</definedName>
    <definedName name="IPH" localSheetId="17">#REF!</definedName>
    <definedName name="IPH" localSheetId="24">#REF!</definedName>
    <definedName name="IPH" localSheetId="2">#REF!</definedName>
    <definedName name="IPH" localSheetId="9">#REF!</definedName>
    <definedName name="IPH" localSheetId="62">#REF!</definedName>
    <definedName name="IPH" localSheetId="61">#REF!</definedName>
    <definedName name="IPH" localSheetId="51">#REF!</definedName>
    <definedName name="IPH" localSheetId="49">#REF!</definedName>
    <definedName name="IPH" localSheetId="41">#REF!</definedName>
    <definedName name="IPH" localSheetId="39">#REF!</definedName>
    <definedName name="IPH">#REF!</definedName>
    <definedName name="LP" localSheetId="69">#REF!</definedName>
    <definedName name="LP" localSheetId="63">#REF!</definedName>
    <definedName name="LP" localSheetId="30">#REF!</definedName>
    <definedName name="LP" localSheetId="29">#REF!</definedName>
    <definedName name="LP" localSheetId="73">#REF!</definedName>
    <definedName name="LP" localSheetId="55">#REF!</definedName>
    <definedName name="LP" localSheetId="54">#REF!</definedName>
    <definedName name="LP" localSheetId="17">#REF!</definedName>
    <definedName name="LP" localSheetId="24">#REF!</definedName>
    <definedName name="LP" localSheetId="2">#REF!</definedName>
    <definedName name="LP" localSheetId="9">#REF!</definedName>
    <definedName name="LP" localSheetId="62">#REF!</definedName>
    <definedName name="LP" localSheetId="61">#REF!</definedName>
    <definedName name="LP" localSheetId="51">#REF!</definedName>
    <definedName name="LP" localSheetId="49">#REF!</definedName>
    <definedName name="LP" localSheetId="41">#REF!</definedName>
    <definedName name="LP" localSheetId="39">#REF!</definedName>
    <definedName name="LP">#REF!</definedName>
    <definedName name="LZ" localSheetId="69">#REF!</definedName>
    <definedName name="LZ" localSheetId="63">#REF!</definedName>
    <definedName name="LZ" localSheetId="30">#REF!</definedName>
    <definedName name="LZ" localSheetId="29">#REF!</definedName>
    <definedName name="LZ" localSheetId="73">#REF!</definedName>
    <definedName name="LZ" localSheetId="55">#REF!</definedName>
    <definedName name="LZ" localSheetId="54">#REF!</definedName>
    <definedName name="LZ" localSheetId="17">#REF!</definedName>
    <definedName name="LZ" localSheetId="24">#REF!</definedName>
    <definedName name="LZ" localSheetId="2">#REF!</definedName>
    <definedName name="LZ" localSheetId="9">#REF!</definedName>
    <definedName name="LZ" localSheetId="62">#REF!</definedName>
    <definedName name="LZ" localSheetId="61">#REF!</definedName>
    <definedName name="LZ" localSheetId="51">#REF!</definedName>
    <definedName name="LZ" localSheetId="49">#REF!</definedName>
    <definedName name="LZ" localSheetId="41">#REF!</definedName>
    <definedName name="LZ" localSheetId="39">#REF!</definedName>
    <definedName name="LZ">#REF!</definedName>
    <definedName name="TF" localSheetId="69">#REF!</definedName>
    <definedName name="TF" localSheetId="63">#REF!</definedName>
    <definedName name="TF" localSheetId="30">#REF!</definedName>
    <definedName name="TF" localSheetId="29">#REF!</definedName>
    <definedName name="TF" localSheetId="73">#REF!</definedName>
    <definedName name="TF" localSheetId="55">#REF!</definedName>
    <definedName name="TF" localSheetId="54">#REF!</definedName>
    <definedName name="TF" localSheetId="17">#REF!</definedName>
    <definedName name="TF" localSheetId="24">#REF!</definedName>
    <definedName name="TF" localSheetId="2">#REF!</definedName>
    <definedName name="TF" localSheetId="9">#REF!</definedName>
    <definedName name="TF" localSheetId="62">#REF!</definedName>
    <definedName name="TF" localSheetId="61">#REF!</definedName>
    <definedName name="TF" localSheetId="51">#REF!</definedName>
    <definedName name="TF" localSheetId="49">#REF!</definedName>
    <definedName name="TF" localSheetId="41">#REF!</definedName>
    <definedName name="TF" localSheetId="39">#REF!</definedName>
    <definedName name="TF">#REF!</definedName>
    <definedName name="_xlnm.Print_Titles" localSheetId="25">'graficas evol mensual merc'!$2:$3</definedName>
    <definedName name="_xlnm.Print_Titles" localSheetId="26">'Nacionalidades  evolución mensu'!$B:$B</definedName>
  </definedNames>
  <calcPr calcId="125725"/>
  <fileRecoveryPr repairLoad="1"/>
</workbook>
</file>

<file path=xl/calcChain.xml><?xml version="1.0" encoding="utf-8"?>
<calcChain xmlns="http://schemas.openxmlformats.org/spreadsheetml/2006/main">
  <c r="I61" i="102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E61" l="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I32" l="1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E32" l="1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D7" i="101"/>
  <c r="H7" i="102" s="1"/>
  <c r="F39" i="101" l="1"/>
  <c r="G39" s="1"/>
  <c r="H39"/>
  <c r="I39" s="1"/>
  <c r="J39"/>
  <c r="K39" s="1"/>
  <c r="L39"/>
  <c r="M39" s="1"/>
  <c r="D36" i="102"/>
  <c r="H36"/>
  <c r="D7"/>
  <c r="F7" i="101"/>
  <c r="H7" s="1"/>
  <c r="J7" s="1"/>
  <c r="L7" s="1"/>
  <c r="E39" i="99"/>
  <c r="D39"/>
  <c r="D39" i="101" s="1"/>
  <c r="E39" s="1"/>
  <c r="F38" l="1"/>
  <c r="G38" s="1"/>
  <c r="H38"/>
  <c r="I38" s="1"/>
  <c r="J38"/>
  <c r="K38" s="1"/>
  <c r="L38"/>
  <c r="M38" s="1"/>
  <c r="E38" i="99"/>
  <c r="D38"/>
  <c r="D38" i="101" s="1"/>
  <c r="E38" s="1"/>
  <c r="F37" l="1"/>
  <c r="G37"/>
  <c r="H37"/>
  <c r="J37"/>
  <c r="L37"/>
  <c r="M37" s="1"/>
  <c r="E37" i="99"/>
  <c r="D37"/>
  <c r="D37" i="101" s="1"/>
  <c r="E37" s="1"/>
  <c r="F36" l="1"/>
  <c r="H36"/>
  <c r="I36" s="1"/>
  <c r="G36"/>
  <c r="J36"/>
  <c r="L36"/>
  <c r="M36" s="1"/>
  <c r="E36" i="99"/>
  <c r="D36"/>
  <c r="D36" i="101" s="1"/>
  <c r="E36" s="1"/>
  <c r="F35" l="1"/>
  <c r="H35"/>
  <c r="G35"/>
  <c r="J35"/>
  <c r="K35" s="1"/>
  <c r="L35"/>
  <c r="E35" i="99"/>
  <c r="D35"/>
  <c r="D35" i="101" s="1"/>
  <c r="E35" s="1"/>
  <c r="F34" l="1"/>
  <c r="G34"/>
  <c r="H34"/>
  <c r="I34" s="1"/>
  <c r="J34"/>
  <c r="L34"/>
  <c r="M34" s="1"/>
  <c r="E34" i="99"/>
  <c r="D34"/>
  <c r="D34" i="101" s="1"/>
  <c r="E34" s="1"/>
  <c r="F33" l="1"/>
  <c r="G33"/>
  <c r="H33"/>
  <c r="I33" s="1"/>
  <c r="J33"/>
  <c r="L33"/>
  <c r="E33" i="99"/>
  <c r="D33"/>
  <c r="D33" i="101" s="1"/>
  <c r="E33" s="1"/>
  <c r="F32" l="1"/>
  <c r="G32" s="1"/>
  <c r="H32"/>
  <c r="J32"/>
  <c r="L32"/>
  <c r="M32" s="1"/>
  <c r="E32" i="99"/>
  <c r="D32"/>
  <c r="D32" i="101" s="1"/>
  <c r="E32" s="1"/>
  <c r="F31" l="1"/>
  <c r="G31" s="1"/>
  <c r="H31"/>
  <c r="I31" s="1"/>
  <c r="J31"/>
  <c r="L31"/>
  <c r="E31" i="99"/>
  <c r="D31"/>
  <c r="D31" i="101" s="1"/>
  <c r="E31" s="1"/>
  <c r="F30" l="1"/>
  <c r="G30" s="1"/>
  <c r="H30"/>
  <c r="I30" s="1"/>
  <c r="J30"/>
  <c r="L30"/>
  <c r="E30" i="99"/>
  <c r="D30"/>
  <c r="D30" i="101" s="1"/>
  <c r="E30" s="1"/>
  <c r="F29" l="1"/>
  <c r="G29" s="1"/>
  <c r="H29"/>
  <c r="I29" s="1"/>
  <c r="J29"/>
  <c r="L29"/>
  <c r="M29" s="1"/>
  <c r="E29" i="99"/>
  <c r="D29"/>
  <c r="D29" i="101" s="1"/>
  <c r="E29" s="1"/>
  <c r="F28" l="1"/>
  <c r="G28" s="1"/>
  <c r="H28"/>
  <c r="I28" s="1"/>
  <c r="J28"/>
  <c r="L28"/>
  <c r="M28" s="1"/>
  <c r="E28" i="99"/>
  <c r="D28"/>
  <c r="D28" i="101" s="1"/>
  <c r="E28" s="1"/>
  <c r="F27" l="1"/>
  <c r="H27"/>
  <c r="G27"/>
  <c r="J27"/>
  <c r="K27" s="1"/>
  <c r="L27"/>
  <c r="M27" s="1"/>
  <c r="E27" i="99"/>
  <c r="D27"/>
  <c r="D27" i="101" s="1"/>
  <c r="E27" s="1"/>
  <c r="F26" l="1"/>
  <c r="G26" s="1"/>
  <c r="H26"/>
  <c r="I26" s="1"/>
  <c r="J26"/>
  <c r="K26" s="1"/>
  <c r="L26"/>
  <c r="M26" s="1"/>
  <c r="E26" i="99"/>
  <c r="D26"/>
  <c r="D26" i="101" s="1"/>
  <c r="E26" s="1"/>
  <c r="F25" l="1"/>
  <c r="G25" s="1"/>
  <c r="H25"/>
  <c r="I25" s="1"/>
  <c r="J25"/>
  <c r="K25" s="1"/>
  <c r="L25"/>
  <c r="M25" s="1"/>
  <c r="E25" i="99"/>
  <c r="D25"/>
  <c r="D25" i="101" s="1"/>
  <c r="E25" s="1"/>
  <c r="F24" l="1"/>
  <c r="G24" s="1"/>
  <c r="H24"/>
  <c r="I24" s="1"/>
  <c r="J24"/>
  <c r="L24"/>
  <c r="E24" i="99"/>
  <c r="D24"/>
  <c r="D24" i="101" s="1"/>
  <c r="E24" s="1"/>
  <c r="F23" l="1"/>
  <c r="G23" s="1"/>
  <c r="H23"/>
  <c r="I23" s="1"/>
  <c r="J23"/>
  <c r="K23" s="1"/>
  <c r="L23"/>
  <c r="M23" s="1"/>
  <c r="E23" i="99"/>
  <c r="D23"/>
  <c r="D23" i="101" s="1"/>
  <c r="E23" s="1"/>
  <c r="F22" l="1"/>
  <c r="G22"/>
  <c r="H22"/>
  <c r="J22"/>
  <c r="L22"/>
  <c r="M22" s="1"/>
  <c r="E22" i="99"/>
  <c r="D22"/>
  <c r="D22" i="101" s="1"/>
  <c r="E22" s="1"/>
  <c r="F21" l="1"/>
  <c r="G21" s="1"/>
  <c r="H21"/>
  <c r="I21" s="1"/>
  <c r="J21"/>
  <c r="K21" s="1"/>
  <c r="L21"/>
  <c r="M21" s="1"/>
  <c r="E21" i="99"/>
  <c r="D21"/>
  <c r="D21" i="101" s="1"/>
  <c r="E21" s="1"/>
  <c r="F20" l="1"/>
  <c r="H20"/>
  <c r="G20"/>
  <c r="J20"/>
  <c r="L20"/>
  <c r="M20" s="1"/>
  <c r="E20" i="99"/>
  <c r="D20"/>
  <c r="D20" i="101" s="1"/>
  <c r="E20" s="1"/>
  <c r="F19" l="1"/>
  <c r="G19"/>
  <c r="H19"/>
  <c r="J19"/>
  <c r="K19" s="1"/>
  <c r="L19"/>
  <c r="M19" s="1"/>
  <c r="E19" i="99"/>
  <c r="D19"/>
  <c r="D19" i="101" s="1"/>
  <c r="E19" s="1"/>
  <c r="F18" l="1"/>
  <c r="G18" s="1"/>
  <c r="H18"/>
  <c r="I18" s="1"/>
  <c r="J18"/>
  <c r="K18" s="1"/>
  <c r="L18"/>
  <c r="M18" s="1"/>
  <c r="E18" i="99"/>
  <c r="D18"/>
  <c r="D18" i="101" s="1"/>
  <c r="E18" s="1"/>
  <c r="F17" l="1"/>
  <c r="H17"/>
  <c r="G17"/>
  <c r="I17"/>
  <c r="J17"/>
  <c r="L17"/>
  <c r="M17" s="1"/>
  <c r="E17" i="99"/>
  <c r="D17"/>
  <c r="D17" i="101" s="1"/>
  <c r="E17" s="1"/>
  <c r="F16" l="1"/>
  <c r="G16" s="1"/>
  <c r="H16"/>
  <c r="I16" s="1"/>
  <c r="J16"/>
  <c r="K16" s="1"/>
  <c r="L16"/>
  <c r="M16" s="1"/>
  <c r="E16" i="99"/>
  <c r="D16"/>
  <c r="D16" i="101" s="1"/>
  <c r="E16" s="1"/>
  <c r="F15" l="1"/>
  <c r="G15" s="1"/>
  <c r="H15"/>
  <c r="I15" s="1"/>
  <c r="J15"/>
  <c r="K15" s="1"/>
  <c r="L15"/>
  <c r="M15" s="1"/>
  <c r="E15" i="99"/>
  <c r="D15"/>
  <c r="D15" i="101" s="1"/>
  <c r="E15" s="1"/>
  <c r="F14" l="1"/>
  <c r="G14"/>
  <c r="H14"/>
  <c r="I14"/>
  <c r="J14"/>
  <c r="L14"/>
  <c r="M14" s="1"/>
  <c r="E14" i="99"/>
  <c r="D14"/>
  <c r="D14" i="101" s="1"/>
  <c r="E14" s="1"/>
  <c r="F13" l="1"/>
  <c r="G13" s="1"/>
  <c r="H13"/>
  <c r="I13" s="1"/>
  <c r="J13"/>
  <c r="L13"/>
  <c r="M13" s="1"/>
  <c r="E13" i="99"/>
  <c r="D13"/>
  <c r="D13" i="101" s="1"/>
  <c r="E13" s="1"/>
  <c r="F12" l="1"/>
  <c r="G12"/>
  <c r="H12"/>
  <c r="I12"/>
  <c r="J12"/>
  <c r="L12"/>
  <c r="M12" s="1"/>
  <c r="E12" i="99"/>
  <c r="D12"/>
  <c r="D12" i="101" s="1"/>
  <c r="E12" s="1"/>
  <c r="F11" l="1"/>
  <c r="G11" s="1"/>
  <c r="H11"/>
  <c r="I11" s="1"/>
  <c r="J11"/>
  <c r="L11"/>
  <c r="M11" s="1"/>
  <c r="E11" i="99"/>
  <c r="D11"/>
  <c r="D11" i="101" s="1"/>
  <c r="E11" s="1"/>
  <c r="F10" l="1"/>
  <c r="G10" s="1"/>
  <c r="H10"/>
  <c r="I10" s="1"/>
  <c r="J10"/>
  <c r="L10"/>
  <c r="M10" s="1"/>
  <c r="E10" i="99"/>
  <c r="D10"/>
  <c r="D10" i="101" s="1"/>
  <c r="E10" s="1"/>
  <c r="F9" l="1"/>
  <c r="H9"/>
  <c r="G9"/>
  <c r="J9"/>
  <c r="I9"/>
  <c r="L9"/>
  <c r="M9" s="1"/>
  <c r="E9" i="99"/>
  <c r="D9"/>
  <c r="D9" i="101" s="1"/>
  <c r="E9" s="1"/>
  <c r="F8" l="1"/>
  <c r="G8" s="1"/>
  <c r="H8"/>
  <c r="I8" s="1"/>
  <c r="J8"/>
  <c r="K8" s="1"/>
  <c r="L8"/>
  <c r="M8" s="1"/>
  <c r="E8" i="99"/>
  <c r="D8"/>
  <c r="D8" i="101" s="1"/>
  <c r="E8" s="1"/>
  <c r="O49" i="95" l="1"/>
  <c r="H49" l="1"/>
  <c r="O48" l="1"/>
  <c r="H48" l="1"/>
  <c r="O47" l="1"/>
  <c r="H47" l="1"/>
  <c r="O46" l="1"/>
  <c r="H46" l="1"/>
  <c r="O45" l="1"/>
  <c r="H45" l="1"/>
  <c r="N50" l="1"/>
  <c r="N49"/>
  <c r="N48"/>
  <c r="N47"/>
  <c r="N46"/>
  <c r="N45"/>
  <c r="N44"/>
  <c r="L50" l="1"/>
  <c r="L49"/>
  <c r="L48"/>
  <c r="L47"/>
  <c r="L46"/>
  <c r="L45"/>
  <c r="O44"/>
  <c r="L44"/>
  <c r="G50" l="1"/>
  <c r="G49"/>
  <c r="G48"/>
  <c r="G47"/>
  <c r="G46"/>
  <c r="G45"/>
  <c r="G44"/>
  <c r="E50" l="1"/>
  <c r="E49"/>
  <c r="E48"/>
  <c r="E47"/>
  <c r="E46"/>
  <c r="E45"/>
  <c r="H44"/>
  <c r="E44"/>
  <c r="M43"/>
  <c r="K43"/>
  <c r="F43"/>
  <c r="D43"/>
  <c r="O38" l="1"/>
  <c r="H38" l="1"/>
  <c r="O37" l="1"/>
  <c r="H37" l="1"/>
  <c r="O36" l="1"/>
  <c r="H36" l="1"/>
  <c r="O35" l="1"/>
  <c r="H35" l="1"/>
  <c r="O34" l="1"/>
  <c r="H34" l="1"/>
  <c r="N38" l="1"/>
  <c r="N37"/>
  <c r="N36"/>
  <c r="N35"/>
  <c r="N34"/>
  <c r="N33"/>
  <c r="L38" l="1"/>
  <c r="L37"/>
  <c r="L36"/>
  <c r="L35"/>
  <c r="L34"/>
  <c r="L33"/>
  <c r="O33"/>
  <c r="G38" l="1"/>
  <c r="G37"/>
  <c r="G36"/>
  <c r="G35"/>
  <c r="G34"/>
  <c r="G33"/>
  <c r="E38" l="1"/>
  <c r="E37"/>
  <c r="E36"/>
  <c r="E35"/>
  <c r="E34"/>
  <c r="E33"/>
  <c r="H33"/>
  <c r="M32"/>
  <c r="K32"/>
  <c r="F32"/>
  <c r="D32"/>
  <c r="O27" l="1"/>
  <c r="H27" l="1"/>
  <c r="O26" l="1"/>
  <c r="H26" l="1"/>
  <c r="O25" l="1"/>
  <c r="H25" l="1"/>
  <c r="O24" l="1"/>
  <c r="H24" l="1"/>
  <c r="O23" l="1"/>
  <c r="H23" l="1"/>
  <c r="O22" l="1"/>
  <c r="H22" l="1"/>
  <c r="N27" l="1"/>
  <c r="N26"/>
  <c r="N25"/>
  <c r="N24"/>
  <c r="N23"/>
  <c r="N22"/>
  <c r="N21"/>
  <c r="L27" l="1"/>
  <c r="L26"/>
  <c r="L25"/>
  <c r="L24"/>
  <c r="L23"/>
  <c r="L22"/>
  <c r="O21"/>
  <c r="L21"/>
  <c r="G27" l="1"/>
  <c r="G26"/>
  <c r="G25"/>
  <c r="G24"/>
  <c r="G23"/>
  <c r="G22"/>
  <c r="G21"/>
  <c r="E27" l="1"/>
  <c r="E26"/>
  <c r="E25"/>
  <c r="E24"/>
  <c r="E23"/>
  <c r="E22"/>
  <c r="H21"/>
  <c r="E21"/>
  <c r="M20"/>
  <c r="K20"/>
  <c r="F20"/>
  <c r="D20"/>
  <c r="O14" l="1"/>
  <c r="H14" l="1"/>
  <c r="O13" l="1"/>
  <c r="H13" l="1"/>
  <c r="O12" l="1"/>
  <c r="H12" l="1"/>
  <c r="O11" l="1"/>
  <c r="H11" l="1"/>
  <c r="O10" l="1"/>
  <c r="H10" l="1"/>
  <c r="O9" l="1"/>
  <c r="H9" l="1"/>
  <c r="N14" l="1"/>
  <c r="N13"/>
  <c r="N12"/>
  <c r="N11"/>
  <c r="N10"/>
  <c r="N9"/>
  <c r="N8"/>
  <c r="L14" l="1"/>
  <c r="L13"/>
  <c r="L12"/>
  <c r="L11"/>
  <c r="L10"/>
  <c r="L9"/>
  <c r="O8"/>
  <c r="L8"/>
  <c r="G14" l="1"/>
  <c r="G13"/>
  <c r="G12"/>
  <c r="G11"/>
  <c r="G10"/>
  <c r="G9"/>
  <c r="G8"/>
  <c r="E14" l="1"/>
  <c r="E13"/>
  <c r="E12"/>
  <c r="E11"/>
  <c r="E10"/>
  <c r="E9"/>
  <c r="H8"/>
  <c r="E8"/>
  <c r="M7"/>
  <c r="K7"/>
  <c r="F7"/>
  <c r="D7"/>
  <c r="N39" i="93" l="1"/>
  <c r="G39" l="1"/>
  <c r="N38" l="1"/>
  <c r="G38" l="1"/>
  <c r="M39" l="1"/>
  <c r="M38"/>
  <c r="M37"/>
  <c r="K39" l="1"/>
  <c r="K38"/>
  <c r="N37"/>
  <c r="K37"/>
  <c r="F39" l="1"/>
  <c r="F38"/>
  <c r="F37"/>
  <c r="D39" l="1"/>
  <c r="D38"/>
  <c r="G37"/>
  <c r="D37"/>
  <c r="N35" l="1"/>
  <c r="G35" l="1"/>
  <c r="N34" l="1"/>
  <c r="G34" l="1"/>
  <c r="M35" l="1"/>
  <c r="M34"/>
  <c r="M33"/>
  <c r="K35" l="1"/>
  <c r="K34"/>
  <c r="N33"/>
  <c r="K33"/>
  <c r="F35" l="1"/>
  <c r="F34"/>
  <c r="F33"/>
  <c r="D35" l="1"/>
  <c r="D34"/>
  <c r="G33"/>
  <c r="D33"/>
  <c r="N31" l="1"/>
  <c r="G31" l="1"/>
  <c r="N30" l="1"/>
  <c r="G30" l="1"/>
  <c r="M31" l="1"/>
  <c r="M30"/>
  <c r="M29"/>
  <c r="K31" l="1"/>
  <c r="K30"/>
  <c r="N29"/>
  <c r="K29"/>
  <c r="F31" l="1"/>
  <c r="F30"/>
  <c r="F29"/>
  <c r="D31" l="1"/>
  <c r="D30"/>
  <c r="G29"/>
  <c r="D29"/>
  <c r="N27" l="1"/>
  <c r="G27" l="1"/>
  <c r="N26" l="1"/>
  <c r="G26" l="1"/>
  <c r="M27" l="1"/>
  <c r="M26"/>
  <c r="M25"/>
  <c r="K27" l="1"/>
  <c r="K26"/>
  <c r="N25"/>
  <c r="K25"/>
  <c r="F27" l="1"/>
  <c r="F26"/>
  <c r="F25"/>
  <c r="D27" l="1"/>
  <c r="D26"/>
  <c r="G25"/>
  <c r="D25"/>
  <c r="N23" l="1"/>
  <c r="G23" l="1"/>
  <c r="N22" l="1"/>
  <c r="G22" l="1"/>
  <c r="M23" l="1"/>
  <c r="M22"/>
  <c r="M21"/>
  <c r="K23" l="1"/>
  <c r="K22"/>
  <c r="N21"/>
  <c r="K21"/>
  <c r="F23" l="1"/>
  <c r="F22"/>
  <c r="F21"/>
  <c r="D23" l="1"/>
  <c r="D22"/>
  <c r="G21"/>
  <c r="D21"/>
  <c r="N19" l="1"/>
  <c r="G19" l="1"/>
  <c r="N18" l="1"/>
  <c r="G18" l="1"/>
  <c r="M19" l="1"/>
  <c r="M18"/>
  <c r="M17"/>
  <c r="K19" l="1"/>
  <c r="K18"/>
  <c r="N17"/>
  <c r="K17"/>
  <c r="F19" l="1"/>
  <c r="F18"/>
  <c r="F17"/>
  <c r="D19" l="1"/>
  <c r="D18"/>
  <c r="G17"/>
  <c r="D17"/>
  <c r="N14" l="1"/>
  <c r="F14" l="1"/>
  <c r="G14" l="1"/>
  <c r="M14" l="1"/>
  <c r="M13"/>
  <c r="K14" l="1"/>
  <c r="K13"/>
  <c r="N13"/>
  <c r="F13" l="1"/>
  <c r="D14" l="1"/>
  <c r="D13"/>
  <c r="G13"/>
  <c r="N11" l="1"/>
  <c r="G11" l="1"/>
  <c r="N10" l="1"/>
  <c r="G10" l="1"/>
  <c r="M11" l="1"/>
  <c r="M10"/>
  <c r="M9"/>
  <c r="K11" l="1"/>
  <c r="K10"/>
  <c r="N9"/>
  <c r="K9"/>
  <c r="F11" l="1"/>
  <c r="F10"/>
  <c r="F9"/>
  <c r="D11" l="1"/>
  <c r="D10"/>
  <c r="G9"/>
  <c r="D9"/>
  <c r="L7"/>
  <c r="J7"/>
  <c r="E7"/>
  <c r="C7"/>
  <c r="B7" i="91"/>
  <c r="B6" i="90"/>
  <c r="C31" i="91" l="1"/>
  <c r="D31"/>
  <c r="E31"/>
  <c r="F31"/>
  <c r="G31"/>
  <c r="C18" l="1"/>
  <c r="D18"/>
  <c r="E18"/>
  <c r="F18"/>
  <c r="G18"/>
  <c r="C19"/>
  <c r="D19"/>
  <c r="E19"/>
  <c r="F19"/>
  <c r="G19"/>
  <c r="C2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G17" i="89"/>
  <c r="G17" i="91" s="1"/>
  <c r="F17" i="89"/>
  <c r="F17" i="91" s="1"/>
  <c r="E17" i="89"/>
  <c r="E17" i="91" s="1"/>
  <c r="D17" i="89"/>
  <c r="D17" i="91" s="1"/>
  <c r="C17" i="89"/>
  <c r="C17" i="91" s="1"/>
  <c r="C9" l="1"/>
  <c r="C30" i="89"/>
  <c r="C30" i="91" s="1"/>
  <c r="D9"/>
  <c r="D30" i="89"/>
  <c r="D30" i="91" s="1"/>
  <c r="E9"/>
  <c r="E30" i="89"/>
  <c r="E30" i="91" s="1"/>
  <c r="F9"/>
  <c r="F30" i="89"/>
  <c r="F30" i="91" s="1"/>
  <c r="G9"/>
  <c r="G30" i="89"/>
  <c r="G30" i="91" s="1"/>
  <c r="C10"/>
  <c r="D10"/>
  <c r="E10"/>
  <c r="F10"/>
  <c r="G10"/>
  <c r="C11"/>
  <c r="D11"/>
  <c r="E11"/>
  <c r="F11"/>
  <c r="G11"/>
  <c r="C12"/>
  <c r="D12"/>
  <c r="E12"/>
  <c r="F12"/>
  <c r="G12"/>
  <c r="C13"/>
  <c r="D13"/>
  <c r="E13"/>
  <c r="F13"/>
  <c r="G13"/>
  <c r="C14"/>
  <c r="D14"/>
  <c r="E14"/>
  <c r="F14"/>
  <c r="G14"/>
  <c r="C15"/>
  <c r="D15"/>
  <c r="E15"/>
  <c r="F15"/>
  <c r="G15"/>
  <c r="C16"/>
  <c r="D16"/>
  <c r="E16"/>
  <c r="F16"/>
  <c r="G16"/>
  <c r="B7" i="89"/>
  <c r="J32" i="87"/>
  <c r="I22"/>
  <c r="H22"/>
  <c r="D22"/>
  <c r="C22"/>
  <c r="I8"/>
  <c r="H8"/>
  <c r="D8"/>
  <c r="C8"/>
  <c r="E11" i="85" l="1"/>
  <c r="E10" l="1"/>
  <c r="E9" l="1"/>
  <c r="D7"/>
  <c r="C7"/>
  <c r="J32" i="83" l="1"/>
  <c r="I22"/>
  <c r="H22"/>
  <c r="D22"/>
  <c r="C22"/>
  <c r="I8"/>
  <c r="H8"/>
  <c r="D8"/>
  <c r="C8"/>
  <c r="E11" i="81" l="1"/>
  <c r="E10" l="1"/>
  <c r="E9" l="1"/>
  <c r="D7"/>
  <c r="C7"/>
  <c r="N32" i="79" l="1"/>
  <c r="G31" l="1"/>
  <c r="N30" l="1"/>
  <c r="N29" l="1"/>
  <c r="G29" l="1"/>
  <c r="N28" l="1"/>
  <c r="G28" l="1"/>
  <c r="N27" l="1"/>
  <c r="G27" l="1"/>
  <c r="N26" l="1"/>
  <c r="G26" l="1"/>
  <c r="N24" l="1"/>
  <c r="G24" l="1"/>
  <c r="L22"/>
  <c r="J22"/>
  <c r="E22"/>
  <c r="C22"/>
  <c r="N18" l="1"/>
  <c r="G18" l="1"/>
  <c r="N16" l="1"/>
  <c r="G16" l="1"/>
  <c r="N15" l="1"/>
  <c r="G15" l="1"/>
  <c r="N14" l="1"/>
  <c r="G14" l="1"/>
  <c r="N13" l="1"/>
  <c r="G13" l="1"/>
  <c r="N12" l="1"/>
  <c r="G12" l="1"/>
  <c r="N10" l="1"/>
  <c r="M32" l="1"/>
  <c r="F31"/>
  <c r="M30"/>
  <c r="M29"/>
  <c r="F29"/>
  <c r="M28"/>
  <c r="F28"/>
  <c r="M27"/>
  <c r="F27"/>
  <c r="M26"/>
  <c r="F26"/>
  <c r="M24"/>
  <c r="F24"/>
  <c r="M18"/>
  <c r="F18"/>
  <c r="M16"/>
  <c r="F16"/>
  <c r="M15"/>
  <c r="F15"/>
  <c r="M14"/>
  <c r="F14"/>
  <c r="M13"/>
  <c r="F13"/>
  <c r="M12"/>
  <c r="F12"/>
  <c r="M10"/>
  <c r="F10"/>
  <c r="K32" l="1"/>
  <c r="D31"/>
  <c r="K30"/>
  <c r="K29"/>
  <c r="D29"/>
  <c r="K28"/>
  <c r="D28"/>
  <c r="K27"/>
  <c r="D27"/>
  <c r="K26"/>
  <c r="D26"/>
  <c r="K24"/>
  <c r="D24"/>
  <c r="K18"/>
  <c r="D18"/>
  <c r="K16"/>
  <c r="D16"/>
  <c r="K15"/>
  <c r="D15"/>
  <c r="K14"/>
  <c r="D14"/>
  <c r="K13"/>
  <c r="D13"/>
  <c r="K12"/>
  <c r="D12"/>
  <c r="K10"/>
  <c r="G10"/>
  <c r="D10"/>
  <c r="L8"/>
  <c r="J8"/>
  <c r="E8"/>
  <c r="C8"/>
  <c r="G27" i="77"/>
  <c r="G26" l="1"/>
  <c r="F27" l="1"/>
  <c r="F26"/>
  <c r="F25"/>
  <c r="D27" l="1"/>
  <c r="D26"/>
  <c r="G25"/>
  <c r="D25"/>
  <c r="G23" l="1"/>
  <c r="G22" l="1"/>
  <c r="F23" l="1"/>
  <c r="F22"/>
  <c r="F21"/>
  <c r="D23" l="1"/>
  <c r="D22"/>
  <c r="G21"/>
  <c r="D21"/>
  <c r="G19" l="1"/>
  <c r="G18" l="1"/>
  <c r="F19" l="1"/>
  <c r="F18"/>
  <c r="F17"/>
  <c r="D19" l="1"/>
  <c r="D18"/>
  <c r="G17"/>
  <c r="D17"/>
  <c r="G15" l="1"/>
  <c r="F15" l="1"/>
  <c r="G14" l="1"/>
  <c r="F14" l="1"/>
  <c r="F13"/>
  <c r="D15" l="1"/>
  <c r="D14"/>
  <c r="D13"/>
  <c r="G13"/>
  <c r="G11" l="1"/>
  <c r="G10" l="1"/>
  <c r="F11" l="1"/>
  <c r="F10"/>
  <c r="F9"/>
  <c r="D11" l="1"/>
  <c r="D10"/>
  <c r="G9"/>
  <c r="D9"/>
  <c r="E7"/>
  <c r="C7"/>
  <c r="N32" i="75" l="1"/>
  <c r="G31" l="1"/>
  <c r="N30" l="1"/>
  <c r="N29" l="1"/>
  <c r="G29" l="1"/>
  <c r="N28" l="1"/>
  <c r="G28" l="1"/>
  <c r="N27" l="1"/>
  <c r="G27" l="1"/>
  <c r="N26" l="1"/>
  <c r="G26" l="1"/>
  <c r="N24" l="1"/>
  <c r="G24" l="1"/>
  <c r="L22"/>
  <c r="J22"/>
  <c r="E22"/>
  <c r="C22"/>
  <c r="N18" l="1"/>
  <c r="G18" l="1"/>
  <c r="N16" l="1"/>
  <c r="G16" l="1"/>
  <c r="N15" l="1"/>
  <c r="G15" l="1"/>
  <c r="N14" l="1"/>
  <c r="G14" l="1"/>
  <c r="N13" l="1"/>
  <c r="G13" l="1"/>
  <c r="N12" l="1"/>
  <c r="G12" l="1"/>
  <c r="N10" l="1"/>
  <c r="M32" l="1"/>
  <c r="F31"/>
  <c r="M30"/>
  <c r="M29"/>
  <c r="F29"/>
  <c r="M28"/>
  <c r="F28"/>
  <c r="M27"/>
  <c r="F27"/>
  <c r="M26"/>
  <c r="F26"/>
  <c r="M24"/>
  <c r="F24"/>
  <c r="M18"/>
  <c r="F18"/>
  <c r="M16"/>
  <c r="F16"/>
  <c r="M15"/>
  <c r="F15"/>
  <c r="M14"/>
  <c r="F14"/>
  <c r="M13"/>
  <c r="F13"/>
  <c r="M12"/>
  <c r="F12"/>
  <c r="M10"/>
  <c r="F10"/>
  <c r="K32" l="1"/>
  <c r="D31"/>
  <c r="K30"/>
  <c r="K29"/>
  <c r="D29"/>
  <c r="K28"/>
  <c r="D28"/>
  <c r="K27"/>
  <c r="D27"/>
  <c r="K26"/>
  <c r="D26"/>
  <c r="K24"/>
  <c r="D24"/>
  <c r="K18"/>
  <c r="D18"/>
  <c r="K16"/>
  <c r="D16"/>
  <c r="K15"/>
  <c r="D15"/>
  <c r="K14"/>
  <c r="D14"/>
  <c r="K13"/>
  <c r="D13"/>
  <c r="K12"/>
  <c r="D12"/>
  <c r="K10"/>
  <c r="G10"/>
  <c r="D10"/>
  <c r="L8"/>
  <c r="J8"/>
  <c r="E8"/>
  <c r="C8"/>
  <c r="G27" i="73" l="1"/>
  <c r="G26" l="1"/>
  <c r="F27" l="1"/>
  <c r="F26"/>
  <c r="F25"/>
  <c r="D27" l="1"/>
  <c r="D26"/>
  <c r="G25"/>
  <c r="D25"/>
  <c r="G23" l="1"/>
  <c r="G22" l="1"/>
  <c r="F23" l="1"/>
  <c r="F22"/>
  <c r="F21"/>
  <c r="D23" l="1"/>
  <c r="D22"/>
  <c r="G21"/>
  <c r="D21"/>
  <c r="G19" l="1"/>
  <c r="G18" l="1"/>
  <c r="F19" l="1"/>
  <c r="F18"/>
  <c r="F17"/>
  <c r="D19" l="1"/>
  <c r="D18"/>
  <c r="G17"/>
  <c r="D17"/>
  <c r="G15" l="1"/>
  <c r="G14" l="1"/>
  <c r="F15" l="1"/>
  <c r="F14"/>
  <c r="F13"/>
  <c r="D15" l="1"/>
  <c r="D14"/>
  <c r="G13"/>
  <c r="D13"/>
  <c r="G11" l="1"/>
  <c r="G10" l="1"/>
  <c r="F11" l="1"/>
  <c r="F10"/>
  <c r="F9"/>
  <c r="D11" l="1"/>
  <c r="D10"/>
  <c r="G9"/>
  <c r="D9"/>
  <c r="E7"/>
  <c r="C7"/>
  <c r="F71" i="70"/>
  <c r="E71" l="1"/>
  <c r="F70"/>
  <c r="D70" l="1"/>
  <c r="E70"/>
  <c r="F69"/>
  <c r="E69" l="1"/>
  <c r="D69"/>
  <c r="F68"/>
  <c r="E68" l="1"/>
  <c r="D68"/>
  <c r="F67"/>
  <c r="E67" l="1"/>
  <c r="D67"/>
  <c r="F66"/>
  <c r="E66" l="1"/>
  <c r="D66"/>
  <c r="F65"/>
  <c r="E65" l="1"/>
  <c r="D65"/>
  <c r="F64"/>
  <c r="E64" l="1"/>
  <c r="D64"/>
  <c r="F63"/>
  <c r="E63" l="1"/>
  <c r="D63"/>
  <c r="F62"/>
  <c r="E62" l="1"/>
  <c r="D62"/>
  <c r="F61"/>
  <c r="E61" l="1"/>
  <c r="D61"/>
  <c r="F72" l="1"/>
  <c r="E60"/>
  <c r="D60"/>
  <c r="F60"/>
  <c r="F58" l="1"/>
  <c r="E58"/>
  <c r="E57" l="1"/>
  <c r="D57"/>
  <c r="F57"/>
  <c r="F56" l="1"/>
  <c r="D56"/>
  <c r="E56"/>
  <c r="F55" l="1"/>
  <c r="E55"/>
  <c r="D55"/>
  <c r="F54" l="1"/>
  <c r="E54"/>
  <c r="D54"/>
  <c r="F53" l="1"/>
  <c r="D53"/>
  <c r="E53"/>
  <c r="F52" l="1"/>
  <c r="E52"/>
  <c r="D52"/>
  <c r="F51" l="1"/>
  <c r="E51"/>
  <c r="D51"/>
  <c r="F50" l="1"/>
  <c r="D50"/>
  <c r="E50"/>
  <c r="F49" l="1"/>
  <c r="D49"/>
  <c r="E49"/>
  <c r="F48" l="1"/>
  <c r="E48"/>
  <c r="D48"/>
  <c r="F59" l="1"/>
  <c r="F47"/>
  <c r="D47"/>
  <c r="E47"/>
  <c r="F45" l="1"/>
  <c r="E45"/>
  <c r="E44" l="1"/>
  <c r="F44"/>
  <c r="D44"/>
  <c r="F43" l="1"/>
  <c r="E43"/>
  <c r="D43"/>
  <c r="F42" l="1"/>
  <c r="E42"/>
  <c r="D42"/>
  <c r="F41" l="1"/>
  <c r="E41"/>
  <c r="D41"/>
  <c r="F40" l="1"/>
  <c r="E40"/>
  <c r="D40"/>
  <c r="F39" l="1"/>
  <c r="D39"/>
  <c r="E39"/>
  <c r="F38" l="1"/>
  <c r="E38"/>
  <c r="D38"/>
  <c r="F37" l="1"/>
  <c r="E37"/>
  <c r="D37"/>
  <c r="F36" l="1"/>
  <c r="E36"/>
  <c r="D36"/>
  <c r="F35" l="1"/>
  <c r="D35"/>
  <c r="E35"/>
  <c r="F46" l="1"/>
  <c r="F34"/>
  <c r="E34"/>
  <c r="D34"/>
  <c r="F32" l="1"/>
  <c r="E32"/>
  <c r="E31" l="1"/>
  <c r="F31"/>
  <c r="D31"/>
  <c r="F30" l="1"/>
  <c r="D30"/>
  <c r="E30"/>
  <c r="F29" l="1"/>
  <c r="D29"/>
  <c r="E29"/>
  <c r="F28" l="1"/>
  <c r="D28"/>
  <c r="E28"/>
  <c r="F27" l="1"/>
  <c r="E27"/>
  <c r="D27"/>
  <c r="F26" l="1"/>
  <c r="D26"/>
  <c r="E26"/>
  <c r="F25" l="1"/>
  <c r="E25"/>
  <c r="D25"/>
  <c r="F24" l="1"/>
  <c r="D24"/>
  <c r="E24"/>
  <c r="F23" l="1"/>
  <c r="D23"/>
  <c r="E23"/>
  <c r="F22" l="1"/>
  <c r="D22"/>
  <c r="E22"/>
  <c r="F33" l="1"/>
  <c r="F21"/>
  <c r="D21"/>
  <c r="E21"/>
  <c r="E19" l="1"/>
  <c r="F19"/>
  <c r="E18" l="1"/>
  <c r="F18"/>
  <c r="D18"/>
  <c r="F17" l="1"/>
  <c r="D17"/>
  <c r="E17"/>
  <c r="F16" l="1"/>
  <c r="D16"/>
  <c r="E16"/>
  <c r="F15" l="1"/>
  <c r="D15"/>
  <c r="E15"/>
  <c r="F14" l="1"/>
  <c r="E14"/>
  <c r="D14"/>
  <c r="F13" l="1"/>
  <c r="D13"/>
  <c r="E13"/>
  <c r="F12" l="1"/>
  <c r="E12"/>
  <c r="D12"/>
  <c r="F11" l="1"/>
  <c r="D11"/>
  <c r="E11"/>
  <c r="F10" l="1"/>
  <c r="D10"/>
  <c r="E10"/>
  <c r="F9" l="1"/>
  <c r="E9"/>
  <c r="D9"/>
  <c r="F8" l="1"/>
  <c r="E8"/>
  <c r="D8"/>
  <c r="D7" i="68"/>
  <c r="C7"/>
  <c r="E15" i="66" l="1"/>
  <c r="E14" l="1"/>
  <c r="E13" l="1"/>
  <c r="E11" l="1"/>
  <c r="E10" l="1"/>
  <c r="E9" l="1"/>
  <c r="D7"/>
  <c r="C7"/>
  <c r="E11" i="65"/>
  <c r="D11"/>
  <c r="D44" i="64" l="1"/>
  <c r="E44"/>
  <c r="F44"/>
  <c r="G44"/>
  <c r="H44"/>
  <c r="I44"/>
  <c r="D45"/>
  <c r="E45"/>
  <c r="F45"/>
  <c r="G45"/>
  <c r="H45"/>
  <c r="I45"/>
  <c r="D46"/>
  <c r="E46"/>
  <c r="F46"/>
  <c r="G46"/>
  <c r="H46"/>
  <c r="I46"/>
  <c r="D47"/>
  <c r="E47"/>
  <c r="F47"/>
  <c r="G47"/>
  <c r="H47"/>
  <c r="I47"/>
  <c r="D48"/>
  <c r="E48"/>
  <c r="F48"/>
  <c r="G48"/>
  <c r="H48"/>
  <c r="I48"/>
  <c r="D49"/>
  <c r="E49"/>
  <c r="F49"/>
  <c r="G49"/>
  <c r="H49"/>
  <c r="I49"/>
  <c r="D50"/>
  <c r="E50"/>
  <c r="F50"/>
  <c r="G50"/>
  <c r="H50"/>
  <c r="I50"/>
  <c r="D51"/>
  <c r="E51"/>
  <c r="F51"/>
  <c r="G51"/>
  <c r="H51"/>
  <c r="I51"/>
  <c r="D52"/>
  <c r="E52"/>
  <c r="F52"/>
  <c r="G52"/>
  <c r="H52"/>
  <c r="I52"/>
  <c r="D53"/>
  <c r="E53"/>
  <c r="F53"/>
  <c r="G53"/>
  <c r="H53"/>
  <c r="I53"/>
  <c r="D54"/>
  <c r="E54"/>
  <c r="F54"/>
  <c r="G54"/>
  <c r="H54"/>
  <c r="I54"/>
  <c r="D55"/>
  <c r="E55"/>
  <c r="F55"/>
  <c r="G55"/>
  <c r="H55"/>
  <c r="I55"/>
  <c r="D31" l="1"/>
  <c r="E31"/>
  <c r="F31"/>
  <c r="G31"/>
  <c r="H31"/>
  <c r="I31"/>
  <c r="D32"/>
  <c r="E32"/>
  <c r="F32"/>
  <c r="G32"/>
  <c r="H32"/>
  <c r="I32"/>
  <c r="D33"/>
  <c r="E33"/>
  <c r="F33"/>
  <c r="G33"/>
  <c r="H33"/>
  <c r="I33"/>
  <c r="D34"/>
  <c r="E34"/>
  <c r="F34"/>
  <c r="G34"/>
  <c r="H34"/>
  <c r="I34"/>
  <c r="D35"/>
  <c r="E35"/>
  <c r="F35"/>
  <c r="G35"/>
  <c r="H35"/>
  <c r="I35"/>
  <c r="D36"/>
  <c r="E36"/>
  <c r="F36"/>
  <c r="G36"/>
  <c r="H36"/>
  <c r="I36"/>
  <c r="D37"/>
  <c r="E37"/>
  <c r="F37"/>
  <c r="G37"/>
  <c r="H37"/>
  <c r="I37"/>
  <c r="D38"/>
  <c r="E38"/>
  <c r="F38"/>
  <c r="G38"/>
  <c r="H38"/>
  <c r="I38"/>
  <c r="D39"/>
  <c r="E39"/>
  <c r="F39"/>
  <c r="G39"/>
  <c r="H39"/>
  <c r="I39"/>
  <c r="D40"/>
  <c r="E40"/>
  <c r="F40"/>
  <c r="G40"/>
  <c r="H40"/>
  <c r="I40"/>
  <c r="D41"/>
  <c r="E41"/>
  <c r="F41"/>
  <c r="G41"/>
  <c r="H41"/>
  <c r="I41"/>
  <c r="D42"/>
  <c r="E42"/>
  <c r="F42"/>
  <c r="G42"/>
  <c r="H42"/>
  <c r="I42"/>
  <c r="D18" l="1"/>
  <c r="E18"/>
  <c r="F18"/>
  <c r="G18"/>
  <c r="H18"/>
  <c r="I18"/>
  <c r="D19"/>
  <c r="E19"/>
  <c r="F19"/>
  <c r="G19"/>
  <c r="H19"/>
  <c r="I19"/>
  <c r="D20"/>
  <c r="E20"/>
  <c r="F20"/>
  <c r="G20"/>
  <c r="H20"/>
  <c r="I20"/>
  <c r="D21"/>
  <c r="E21"/>
  <c r="F21"/>
  <c r="G21"/>
  <c r="H21"/>
  <c r="I21"/>
  <c r="D22"/>
  <c r="E22"/>
  <c r="F22"/>
  <c r="G22"/>
  <c r="H22"/>
  <c r="I22"/>
  <c r="D23"/>
  <c r="E23"/>
  <c r="F23"/>
  <c r="G23"/>
  <c r="H23"/>
  <c r="I23"/>
  <c r="D24"/>
  <c r="E24"/>
  <c r="F24"/>
  <c r="G24"/>
  <c r="H24"/>
  <c r="I24"/>
  <c r="D25"/>
  <c r="E25"/>
  <c r="F25"/>
  <c r="G25"/>
  <c r="H25"/>
  <c r="I25"/>
  <c r="D26"/>
  <c r="E26"/>
  <c r="F26"/>
  <c r="G26"/>
  <c r="H26"/>
  <c r="I26"/>
  <c r="D27"/>
  <c r="E27"/>
  <c r="F27"/>
  <c r="G27"/>
  <c r="H27"/>
  <c r="I27"/>
  <c r="D28"/>
  <c r="E28"/>
  <c r="F28"/>
  <c r="G28"/>
  <c r="H28"/>
  <c r="I28"/>
  <c r="D29"/>
  <c r="E29"/>
  <c r="F29"/>
  <c r="G29"/>
  <c r="H29"/>
  <c r="I29"/>
  <c r="D5" l="1"/>
  <c r="E5"/>
  <c r="F5"/>
  <c r="G5"/>
  <c r="H5"/>
  <c r="I5"/>
  <c r="D6"/>
  <c r="E6"/>
  <c r="F6"/>
  <c r="G6"/>
  <c r="H6"/>
  <c r="I6"/>
  <c r="D7"/>
  <c r="E7"/>
  <c r="F7"/>
  <c r="G7"/>
  <c r="H7"/>
  <c r="I7"/>
  <c r="D8"/>
  <c r="E8"/>
  <c r="F8"/>
  <c r="G8"/>
  <c r="H8"/>
  <c r="I8"/>
  <c r="D9"/>
  <c r="E9"/>
  <c r="F9"/>
  <c r="G9"/>
  <c r="H9"/>
  <c r="I9"/>
  <c r="D10"/>
  <c r="E10"/>
  <c r="F10"/>
  <c r="G10"/>
  <c r="H10"/>
  <c r="I10"/>
  <c r="D11"/>
  <c r="E11"/>
  <c r="F11"/>
  <c r="G11"/>
  <c r="H11"/>
  <c r="I11"/>
  <c r="D12"/>
  <c r="E12"/>
  <c r="F12"/>
  <c r="G12"/>
  <c r="H12"/>
  <c r="I12"/>
  <c r="D13"/>
  <c r="E13"/>
  <c r="F13"/>
  <c r="G13"/>
  <c r="H13"/>
  <c r="I13"/>
  <c r="D14"/>
  <c r="E14"/>
  <c r="F14"/>
  <c r="G14"/>
  <c r="H14"/>
  <c r="I14"/>
  <c r="D15"/>
  <c r="E15"/>
  <c r="F15"/>
  <c r="G15"/>
  <c r="H15"/>
  <c r="I15"/>
  <c r="D16"/>
  <c r="E16"/>
  <c r="F16"/>
  <c r="G16"/>
  <c r="H16"/>
  <c r="I16"/>
  <c r="E19" i="61"/>
  <c r="D70" i="59" l="1"/>
  <c r="D69" l="1"/>
  <c r="D68" l="1"/>
  <c r="D67" l="1"/>
  <c r="D66" l="1"/>
  <c r="D65" l="1"/>
  <c r="D64" l="1"/>
  <c r="D63" l="1"/>
  <c r="D62" l="1"/>
  <c r="D61" l="1"/>
  <c r="D60" l="1"/>
  <c r="E58" l="1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D48" l="1"/>
  <c r="E48"/>
  <c r="D47" l="1"/>
  <c r="E47"/>
  <c r="F45" l="1"/>
  <c r="E45"/>
  <c r="E44" l="1"/>
  <c r="F44"/>
  <c r="D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D36"/>
  <c r="F35" l="1"/>
  <c r="D35"/>
  <c r="E35"/>
  <c r="F34" l="1"/>
  <c r="D34"/>
  <c r="E34"/>
  <c r="E32" l="1"/>
  <c r="F32"/>
  <c r="E31" l="1"/>
  <c r="D31"/>
  <c r="F31"/>
  <c r="F30" l="1"/>
  <c r="D30"/>
  <c r="E30"/>
  <c r="F29" l="1"/>
  <c r="E29"/>
  <c r="D29"/>
  <c r="F28" l="1"/>
  <c r="D28"/>
  <c r="E28"/>
  <c r="F27" l="1"/>
  <c r="D27"/>
  <c r="E27"/>
  <c r="F26" l="1"/>
  <c r="D26"/>
  <c r="E26"/>
  <c r="F25" l="1"/>
  <c r="D25"/>
  <c r="E25"/>
  <c r="F24" l="1"/>
  <c r="E24"/>
  <c r="D24"/>
  <c r="F23" l="1"/>
  <c r="E23"/>
  <c r="D23"/>
  <c r="F22" l="1"/>
  <c r="D22"/>
  <c r="E22"/>
  <c r="F21" l="1"/>
  <c r="D21"/>
  <c r="E21"/>
  <c r="E19" l="1"/>
  <c r="F19"/>
  <c r="E18" l="1"/>
  <c r="F18"/>
  <c r="D18"/>
  <c r="F17" l="1"/>
  <c r="E17"/>
  <c r="D17"/>
  <c r="F16" l="1"/>
  <c r="E16"/>
  <c r="D16"/>
  <c r="F15" l="1"/>
  <c r="D15"/>
  <c r="E15"/>
  <c r="F14" l="1"/>
  <c r="D14"/>
  <c r="E14"/>
  <c r="F13" l="1"/>
  <c r="D13"/>
  <c r="E13"/>
  <c r="F12" l="1"/>
  <c r="E12"/>
  <c r="D12"/>
  <c r="F11" l="1"/>
  <c r="E11"/>
  <c r="D11"/>
  <c r="F10" l="1"/>
  <c r="D10"/>
  <c r="E10"/>
  <c r="F9" l="1"/>
  <c r="D9"/>
  <c r="E9"/>
  <c r="F8" l="1"/>
  <c r="D8"/>
  <c r="E8"/>
  <c r="D8" i="57"/>
  <c r="C8"/>
  <c r="E15" i="55" l="1"/>
  <c r="E14" l="1"/>
  <c r="E13" l="1"/>
  <c r="E11" l="1"/>
  <c r="E10" l="1"/>
  <c r="E9" l="1"/>
  <c r="D7"/>
  <c r="C7"/>
  <c r="E8" i="54"/>
  <c r="D8"/>
  <c r="D44" i="53" l="1"/>
  <c r="E44"/>
  <c r="F44"/>
  <c r="G44"/>
  <c r="H44"/>
  <c r="I44"/>
  <c r="D45"/>
  <c r="E45"/>
  <c r="F45"/>
  <c r="G45"/>
  <c r="H45"/>
  <c r="I45"/>
  <c r="D46"/>
  <c r="E46"/>
  <c r="F46"/>
  <c r="G46"/>
  <c r="H46"/>
  <c r="I46"/>
  <c r="D47"/>
  <c r="E47"/>
  <c r="F47"/>
  <c r="G47"/>
  <c r="H47"/>
  <c r="I47"/>
  <c r="D48"/>
  <c r="E48"/>
  <c r="F48"/>
  <c r="G48"/>
  <c r="H48"/>
  <c r="I48"/>
  <c r="D49"/>
  <c r="E49"/>
  <c r="F49"/>
  <c r="G49"/>
  <c r="H49"/>
  <c r="I49"/>
  <c r="D50"/>
  <c r="E50"/>
  <c r="F50"/>
  <c r="G50"/>
  <c r="H50"/>
  <c r="I50"/>
  <c r="D51"/>
  <c r="E51"/>
  <c r="F51"/>
  <c r="G51"/>
  <c r="H51"/>
  <c r="I51"/>
  <c r="D52"/>
  <c r="E52"/>
  <c r="F52"/>
  <c r="G52"/>
  <c r="H52"/>
  <c r="I52"/>
  <c r="D53"/>
  <c r="E53"/>
  <c r="F53"/>
  <c r="G53"/>
  <c r="H53"/>
  <c r="I53"/>
  <c r="D54"/>
  <c r="E54"/>
  <c r="F54"/>
  <c r="G54"/>
  <c r="H54"/>
  <c r="I54"/>
  <c r="D55"/>
  <c r="E55"/>
  <c r="F55"/>
  <c r="G55"/>
  <c r="H55"/>
  <c r="I55"/>
  <c r="D31" l="1"/>
  <c r="E31"/>
  <c r="F31"/>
  <c r="G31"/>
  <c r="H31"/>
  <c r="I31"/>
  <c r="D32"/>
  <c r="E32"/>
  <c r="F32"/>
  <c r="G32"/>
  <c r="H32"/>
  <c r="I32"/>
  <c r="D33"/>
  <c r="E33"/>
  <c r="F33"/>
  <c r="G33"/>
  <c r="H33"/>
  <c r="I33"/>
  <c r="D34"/>
  <c r="E34"/>
  <c r="F34"/>
  <c r="G34"/>
  <c r="H34"/>
  <c r="I34"/>
  <c r="D35"/>
  <c r="E35"/>
  <c r="F35"/>
  <c r="G35"/>
  <c r="H35"/>
  <c r="I35"/>
  <c r="D36"/>
  <c r="E36"/>
  <c r="F36"/>
  <c r="G36"/>
  <c r="H36"/>
  <c r="I36"/>
  <c r="D37"/>
  <c r="E37"/>
  <c r="F37"/>
  <c r="G37"/>
  <c r="H37"/>
  <c r="I37"/>
  <c r="D38"/>
  <c r="E38"/>
  <c r="F38"/>
  <c r="G38"/>
  <c r="H38"/>
  <c r="I38"/>
  <c r="D39"/>
  <c r="E39"/>
  <c r="F39"/>
  <c r="G39"/>
  <c r="H39"/>
  <c r="I39"/>
  <c r="D40"/>
  <c r="E40"/>
  <c r="F40"/>
  <c r="G40"/>
  <c r="H40"/>
  <c r="I40"/>
  <c r="D41"/>
  <c r="E41"/>
  <c r="F41"/>
  <c r="G41"/>
  <c r="H41"/>
  <c r="I41"/>
  <c r="D42"/>
  <c r="E42"/>
  <c r="F42"/>
  <c r="G42"/>
  <c r="H42"/>
  <c r="I42"/>
  <c r="D18" l="1"/>
  <c r="E18"/>
  <c r="F18"/>
  <c r="G18"/>
  <c r="H18"/>
  <c r="I18"/>
  <c r="D19"/>
  <c r="E19"/>
  <c r="F19"/>
  <c r="G19"/>
  <c r="H19"/>
  <c r="I19"/>
  <c r="D20"/>
  <c r="E20"/>
  <c r="F20"/>
  <c r="G20"/>
  <c r="H20"/>
  <c r="I20"/>
  <c r="D21"/>
  <c r="E21"/>
  <c r="F21"/>
  <c r="G21"/>
  <c r="H21"/>
  <c r="I21"/>
  <c r="D22"/>
  <c r="E22"/>
  <c r="F22"/>
  <c r="G22"/>
  <c r="H22"/>
  <c r="I22"/>
  <c r="D23"/>
  <c r="E23"/>
  <c r="F23"/>
  <c r="G23"/>
  <c r="H23"/>
  <c r="I23"/>
  <c r="D24"/>
  <c r="E24"/>
  <c r="F24"/>
  <c r="G24"/>
  <c r="H24"/>
  <c r="I24"/>
  <c r="D25"/>
  <c r="E25"/>
  <c r="F25"/>
  <c r="G25"/>
  <c r="H25"/>
  <c r="I25"/>
  <c r="D26"/>
  <c r="E26"/>
  <c r="F26"/>
  <c r="G26"/>
  <c r="H26"/>
  <c r="I26"/>
  <c r="D27"/>
  <c r="E27"/>
  <c r="F27"/>
  <c r="G27"/>
  <c r="H27"/>
  <c r="I27"/>
  <c r="D28"/>
  <c r="E28"/>
  <c r="F28"/>
  <c r="G28"/>
  <c r="H28"/>
  <c r="I28"/>
  <c r="D29"/>
  <c r="E29"/>
  <c r="F29"/>
  <c r="G29"/>
  <c r="H29"/>
  <c r="I29"/>
  <c r="D5" l="1"/>
  <c r="E5"/>
  <c r="F5"/>
  <c r="G5"/>
  <c r="H5"/>
  <c r="I5"/>
  <c r="D6"/>
  <c r="E6"/>
  <c r="F6"/>
  <c r="G6"/>
  <c r="H6"/>
  <c r="I6"/>
  <c r="D7"/>
  <c r="E7"/>
  <c r="F7"/>
  <c r="G7"/>
  <c r="H7"/>
  <c r="I7"/>
  <c r="D8"/>
  <c r="E8"/>
  <c r="F8"/>
  <c r="G8"/>
  <c r="H8"/>
  <c r="I8"/>
  <c r="D9"/>
  <c r="E9"/>
  <c r="F9"/>
  <c r="G9"/>
  <c r="H9"/>
  <c r="I9"/>
  <c r="D10"/>
  <c r="E10"/>
  <c r="F10"/>
  <c r="G10"/>
  <c r="H10"/>
  <c r="I10"/>
  <c r="D11"/>
  <c r="E11"/>
  <c r="F11"/>
  <c r="G11"/>
  <c r="H11"/>
  <c r="I11"/>
  <c r="D12"/>
  <c r="E12"/>
  <c r="F12"/>
  <c r="G12"/>
  <c r="H12"/>
  <c r="I12"/>
  <c r="D13"/>
  <c r="E13"/>
  <c r="F13"/>
  <c r="G13"/>
  <c r="H13"/>
  <c r="I13"/>
  <c r="D14"/>
  <c r="E14"/>
  <c r="F14"/>
  <c r="G14"/>
  <c r="H14"/>
  <c r="I14"/>
  <c r="D15"/>
  <c r="E15"/>
  <c r="F15"/>
  <c r="G15"/>
  <c r="H15"/>
  <c r="I15"/>
  <c r="D16"/>
  <c r="E16"/>
  <c r="F16"/>
  <c r="G16"/>
  <c r="H16"/>
  <c r="I16"/>
  <c r="G57" i="51" l="1"/>
  <c r="H57"/>
  <c r="I57"/>
  <c r="J57"/>
  <c r="K57"/>
  <c r="L57"/>
  <c r="G44" l="1"/>
  <c r="H44"/>
  <c r="I44"/>
  <c r="J44"/>
  <c r="K44"/>
  <c r="L44"/>
  <c r="D45"/>
  <c r="E45"/>
  <c r="F45"/>
  <c r="G45"/>
  <c r="H45"/>
  <c r="I45"/>
  <c r="J45"/>
  <c r="K45"/>
  <c r="L45"/>
  <c r="D46"/>
  <c r="E46"/>
  <c r="F46"/>
  <c r="G46"/>
  <c r="H46"/>
  <c r="I46"/>
  <c r="J46"/>
  <c r="K46"/>
  <c r="L46"/>
  <c r="D47"/>
  <c r="E47"/>
  <c r="F47"/>
  <c r="G47"/>
  <c r="H47"/>
  <c r="I47"/>
  <c r="J47"/>
  <c r="K47"/>
  <c r="L47"/>
  <c r="D48"/>
  <c r="E48"/>
  <c r="F48"/>
  <c r="G48"/>
  <c r="H48"/>
  <c r="I48"/>
  <c r="J48"/>
  <c r="K48"/>
  <c r="L48"/>
  <c r="D49"/>
  <c r="E49"/>
  <c r="F49"/>
  <c r="G49"/>
  <c r="H49"/>
  <c r="I49"/>
  <c r="J49"/>
  <c r="K49"/>
  <c r="L49"/>
  <c r="D50"/>
  <c r="E50"/>
  <c r="F50"/>
  <c r="G50"/>
  <c r="H50"/>
  <c r="I50"/>
  <c r="J50"/>
  <c r="K50"/>
  <c r="L50"/>
  <c r="D51"/>
  <c r="E51"/>
  <c r="F51"/>
  <c r="G51"/>
  <c r="H51"/>
  <c r="I51"/>
  <c r="J51"/>
  <c r="K51"/>
  <c r="L51"/>
  <c r="D52"/>
  <c r="E52"/>
  <c r="F52"/>
  <c r="G52"/>
  <c r="H52"/>
  <c r="I52"/>
  <c r="J52"/>
  <c r="K52"/>
  <c r="L52"/>
  <c r="D53"/>
  <c r="E53"/>
  <c r="F53"/>
  <c r="G53"/>
  <c r="H53"/>
  <c r="I53"/>
  <c r="J53"/>
  <c r="K53"/>
  <c r="L53"/>
  <c r="D54"/>
  <c r="E54"/>
  <c r="F54"/>
  <c r="G54"/>
  <c r="H54"/>
  <c r="I54"/>
  <c r="J54"/>
  <c r="K54"/>
  <c r="L54"/>
  <c r="D55"/>
  <c r="E55"/>
  <c r="F55"/>
  <c r="G55"/>
  <c r="H55"/>
  <c r="I55"/>
  <c r="J55"/>
  <c r="K55"/>
  <c r="L55"/>
  <c r="D56"/>
  <c r="E56"/>
  <c r="F56"/>
  <c r="G56"/>
  <c r="H56"/>
  <c r="I56"/>
  <c r="J56"/>
  <c r="K56"/>
  <c r="L56"/>
  <c r="G31" l="1"/>
  <c r="H31"/>
  <c r="I31"/>
  <c r="J31"/>
  <c r="K31"/>
  <c r="L31"/>
  <c r="D32"/>
  <c r="E32"/>
  <c r="F32"/>
  <c r="G32"/>
  <c r="H32"/>
  <c r="I32"/>
  <c r="J32"/>
  <c r="K32"/>
  <c r="L32"/>
  <c r="D33"/>
  <c r="E33"/>
  <c r="F33"/>
  <c r="G33"/>
  <c r="H33"/>
  <c r="I33"/>
  <c r="J33"/>
  <c r="K33"/>
  <c r="L33"/>
  <c r="D34"/>
  <c r="E34"/>
  <c r="F34"/>
  <c r="G34"/>
  <c r="H34"/>
  <c r="I34"/>
  <c r="J34"/>
  <c r="K34"/>
  <c r="L34"/>
  <c r="D35"/>
  <c r="E35"/>
  <c r="F35"/>
  <c r="G35"/>
  <c r="H35"/>
  <c r="I35"/>
  <c r="J35"/>
  <c r="K35"/>
  <c r="L35"/>
  <c r="D36"/>
  <c r="E36"/>
  <c r="F36"/>
  <c r="G36"/>
  <c r="H36"/>
  <c r="I36"/>
  <c r="J36"/>
  <c r="K36"/>
  <c r="L36"/>
  <c r="D37"/>
  <c r="E37"/>
  <c r="F37"/>
  <c r="G37"/>
  <c r="H37"/>
  <c r="I37"/>
  <c r="J37"/>
  <c r="K37"/>
  <c r="L37"/>
  <c r="D38"/>
  <c r="E38"/>
  <c r="F38"/>
  <c r="G38"/>
  <c r="H38"/>
  <c r="I38"/>
  <c r="J38"/>
  <c r="K38"/>
  <c r="L38"/>
  <c r="D39"/>
  <c r="E39"/>
  <c r="F39"/>
  <c r="G39"/>
  <c r="H39"/>
  <c r="I39"/>
  <c r="J39"/>
  <c r="K39"/>
  <c r="L39"/>
  <c r="D40"/>
  <c r="E40"/>
  <c r="F40"/>
  <c r="G40"/>
  <c r="H40"/>
  <c r="I40"/>
  <c r="J40"/>
  <c r="K40"/>
  <c r="L40"/>
  <c r="D41"/>
  <c r="E41"/>
  <c r="F41"/>
  <c r="G41"/>
  <c r="H41"/>
  <c r="I41"/>
  <c r="J41"/>
  <c r="K41"/>
  <c r="L41"/>
  <c r="D42"/>
  <c r="E42"/>
  <c r="F42"/>
  <c r="G42"/>
  <c r="H42"/>
  <c r="I42"/>
  <c r="J42"/>
  <c r="K42"/>
  <c r="L42"/>
  <c r="D43"/>
  <c r="E43"/>
  <c r="F43"/>
  <c r="G43"/>
  <c r="H43"/>
  <c r="I43"/>
  <c r="J43"/>
  <c r="K43"/>
  <c r="L43"/>
  <c r="D19" l="1"/>
  <c r="E19"/>
  <c r="F19"/>
  <c r="G19"/>
  <c r="H19"/>
  <c r="I19"/>
  <c r="J19"/>
  <c r="K19"/>
  <c r="L19"/>
  <c r="D20"/>
  <c r="E20"/>
  <c r="F20"/>
  <c r="G20"/>
  <c r="H20"/>
  <c r="I20"/>
  <c r="J20"/>
  <c r="K20"/>
  <c r="L20"/>
  <c r="D21"/>
  <c r="E21"/>
  <c r="F21"/>
  <c r="G21"/>
  <c r="H21"/>
  <c r="I21"/>
  <c r="J21"/>
  <c r="K21"/>
  <c r="L21"/>
  <c r="D22"/>
  <c r="E22"/>
  <c r="F22"/>
  <c r="G22"/>
  <c r="H22"/>
  <c r="I22"/>
  <c r="J22"/>
  <c r="K22"/>
  <c r="L22"/>
  <c r="D23"/>
  <c r="E23"/>
  <c r="F23"/>
  <c r="G23"/>
  <c r="H23"/>
  <c r="I23"/>
  <c r="J23"/>
  <c r="K23"/>
  <c r="L23"/>
  <c r="D24"/>
  <c r="E24"/>
  <c r="F24"/>
  <c r="G24"/>
  <c r="H24"/>
  <c r="I24"/>
  <c r="J24"/>
  <c r="K24"/>
  <c r="L24"/>
  <c r="D25"/>
  <c r="E25"/>
  <c r="F25"/>
  <c r="G25"/>
  <c r="H25"/>
  <c r="I25"/>
  <c r="J25"/>
  <c r="K25"/>
  <c r="L25"/>
  <c r="D26"/>
  <c r="E26"/>
  <c r="F26"/>
  <c r="G26"/>
  <c r="H26"/>
  <c r="I26"/>
  <c r="J26"/>
  <c r="K26"/>
  <c r="L26"/>
  <c r="D27"/>
  <c r="E27"/>
  <c r="F27"/>
  <c r="G27"/>
  <c r="H27"/>
  <c r="I27"/>
  <c r="J27"/>
  <c r="K27"/>
  <c r="L27"/>
  <c r="D28"/>
  <c r="E28"/>
  <c r="F28"/>
  <c r="G28"/>
  <c r="H28"/>
  <c r="I28"/>
  <c r="J28"/>
  <c r="K28"/>
  <c r="L28"/>
  <c r="D29"/>
  <c r="E29"/>
  <c r="F29"/>
  <c r="G29"/>
  <c r="H29"/>
  <c r="I29"/>
  <c r="J29"/>
  <c r="K29"/>
  <c r="L29"/>
  <c r="D30"/>
  <c r="E30"/>
  <c r="F30"/>
  <c r="G30"/>
  <c r="H30"/>
  <c r="I30"/>
  <c r="J30"/>
  <c r="K30"/>
  <c r="L30"/>
  <c r="D6" l="1"/>
  <c r="E6"/>
  <c r="F6"/>
  <c r="G6"/>
  <c r="H6"/>
  <c r="I6"/>
  <c r="J6"/>
  <c r="K6"/>
  <c r="L6"/>
  <c r="D7"/>
  <c r="E7"/>
  <c r="F7"/>
  <c r="G7"/>
  <c r="H7"/>
  <c r="I7"/>
  <c r="J7"/>
  <c r="K7"/>
  <c r="L7"/>
  <c r="D8"/>
  <c r="E8"/>
  <c r="F8"/>
  <c r="G8"/>
  <c r="H8"/>
  <c r="I8"/>
  <c r="J8"/>
  <c r="K8"/>
  <c r="L8"/>
  <c r="D9"/>
  <c r="E9"/>
  <c r="F9"/>
  <c r="G9"/>
  <c r="H9"/>
  <c r="I9"/>
  <c r="J9"/>
  <c r="K9"/>
  <c r="L9"/>
  <c r="D10"/>
  <c r="E10"/>
  <c r="F10"/>
  <c r="G10"/>
  <c r="H10"/>
  <c r="I10"/>
  <c r="J10"/>
  <c r="K10"/>
  <c r="L10"/>
  <c r="D11"/>
  <c r="E11"/>
  <c r="F11"/>
  <c r="G11"/>
  <c r="H11"/>
  <c r="I11"/>
  <c r="J11"/>
  <c r="K11"/>
  <c r="L11"/>
  <c r="D12"/>
  <c r="E12"/>
  <c r="F12"/>
  <c r="G12"/>
  <c r="H12"/>
  <c r="I12"/>
  <c r="J12"/>
  <c r="K12"/>
  <c r="L12"/>
  <c r="D13"/>
  <c r="E13"/>
  <c r="F13"/>
  <c r="G13"/>
  <c r="H13"/>
  <c r="I13"/>
  <c r="J13"/>
  <c r="K13"/>
  <c r="L13"/>
  <c r="D14"/>
  <c r="E14"/>
  <c r="F14"/>
  <c r="G14"/>
  <c r="H14"/>
  <c r="I14"/>
  <c r="J14"/>
  <c r="K14"/>
  <c r="L14"/>
  <c r="D15"/>
  <c r="E15"/>
  <c r="F15"/>
  <c r="G15"/>
  <c r="H15"/>
  <c r="I15"/>
  <c r="J15"/>
  <c r="K15"/>
  <c r="L15"/>
  <c r="D16"/>
  <c r="E16"/>
  <c r="F16"/>
  <c r="G16"/>
  <c r="H16"/>
  <c r="I16"/>
  <c r="J16"/>
  <c r="K16"/>
  <c r="L16"/>
  <c r="D17"/>
  <c r="E17"/>
  <c r="F17"/>
  <c r="G17"/>
  <c r="H17"/>
  <c r="I17"/>
  <c r="J17"/>
  <c r="K17"/>
  <c r="L17"/>
  <c r="D20" i="49"/>
  <c r="D70" i="47" l="1"/>
  <c r="D69" l="1"/>
  <c r="D68" l="1"/>
  <c r="D67" l="1"/>
  <c r="D66" l="1"/>
  <c r="D65" l="1"/>
  <c r="D64" l="1"/>
  <c r="D63" l="1"/>
  <c r="D62" l="1"/>
  <c r="D61" l="1"/>
  <c r="D60" l="1"/>
  <c r="F59" l="1"/>
  <c r="E59"/>
  <c r="E58" l="1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D48" l="1"/>
  <c r="E48"/>
  <c r="D47" l="1"/>
  <c r="E47"/>
  <c r="E46" l="1"/>
  <c r="F46"/>
  <c r="E45" l="1"/>
  <c r="F45"/>
  <c r="E44" l="1"/>
  <c r="D44"/>
  <c r="F44"/>
  <c r="F43" l="1"/>
  <c r="D43"/>
  <c r="E43"/>
  <c r="F42" l="1"/>
  <c r="E42"/>
  <c r="D42"/>
  <c r="F41" l="1"/>
  <c r="D41"/>
  <c r="E41"/>
  <c r="F40" l="1"/>
  <c r="E40"/>
  <c r="D40"/>
  <c r="F39" l="1"/>
  <c r="D39"/>
  <c r="E39"/>
  <c r="F38" l="1"/>
  <c r="D38"/>
  <c r="E38"/>
  <c r="F37" l="1"/>
  <c r="E37"/>
  <c r="D37"/>
  <c r="F36" l="1"/>
  <c r="E36"/>
  <c r="D36"/>
  <c r="F35" l="1"/>
  <c r="D35"/>
  <c r="E35"/>
  <c r="F34" l="1"/>
  <c r="D34"/>
  <c r="E34"/>
  <c r="F33" l="1"/>
  <c r="E33"/>
  <c r="E32" l="1"/>
  <c r="F32"/>
  <c r="E31" l="1"/>
  <c r="F31"/>
  <c r="D31"/>
  <c r="F30" l="1"/>
  <c r="E30"/>
  <c r="D30"/>
  <c r="F29" l="1"/>
  <c r="E29"/>
  <c r="D29"/>
  <c r="F28" l="1"/>
  <c r="D28"/>
  <c r="E28"/>
  <c r="F27" l="1"/>
  <c r="E27"/>
  <c r="D27"/>
  <c r="F26" l="1"/>
  <c r="E26"/>
  <c r="D26"/>
  <c r="F25" l="1"/>
  <c r="E25"/>
  <c r="D25"/>
  <c r="F24" l="1"/>
  <c r="E24"/>
  <c r="D24"/>
  <c r="F23" l="1"/>
  <c r="D23"/>
  <c r="E23"/>
  <c r="F22" l="1"/>
  <c r="D22"/>
  <c r="E22"/>
  <c r="F21" l="1"/>
  <c r="D21"/>
  <c r="E21"/>
  <c r="B20"/>
  <c r="E19" l="1"/>
  <c r="F19"/>
  <c r="F18" l="1"/>
  <c r="D18"/>
  <c r="E18"/>
  <c r="F17" l="1"/>
  <c r="D17"/>
  <c r="E17"/>
  <c r="E16" l="1"/>
  <c r="D16"/>
  <c r="F16"/>
  <c r="D15" l="1"/>
  <c r="E15"/>
  <c r="F15"/>
  <c r="D14" l="1"/>
  <c r="E14"/>
  <c r="F14"/>
  <c r="E20" l="1"/>
  <c r="D13"/>
  <c r="F13"/>
  <c r="E13"/>
  <c r="D12" l="1"/>
  <c r="E12"/>
  <c r="F12"/>
  <c r="F11" l="1"/>
  <c r="E11"/>
  <c r="D11"/>
  <c r="F10" l="1"/>
  <c r="D10"/>
  <c r="E10"/>
  <c r="F9" l="1"/>
  <c r="D9"/>
  <c r="E9"/>
  <c r="F8" l="1"/>
  <c r="D8"/>
  <c r="E8"/>
  <c r="G17" i="45" l="1"/>
  <c r="G15" l="1"/>
  <c r="G14" l="1"/>
  <c r="G13" l="1"/>
  <c r="G12" l="1"/>
  <c r="F17" l="1"/>
  <c r="F15"/>
  <c r="F14"/>
  <c r="F13"/>
  <c r="F12"/>
  <c r="F10"/>
  <c r="D17" l="1"/>
  <c r="D15"/>
  <c r="D14"/>
  <c r="D13"/>
  <c r="D12"/>
  <c r="D10"/>
  <c r="G10"/>
  <c r="E8"/>
  <c r="C8"/>
  <c r="G16" i="44" l="1"/>
  <c r="G15" l="1"/>
  <c r="F16" l="1"/>
  <c r="F15"/>
  <c r="F14"/>
  <c r="D16" l="1"/>
  <c r="D15"/>
  <c r="G14"/>
  <c r="D14"/>
  <c r="E12"/>
  <c r="C12"/>
  <c r="D18" i="43" l="1"/>
  <c r="E18"/>
  <c r="F18"/>
  <c r="G18"/>
  <c r="H18"/>
  <c r="I18"/>
  <c r="D19"/>
  <c r="E19"/>
  <c r="F19"/>
  <c r="G19"/>
  <c r="H19"/>
  <c r="I19"/>
  <c r="D20"/>
  <c r="E20"/>
  <c r="F20"/>
  <c r="G20"/>
  <c r="H20"/>
  <c r="I20"/>
  <c r="D21"/>
  <c r="E21"/>
  <c r="F21"/>
  <c r="G21"/>
  <c r="H21"/>
  <c r="I21"/>
  <c r="D22"/>
  <c r="E22"/>
  <c r="F22"/>
  <c r="G22"/>
  <c r="H22"/>
  <c r="I22"/>
  <c r="D23"/>
  <c r="E23"/>
  <c r="F23"/>
  <c r="G23"/>
  <c r="H23"/>
  <c r="I23"/>
  <c r="D24"/>
  <c r="E24"/>
  <c r="F24"/>
  <c r="G24"/>
  <c r="H24"/>
  <c r="I24"/>
  <c r="D25"/>
  <c r="E25"/>
  <c r="F25"/>
  <c r="G25"/>
  <c r="H25"/>
  <c r="I25"/>
  <c r="D26"/>
  <c r="E26"/>
  <c r="F26"/>
  <c r="G26"/>
  <c r="H26"/>
  <c r="I26"/>
  <c r="D27"/>
  <c r="E27"/>
  <c r="F27"/>
  <c r="G27"/>
  <c r="H27"/>
  <c r="I27"/>
  <c r="D28"/>
  <c r="E28"/>
  <c r="F28"/>
  <c r="G28"/>
  <c r="H28"/>
  <c r="I28"/>
  <c r="D29"/>
  <c r="E29"/>
  <c r="F29"/>
  <c r="G29"/>
  <c r="H29"/>
  <c r="I29"/>
  <c r="D30"/>
  <c r="E30"/>
  <c r="F30"/>
  <c r="G30"/>
  <c r="H30"/>
  <c r="I30"/>
  <c r="D31"/>
  <c r="E31"/>
  <c r="F31"/>
  <c r="G31"/>
  <c r="H31"/>
  <c r="I31"/>
  <c r="D32"/>
  <c r="E32"/>
  <c r="F32"/>
  <c r="G32"/>
  <c r="H32"/>
  <c r="I32"/>
  <c r="D33"/>
  <c r="E33"/>
  <c r="F33"/>
  <c r="G33"/>
  <c r="H33"/>
  <c r="I33"/>
  <c r="D34"/>
  <c r="E34"/>
  <c r="F34"/>
  <c r="G34"/>
  <c r="H34"/>
  <c r="I34"/>
  <c r="D35"/>
  <c r="E35"/>
  <c r="F35"/>
  <c r="G35"/>
  <c r="H35"/>
  <c r="I35"/>
  <c r="D36"/>
  <c r="E36"/>
  <c r="F36"/>
  <c r="G36"/>
  <c r="H36"/>
  <c r="I36"/>
  <c r="D37"/>
  <c r="E37"/>
  <c r="F37"/>
  <c r="G37"/>
  <c r="H37"/>
  <c r="I37"/>
  <c r="D38"/>
  <c r="E38"/>
  <c r="F38"/>
  <c r="G38"/>
  <c r="H38"/>
  <c r="I38"/>
  <c r="D39"/>
  <c r="E39"/>
  <c r="F39"/>
  <c r="G39"/>
  <c r="H39"/>
  <c r="I39"/>
  <c r="D40"/>
  <c r="E40"/>
  <c r="F40"/>
  <c r="G40"/>
  <c r="H40"/>
  <c r="I40"/>
  <c r="D41"/>
  <c r="E41"/>
  <c r="F41"/>
  <c r="G41"/>
  <c r="H41"/>
  <c r="I41"/>
  <c r="D42"/>
  <c r="E42"/>
  <c r="F42"/>
  <c r="G42"/>
  <c r="H42"/>
  <c r="I42"/>
  <c r="D43"/>
  <c r="E43"/>
  <c r="F43"/>
  <c r="G43"/>
  <c r="H43"/>
  <c r="I43"/>
  <c r="D44"/>
  <c r="E44"/>
  <c r="F44"/>
  <c r="G44"/>
  <c r="H44"/>
  <c r="I44"/>
  <c r="D45"/>
  <c r="E45"/>
  <c r="F45"/>
  <c r="G45"/>
  <c r="H45"/>
  <c r="I45"/>
  <c r="D46"/>
  <c r="E46"/>
  <c r="F46"/>
  <c r="G46"/>
  <c r="H46"/>
  <c r="I46"/>
  <c r="D47"/>
  <c r="E47"/>
  <c r="F47"/>
  <c r="G47"/>
  <c r="H47"/>
  <c r="I47"/>
  <c r="D48"/>
  <c r="E48"/>
  <c r="F48"/>
  <c r="G48"/>
  <c r="H48"/>
  <c r="I48"/>
  <c r="D49"/>
  <c r="E49"/>
  <c r="F49"/>
  <c r="G49"/>
  <c r="H49"/>
  <c r="I49"/>
  <c r="D50"/>
  <c r="E50"/>
  <c r="F50"/>
  <c r="G50"/>
  <c r="H50"/>
  <c r="I50"/>
  <c r="D51"/>
  <c r="E51"/>
  <c r="F51"/>
  <c r="G51"/>
  <c r="H51"/>
  <c r="I51"/>
  <c r="D52"/>
  <c r="E52"/>
  <c r="F52"/>
  <c r="G52"/>
  <c r="H52"/>
  <c r="I52"/>
  <c r="D53"/>
  <c r="E53"/>
  <c r="F53"/>
  <c r="G53"/>
  <c r="H53"/>
  <c r="I53"/>
  <c r="D54"/>
  <c r="E54"/>
  <c r="F54"/>
  <c r="G54"/>
  <c r="H54"/>
  <c r="I54"/>
  <c r="D55"/>
  <c r="E55"/>
  <c r="F55"/>
  <c r="G55"/>
  <c r="H55"/>
  <c r="I55"/>
  <c r="D56"/>
  <c r="E56"/>
  <c r="F56"/>
  <c r="G56"/>
  <c r="H56"/>
  <c r="I56"/>
  <c r="C17" i="42"/>
  <c r="D5" i="43" l="1"/>
  <c r="E5"/>
  <c r="F5"/>
  <c r="G5"/>
  <c r="H5"/>
  <c r="I5"/>
  <c r="D6"/>
  <c r="E6"/>
  <c r="F6"/>
  <c r="G6"/>
  <c r="H6"/>
  <c r="I6"/>
  <c r="D7"/>
  <c r="E7"/>
  <c r="F7"/>
  <c r="G7"/>
  <c r="H7"/>
  <c r="I7"/>
  <c r="D8"/>
  <c r="E8"/>
  <c r="F8"/>
  <c r="G8"/>
  <c r="H8"/>
  <c r="I8"/>
  <c r="D9"/>
  <c r="E9"/>
  <c r="F9"/>
  <c r="G9"/>
  <c r="H9"/>
  <c r="I9"/>
  <c r="D10"/>
  <c r="E10"/>
  <c r="F10"/>
  <c r="G10"/>
  <c r="H10"/>
  <c r="I10"/>
  <c r="D11"/>
  <c r="E11"/>
  <c r="F11"/>
  <c r="G11"/>
  <c r="H11"/>
  <c r="I11"/>
  <c r="D12"/>
  <c r="E12"/>
  <c r="F12"/>
  <c r="G12"/>
  <c r="H12"/>
  <c r="I12"/>
  <c r="D13"/>
  <c r="E13"/>
  <c r="F13"/>
  <c r="G13"/>
  <c r="H13"/>
  <c r="I13"/>
  <c r="D14"/>
  <c r="D17"/>
  <c r="E14"/>
  <c r="E17"/>
  <c r="F17"/>
  <c r="F14"/>
  <c r="G17"/>
  <c r="G14"/>
  <c r="H14"/>
  <c r="H17"/>
  <c r="I14"/>
  <c r="I17"/>
  <c r="D15"/>
  <c r="E15"/>
  <c r="F15"/>
  <c r="G15"/>
  <c r="H15"/>
  <c r="I15"/>
  <c r="D16"/>
  <c r="E16"/>
  <c r="F16"/>
  <c r="G16"/>
  <c r="H16"/>
  <c r="I16"/>
  <c r="D19" i="41" l="1"/>
  <c r="E19"/>
  <c r="F19"/>
  <c r="G19"/>
  <c r="H19"/>
  <c r="I19"/>
  <c r="J19"/>
  <c r="K19"/>
  <c r="L19"/>
  <c r="D20"/>
  <c r="E20"/>
  <c r="F20"/>
  <c r="G20"/>
  <c r="H20"/>
  <c r="I20"/>
  <c r="J20"/>
  <c r="K20"/>
  <c r="L20"/>
  <c r="D21"/>
  <c r="E21"/>
  <c r="F21"/>
  <c r="G21"/>
  <c r="H21"/>
  <c r="I21"/>
  <c r="J21"/>
  <c r="K21"/>
  <c r="L21"/>
  <c r="D22"/>
  <c r="E22"/>
  <c r="F22"/>
  <c r="G22"/>
  <c r="H22"/>
  <c r="I22"/>
  <c r="J22"/>
  <c r="K22"/>
  <c r="L22"/>
  <c r="D23"/>
  <c r="E23"/>
  <c r="F23"/>
  <c r="G23"/>
  <c r="H23"/>
  <c r="I23"/>
  <c r="J23"/>
  <c r="K23"/>
  <c r="L23"/>
  <c r="D24"/>
  <c r="E24"/>
  <c r="F24"/>
  <c r="G24"/>
  <c r="H24"/>
  <c r="I24"/>
  <c r="J24"/>
  <c r="K24"/>
  <c r="L24"/>
  <c r="D25"/>
  <c r="E25"/>
  <c r="F25"/>
  <c r="G25"/>
  <c r="H25"/>
  <c r="I25"/>
  <c r="J25"/>
  <c r="K25"/>
  <c r="L25"/>
  <c r="D26"/>
  <c r="E26"/>
  <c r="F26"/>
  <c r="G26"/>
  <c r="H26"/>
  <c r="I26"/>
  <c r="J26"/>
  <c r="K26"/>
  <c r="L26"/>
  <c r="D27"/>
  <c r="E27"/>
  <c r="F27"/>
  <c r="G27"/>
  <c r="H27"/>
  <c r="I27"/>
  <c r="J27"/>
  <c r="K27"/>
  <c r="L27"/>
  <c r="D28"/>
  <c r="E28"/>
  <c r="F28"/>
  <c r="G28"/>
  <c r="H28"/>
  <c r="I28"/>
  <c r="J28"/>
  <c r="K28"/>
  <c r="L28"/>
  <c r="D29"/>
  <c r="E29"/>
  <c r="F29"/>
  <c r="G29"/>
  <c r="H29"/>
  <c r="I29"/>
  <c r="J29"/>
  <c r="K29"/>
  <c r="L29"/>
  <c r="D30"/>
  <c r="E30"/>
  <c r="F30"/>
  <c r="G30"/>
  <c r="H30"/>
  <c r="I30"/>
  <c r="J30"/>
  <c r="K30"/>
  <c r="L30"/>
  <c r="D31"/>
  <c r="E31"/>
  <c r="F31"/>
  <c r="G31"/>
  <c r="H31"/>
  <c r="I31"/>
  <c r="J31"/>
  <c r="K31"/>
  <c r="L31"/>
  <c r="D32"/>
  <c r="E32"/>
  <c r="F32"/>
  <c r="G32"/>
  <c r="H32"/>
  <c r="I32"/>
  <c r="J32"/>
  <c r="K32"/>
  <c r="L32"/>
  <c r="D33"/>
  <c r="E33"/>
  <c r="F33"/>
  <c r="G33"/>
  <c r="H33"/>
  <c r="I33"/>
  <c r="J33"/>
  <c r="K33"/>
  <c r="L33"/>
  <c r="D34"/>
  <c r="E34"/>
  <c r="F34"/>
  <c r="G34"/>
  <c r="H34"/>
  <c r="I34"/>
  <c r="J34"/>
  <c r="K34"/>
  <c r="L34"/>
  <c r="D35"/>
  <c r="E35"/>
  <c r="F35"/>
  <c r="G35"/>
  <c r="H35"/>
  <c r="I35"/>
  <c r="J35"/>
  <c r="K35"/>
  <c r="L35"/>
  <c r="D36"/>
  <c r="E36"/>
  <c r="F36"/>
  <c r="G36"/>
  <c r="H36"/>
  <c r="I36"/>
  <c r="J36"/>
  <c r="K36"/>
  <c r="L36"/>
  <c r="D37"/>
  <c r="E37"/>
  <c r="F37"/>
  <c r="G37"/>
  <c r="H37"/>
  <c r="I37"/>
  <c r="J37"/>
  <c r="K37"/>
  <c r="L37"/>
  <c r="D38"/>
  <c r="E38"/>
  <c r="F38"/>
  <c r="G38"/>
  <c r="H38"/>
  <c r="I38"/>
  <c r="J38"/>
  <c r="K38"/>
  <c r="L38"/>
  <c r="D39"/>
  <c r="E39"/>
  <c r="F39"/>
  <c r="G39"/>
  <c r="H39"/>
  <c r="I39"/>
  <c r="J39"/>
  <c r="K39"/>
  <c r="L39"/>
  <c r="D40"/>
  <c r="E40"/>
  <c r="F40"/>
  <c r="G40"/>
  <c r="H40"/>
  <c r="I40"/>
  <c r="J40"/>
  <c r="K40"/>
  <c r="L40"/>
  <c r="D41"/>
  <c r="E41"/>
  <c r="F41"/>
  <c r="G41"/>
  <c r="H41"/>
  <c r="I41"/>
  <c r="J41"/>
  <c r="K41"/>
  <c r="L41"/>
  <c r="D42"/>
  <c r="E42"/>
  <c r="F42"/>
  <c r="G42"/>
  <c r="H42"/>
  <c r="I42"/>
  <c r="J42"/>
  <c r="K42"/>
  <c r="L42"/>
  <c r="D43"/>
  <c r="E43"/>
  <c r="F43"/>
  <c r="G43"/>
  <c r="H43"/>
  <c r="I43"/>
  <c r="J43"/>
  <c r="K43"/>
  <c r="L43"/>
  <c r="D44"/>
  <c r="E44"/>
  <c r="F44"/>
  <c r="G44"/>
  <c r="H44"/>
  <c r="I44"/>
  <c r="J44"/>
  <c r="K44"/>
  <c r="L44"/>
  <c r="D45"/>
  <c r="E45"/>
  <c r="F45"/>
  <c r="G45"/>
  <c r="H45"/>
  <c r="I45"/>
  <c r="J45"/>
  <c r="K45"/>
  <c r="L45"/>
  <c r="D46"/>
  <c r="E46"/>
  <c r="F46"/>
  <c r="G46"/>
  <c r="H46"/>
  <c r="I46"/>
  <c r="J46"/>
  <c r="K46"/>
  <c r="L46"/>
  <c r="D47"/>
  <c r="E47"/>
  <c r="F47"/>
  <c r="G47"/>
  <c r="H47"/>
  <c r="I47"/>
  <c r="J47"/>
  <c r="K47"/>
  <c r="L47"/>
  <c r="D48"/>
  <c r="E48"/>
  <c r="F48"/>
  <c r="G48"/>
  <c r="H48"/>
  <c r="I48"/>
  <c r="J48"/>
  <c r="K48"/>
  <c r="L48"/>
  <c r="D49"/>
  <c r="E49"/>
  <c r="F49"/>
  <c r="G49"/>
  <c r="H49"/>
  <c r="I49"/>
  <c r="J49"/>
  <c r="K49"/>
  <c r="L49"/>
  <c r="D50"/>
  <c r="E50"/>
  <c r="F50"/>
  <c r="G50"/>
  <c r="H50"/>
  <c r="I50"/>
  <c r="J50"/>
  <c r="K50"/>
  <c r="L50"/>
  <c r="D51"/>
  <c r="E51"/>
  <c r="F51"/>
  <c r="G51"/>
  <c r="H51"/>
  <c r="I51"/>
  <c r="J51"/>
  <c r="K51"/>
  <c r="L51"/>
  <c r="D52"/>
  <c r="E52"/>
  <c r="F52"/>
  <c r="G52"/>
  <c r="H52"/>
  <c r="I52"/>
  <c r="J52"/>
  <c r="K52"/>
  <c r="L52"/>
  <c r="D53"/>
  <c r="E53"/>
  <c r="F53"/>
  <c r="G53"/>
  <c r="H53"/>
  <c r="I53"/>
  <c r="J53"/>
  <c r="K53"/>
  <c r="L53"/>
  <c r="D54"/>
  <c r="E54"/>
  <c r="F54"/>
  <c r="G54"/>
  <c r="H54"/>
  <c r="I54"/>
  <c r="J54"/>
  <c r="K54"/>
  <c r="L54"/>
  <c r="D55"/>
  <c r="E55"/>
  <c r="F55"/>
  <c r="G55"/>
  <c r="H55"/>
  <c r="I55"/>
  <c r="J55"/>
  <c r="K55"/>
  <c r="L55"/>
  <c r="D56"/>
  <c r="E56"/>
  <c r="F56"/>
  <c r="G56"/>
  <c r="H56"/>
  <c r="I56"/>
  <c r="J56"/>
  <c r="K56"/>
  <c r="L56"/>
  <c r="D57"/>
  <c r="E57"/>
  <c r="F57"/>
  <c r="G57"/>
  <c r="H57"/>
  <c r="I57"/>
  <c r="J57"/>
  <c r="K57"/>
  <c r="L57"/>
  <c r="C18" i="40"/>
  <c r="D6" i="41" l="1"/>
  <c r="E6"/>
  <c r="F6"/>
  <c r="G6"/>
  <c r="H6"/>
  <c r="I6"/>
  <c r="J6"/>
  <c r="K6"/>
  <c r="L6"/>
  <c r="D7"/>
  <c r="E7"/>
  <c r="F7"/>
  <c r="G7"/>
  <c r="H7"/>
  <c r="I7"/>
  <c r="J7"/>
  <c r="K7"/>
  <c r="L7"/>
  <c r="D8"/>
  <c r="E8"/>
  <c r="F8"/>
  <c r="G8"/>
  <c r="H8"/>
  <c r="I8"/>
  <c r="J8"/>
  <c r="K8"/>
  <c r="L8"/>
  <c r="D9"/>
  <c r="E9"/>
  <c r="F9"/>
  <c r="G9"/>
  <c r="H9"/>
  <c r="I9"/>
  <c r="J9"/>
  <c r="K9"/>
  <c r="L9"/>
  <c r="D10"/>
  <c r="E10"/>
  <c r="F10"/>
  <c r="G10"/>
  <c r="H10"/>
  <c r="I10"/>
  <c r="J10"/>
  <c r="K10"/>
  <c r="L10"/>
  <c r="D11"/>
  <c r="E11"/>
  <c r="F11"/>
  <c r="G11"/>
  <c r="H11"/>
  <c r="I11"/>
  <c r="J11"/>
  <c r="K11"/>
  <c r="L11"/>
  <c r="D12"/>
  <c r="E12"/>
  <c r="F12"/>
  <c r="G12"/>
  <c r="H12"/>
  <c r="I12"/>
  <c r="J12"/>
  <c r="K12"/>
  <c r="L12"/>
  <c r="D13"/>
  <c r="E13"/>
  <c r="F13"/>
  <c r="G13"/>
  <c r="H13"/>
  <c r="I13"/>
  <c r="J13"/>
  <c r="K13"/>
  <c r="L13"/>
  <c r="D14"/>
  <c r="E14"/>
  <c r="F14"/>
  <c r="G14"/>
  <c r="H14"/>
  <c r="I14"/>
  <c r="J14"/>
  <c r="K14"/>
  <c r="L14"/>
  <c r="D15"/>
  <c r="E15"/>
  <c r="F15"/>
  <c r="G18"/>
  <c r="G15"/>
  <c r="H18"/>
  <c r="H15"/>
  <c r="I15"/>
  <c r="I18"/>
  <c r="J18"/>
  <c r="J15"/>
  <c r="K18"/>
  <c r="K15"/>
  <c r="L18"/>
  <c r="L15"/>
  <c r="D16"/>
  <c r="E16"/>
  <c r="F16"/>
  <c r="G16"/>
  <c r="H16"/>
  <c r="I16"/>
  <c r="J16"/>
  <c r="K16"/>
  <c r="L16"/>
  <c r="D17"/>
  <c r="D18"/>
  <c r="E17"/>
  <c r="E18"/>
  <c r="F18"/>
  <c r="F17"/>
  <c r="G17"/>
  <c r="H17"/>
  <c r="I17"/>
  <c r="J17"/>
  <c r="K17"/>
  <c r="L17"/>
  <c r="D17" i="39"/>
  <c r="D70" i="37" l="1"/>
  <c r="D69" l="1"/>
  <c r="D68" l="1"/>
  <c r="D67" l="1"/>
  <c r="D66" l="1"/>
  <c r="D65" l="1"/>
  <c r="D64" l="1"/>
  <c r="D63" l="1"/>
  <c r="D62" l="1"/>
  <c r="D61" l="1"/>
  <c r="D60" l="1"/>
  <c r="E59" l="1"/>
  <c r="F59"/>
  <c r="E58" l="1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D48" l="1"/>
  <c r="E48"/>
  <c r="E47" l="1"/>
  <c r="D47"/>
  <c r="F47"/>
  <c r="F46" l="1"/>
  <c r="E46"/>
  <c r="E45" l="1"/>
  <c r="F45"/>
  <c r="E44" l="1"/>
  <c r="D44"/>
  <c r="F44"/>
  <c r="F43" l="1"/>
  <c r="D43"/>
  <c r="E43"/>
  <c r="F42" l="1"/>
  <c r="D42"/>
  <c r="E42"/>
  <c r="F41" l="1"/>
  <c r="D41"/>
  <c r="E41"/>
  <c r="F40" l="1"/>
  <c r="E40"/>
  <c r="D40"/>
  <c r="F39" l="1"/>
  <c r="D39"/>
  <c r="E39"/>
  <c r="F38" l="1"/>
  <c r="E38"/>
  <c r="D38"/>
  <c r="F37" l="1"/>
  <c r="E37"/>
  <c r="D37"/>
  <c r="F36" l="1"/>
  <c r="D36"/>
  <c r="E36"/>
  <c r="F35" l="1"/>
  <c r="D35"/>
  <c r="E35"/>
  <c r="F34" l="1"/>
  <c r="D34"/>
  <c r="E34"/>
  <c r="F33" l="1"/>
  <c r="E33"/>
  <c r="E32" l="1"/>
  <c r="F32"/>
  <c r="E31" l="1"/>
  <c r="F31"/>
  <c r="D31"/>
  <c r="F30" l="1"/>
  <c r="D30"/>
  <c r="E30"/>
  <c r="F29" l="1"/>
  <c r="D29"/>
  <c r="E29"/>
  <c r="F28" l="1"/>
  <c r="E28"/>
  <c r="D28"/>
  <c r="F27" l="1"/>
  <c r="D27"/>
  <c r="E27"/>
  <c r="F26" l="1"/>
  <c r="D26"/>
  <c r="E26"/>
  <c r="F25" l="1"/>
  <c r="D25"/>
  <c r="E25"/>
  <c r="F24" l="1"/>
  <c r="E24"/>
  <c r="D24"/>
  <c r="F23" l="1"/>
  <c r="D23"/>
  <c r="E23"/>
  <c r="F22" l="1"/>
  <c r="E22"/>
  <c r="D22"/>
  <c r="F21" l="1"/>
  <c r="E21"/>
  <c r="D21"/>
  <c r="E19" l="1"/>
  <c r="F19"/>
  <c r="F18" l="1"/>
  <c r="D18"/>
  <c r="E18"/>
  <c r="D17" l="1"/>
  <c r="E17"/>
  <c r="F17"/>
  <c r="D16" l="1"/>
  <c r="E16"/>
  <c r="F16"/>
  <c r="E15" l="1"/>
  <c r="D15"/>
  <c r="F15"/>
  <c r="D14" l="1"/>
  <c r="F14"/>
  <c r="E14"/>
  <c r="D13" l="1"/>
  <c r="E13"/>
  <c r="F13"/>
  <c r="E20"/>
  <c r="D12" l="1"/>
  <c r="E12"/>
  <c r="F12"/>
  <c r="F11" l="1"/>
  <c r="D11"/>
  <c r="E11"/>
  <c r="F10" l="1"/>
  <c r="D10"/>
  <c r="E10"/>
  <c r="F9" l="1"/>
  <c r="D9"/>
  <c r="E9"/>
  <c r="F8" l="1"/>
  <c r="E8"/>
  <c r="D8"/>
  <c r="B8" i="35"/>
  <c r="B6" i="34"/>
  <c r="B5" i="33"/>
  <c r="C33" i="35" l="1"/>
  <c r="D33"/>
  <c r="E33"/>
  <c r="F33"/>
  <c r="G33"/>
  <c r="H33"/>
  <c r="C20" l="1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H19" i="32"/>
  <c r="H19" i="35" s="1"/>
  <c r="G19" i="32"/>
  <c r="G19" i="35" s="1"/>
  <c r="F19" i="32"/>
  <c r="F19" i="35" s="1"/>
  <c r="E19" i="32"/>
  <c r="E19" i="35" s="1"/>
  <c r="D19" i="32"/>
  <c r="D19" i="35" s="1"/>
  <c r="C19" i="32"/>
  <c r="C19" i="35" s="1"/>
  <c r="C11" l="1"/>
  <c r="C32" i="32"/>
  <c r="C32" i="35" s="1"/>
  <c r="D11"/>
  <c r="D32" i="32"/>
  <c r="D32" i="35" s="1"/>
  <c r="E11"/>
  <c r="E32" i="32"/>
  <c r="E32" i="35" s="1"/>
  <c r="F11"/>
  <c r="F32" i="32"/>
  <c r="F32" i="35" s="1"/>
  <c r="G11"/>
  <c r="G32" i="32"/>
  <c r="G32" i="35" s="1"/>
  <c r="H11"/>
  <c r="H32" i="32"/>
  <c r="H32" i="35" s="1"/>
  <c r="C12"/>
  <c r="D12"/>
  <c r="E12"/>
  <c r="F12"/>
  <c r="G12"/>
  <c r="H12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B8" i="32"/>
  <c r="E5" i="29"/>
  <c r="D5"/>
  <c r="D28" l="1"/>
  <c r="E28"/>
  <c r="G28" i="28"/>
  <c r="F28"/>
  <c r="D26" i="29" l="1"/>
  <c r="E26"/>
  <c r="F26" i="28"/>
  <c r="G26"/>
  <c r="D25" i="29" l="1"/>
  <c r="E25"/>
  <c r="F25" i="28"/>
  <c r="G25"/>
  <c r="D24" i="29" l="1"/>
  <c r="E24"/>
  <c r="G24" i="28"/>
  <c r="F24"/>
  <c r="D23" i="29" l="1"/>
  <c r="E23"/>
  <c r="F23" i="28"/>
  <c r="G23"/>
  <c r="D22" i="29" l="1"/>
  <c r="E22"/>
  <c r="F22" i="28"/>
  <c r="G22"/>
  <c r="D21" i="29" l="1"/>
  <c r="E21"/>
  <c r="F21" i="28"/>
  <c r="G21"/>
  <c r="D20" i="29" l="1"/>
  <c r="E20"/>
  <c r="G20" i="28"/>
  <c r="F20"/>
  <c r="D19" i="29" l="1"/>
  <c r="E19"/>
  <c r="F19" i="28"/>
  <c r="G19"/>
  <c r="D18" i="29" l="1"/>
  <c r="E18"/>
  <c r="F18" i="28"/>
  <c r="G18"/>
  <c r="D17" i="29" l="1"/>
  <c r="E17"/>
  <c r="F17" i="28"/>
  <c r="G17"/>
  <c r="D16" i="29" l="1"/>
  <c r="E16"/>
  <c r="F16" i="28"/>
  <c r="G16"/>
  <c r="D15" i="29" l="1"/>
  <c r="E15"/>
  <c r="F15" i="28"/>
  <c r="G15"/>
  <c r="G14"/>
  <c r="F14"/>
  <c r="E14"/>
  <c r="E14" i="29" s="1"/>
  <c r="D14" i="28"/>
  <c r="D14" i="29" s="1"/>
  <c r="D13" l="1"/>
  <c r="E13"/>
  <c r="F13" i="28"/>
  <c r="G13"/>
  <c r="D12" i="29" l="1"/>
  <c r="E12"/>
  <c r="F12" i="28"/>
  <c r="G12"/>
  <c r="D11" i="29" l="1"/>
  <c r="E11"/>
  <c r="F11" i="28"/>
  <c r="G11"/>
  <c r="D10" i="29" l="1"/>
  <c r="E10"/>
  <c r="F10" i="28"/>
  <c r="G10"/>
  <c r="D9" i="29" l="1"/>
  <c r="E9"/>
  <c r="F9" i="28"/>
  <c r="G9"/>
  <c r="D8" i="29" l="1"/>
  <c r="E8"/>
  <c r="F8" i="28"/>
  <c r="G8"/>
  <c r="D7" i="29" l="1"/>
  <c r="E7"/>
  <c r="F7" i="28"/>
  <c r="G7"/>
  <c r="D6" i="29" l="1"/>
  <c r="D27" i="28"/>
  <c r="D27" i="29" s="1"/>
  <c r="E6"/>
  <c r="E27" i="28"/>
  <c r="F6"/>
  <c r="G6"/>
  <c r="E5"/>
  <c r="D5"/>
  <c r="AV71" i="27" l="1"/>
  <c r="E27" i="29"/>
  <c r="F27" i="28"/>
  <c r="G27"/>
  <c r="AR71" i="27" l="1"/>
  <c r="AP71" l="1"/>
  <c r="AN71" l="1"/>
  <c r="AL71" l="1"/>
  <c r="AJ71" l="1"/>
  <c r="AH71" l="1"/>
  <c r="AF71" l="1"/>
  <c r="AD71" l="1"/>
  <c r="AB71" l="1"/>
  <c r="Z71" l="1"/>
  <c r="X71" l="1"/>
  <c r="V71" l="1"/>
  <c r="S71"/>
  <c r="T71" s="1"/>
  <c r="R71" l="1"/>
  <c r="P71" l="1"/>
  <c r="N71" l="1"/>
  <c r="L71" l="1"/>
  <c r="J71" l="1"/>
  <c r="H71" l="1"/>
  <c r="F71" l="1"/>
  <c r="AS71" l="1"/>
  <c r="AT71" s="1"/>
  <c r="D71"/>
  <c r="AV70" l="1"/>
  <c r="AR70" l="1"/>
  <c r="AP70" l="1"/>
  <c r="AN70" l="1"/>
  <c r="AL70" l="1"/>
  <c r="AJ70" l="1"/>
  <c r="AH70" l="1"/>
  <c r="AF70" l="1"/>
  <c r="AD70" l="1"/>
  <c r="AB70" l="1"/>
  <c r="Z70" l="1"/>
  <c r="X70" l="1"/>
  <c r="V70" l="1"/>
  <c r="S70"/>
  <c r="T70" s="1"/>
  <c r="R70" l="1"/>
  <c r="P70" l="1"/>
  <c r="N70" l="1"/>
  <c r="L70" l="1"/>
  <c r="J70" l="1"/>
  <c r="H70" l="1"/>
  <c r="F70" l="1"/>
  <c r="AS70" l="1"/>
  <c r="AT70" s="1"/>
  <c r="D70"/>
  <c r="AV69" l="1"/>
  <c r="AR69" l="1"/>
  <c r="AP69" l="1"/>
  <c r="AN69" l="1"/>
  <c r="AL69" l="1"/>
  <c r="AJ69" l="1"/>
  <c r="AH69" l="1"/>
  <c r="AF69" l="1"/>
  <c r="AD69" l="1"/>
  <c r="AB69" l="1"/>
  <c r="Z69" l="1"/>
  <c r="X69" l="1"/>
  <c r="V69" l="1"/>
  <c r="S69"/>
  <c r="T69" s="1"/>
  <c r="R69" l="1"/>
  <c r="P69" l="1"/>
  <c r="N69" l="1"/>
  <c r="L69" l="1"/>
  <c r="J69" l="1"/>
  <c r="H69" l="1"/>
  <c r="F69" l="1"/>
  <c r="AS69" l="1"/>
  <c r="AT69" s="1"/>
  <c r="D69"/>
  <c r="AV68" l="1"/>
  <c r="AR68" l="1"/>
  <c r="AP68" l="1"/>
  <c r="AN68" l="1"/>
  <c r="AL68" l="1"/>
  <c r="AJ68" l="1"/>
  <c r="AH68" l="1"/>
  <c r="AF68" l="1"/>
  <c r="AD68" l="1"/>
  <c r="AB68" l="1"/>
  <c r="Z68" l="1"/>
  <c r="X68" l="1"/>
  <c r="V68" l="1"/>
  <c r="S68"/>
  <c r="T68" s="1"/>
  <c r="R68" l="1"/>
  <c r="P68" l="1"/>
  <c r="N68" l="1"/>
  <c r="L68" l="1"/>
  <c r="J68" l="1"/>
  <c r="H68" l="1"/>
  <c r="F68" l="1"/>
  <c r="AS68" l="1"/>
  <c r="AT68" s="1"/>
  <c r="D68"/>
  <c r="AV67" l="1"/>
  <c r="AR67" l="1"/>
  <c r="AP67" l="1"/>
  <c r="AN67" l="1"/>
  <c r="AL67" l="1"/>
  <c r="AJ67" l="1"/>
  <c r="AH67" l="1"/>
  <c r="AF67" l="1"/>
  <c r="AD67" l="1"/>
  <c r="AB67" l="1"/>
  <c r="Z67" l="1"/>
  <c r="X67" l="1"/>
  <c r="V67" l="1"/>
  <c r="S67"/>
  <c r="T67" s="1"/>
  <c r="R67" l="1"/>
  <c r="P67" l="1"/>
  <c r="N67" l="1"/>
  <c r="L67" l="1"/>
  <c r="J67" l="1"/>
  <c r="H67" l="1"/>
  <c r="F67" l="1"/>
  <c r="AS67" l="1"/>
  <c r="AT67" s="1"/>
  <c r="D67"/>
  <c r="AV66" l="1"/>
  <c r="AR66" l="1"/>
  <c r="AP66" l="1"/>
  <c r="AN66" l="1"/>
  <c r="AL66" l="1"/>
  <c r="AJ66" l="1"/>
  <c r="AH66" l="1"/>
  <c r="AF66" l="1"/>
  <c r="AD66" l="1"/>
  <c r="AB66" l="1"/>
  <c r="Z66" l="1"/>
  <c r="X66" l="1"/>
  <c r="V66" l="1"/>
  <c r="S66"/>
  <c r="T66" s="1"/>
  <c r="R66" l="1"/>
  <c r="P66" l="1"/>
  <c r="N66" l="1"/>
  <c r="L66" l="1"/>
  <c r="J66" l="1"/>
  <c r="H66" l="1"/>
  <c r="F66" l="1"/>
  <c r="AS66" l="1"/>
  <c r="AT66" s="1"/>
  <c r="D66"/>
  <c r="AV65" l="1"/>
  <c r="AR65" l="1"/>
  <c r="AP65" l="1"/>
  <c r="AN65" l="1"/>
  <c r="AL65" l="1"/>
  <c r="AJ65" l="1"/>
  <c r="AH65" l="1"/>
  <c r="AF65" l="1"/>
  <c r="AD65" l="1"/>
  <c r="AB65" l="1"/>
  <c r="Z65" l="1"/>
  <c r="X65" l="1"/>
  <c r="V65" l="1"/>
  <c r="S65"/>
  <c r="T65" s="1"/>
  <c r="R65" l="1"/>
  <c r="P65" l="1"/>
  <c r="N65" l="1"/>
  <c r="L65" l="1"/>
  <c r="J65" l="1"/>
  <c r="H65" l="1"/>
  <c r="F65" l="1"/>
  <c r="AS65" l="1"/>
  <c r="AT65" s="1"/>
  <c r="D65"/>
  <c r="AV64" l="1"/>
  <c r="AR64" l="1"/>
  <c r="AP64" l="1"/>
  <c r="AN64" l="1"/>
  <c r="AL64" l="1"/>
  <c r="AJ64" l="1"/>
  <c r="AH64" l="1"/>
  <c r="AF64" l="1"/>
  <c r="AD64" l="1"/>
  <c r="AB64" l="1"/>
  <c r="Z64" l="1"/>
  <c r="X64" l="1"/>
  <c r="V64" l="1"/>
  <c r="S64"/>
  <c r="T64" s="1"/>
  <c r="R64" l="1"/>
  <c r="P64" l="1"/>
  <c r="N64" l="1"/>
  <c r="L64" l="1"/>
  <c r="J64" l="1"/>
  <c r="H64" l="1"/>
  <c r="F64" l="1"/>
  <c r="AS64" l="1"/>
  <c r="AT64" s="1"/>
  <c r="D64"/>
  <c r="AV63" l="1"/>
  <c r="AR63" l="1"/>
  <c r="AP63" l="1"/>
  <c r="AN63" l="1"/>
  <c r="AL63" l="1"/>
  <c r="AJ63" l="1"/>
  <c r="AH63" l="1"/>
  <c r="AF63" l="1"/>
  <c r="AD63" l="1"/>
  <c r="AB63" l="1"/>
  <c r="Z63" l="1"/>
  <c r="X63" l="1"/>
  <c r="V63" l="1"/>
  <c r="S63"/>
  <c r="T63" s="1"/>
  <c r="R63" l="1"/>
  <c r="P63" l="1"/>
  <c r="N63" l="1"/>
  <c r="L63" l="1"/>
  <c r="J63" l="1"/>
  <c r="H63" l="1"/>
  <c r="F63" l="1"/>
  <c r="AS63" l="1"/>
  <c r="AT63" s="1"/>
  <c r="D63"/>
  <c r="AV62" l="1"/>
  <c r="AR62" l="1"/>
  <c r="AP62" l="1"/>
  <c r="AN62" l="1"/>
  <c r="AL62" l="1"/>
  <c r="AJ62" l="1"/>
  <c r="AH62" l="1"/>
  <c r="AF62" l="1"/>
  <c r="AD62" l="1"/>
  <c r="AB62" l="1"/>
  <c r="Z62" l="1"/>
  <c r="X62" l="1"/>
  <c r="V62" l="1"/>
  <c r="S62"/>
  <c r="T62" s="1"/>
  <c r="R62" l="1"/>
  <c r="P62" l="1"/>
  <c r="N62" l="1"/>
  <c r="L62" l="1"/>
  <c r="J62" l="1"/>
  <c r="H62" l="1"/>
  <c r="F62" l="1"/>
  <c r="AS62" l="1"/>
  <c r="AT62" s="1"/>
  <c r="D62"/>
  <c r="AV61" l="1"/>
  <c r="AR61" l="1"/>
  <c r="AP61" l="1"/>
  <c r="AN61" l="1"/>
  <c r="AL61" l="1"/>
  <c r="AJ61" l="1"/>
  <c r="AH61" l="1"/>
  <c r="AF61" l="1"/>
  <c r="AD61" l="1"/>
  <c r="AB61" l="1"/>
  <c r="Z61" l="1"/>
  <c r="X61" l="1"/>
  <c r="V61" l="1"/>
  <c r="S61"/>
  <c r="T61" s="1"/>
  <c r="R61" l="1"/>
  <c r="P61" l="1"/>
  <c r="N61" l="1"/>
  <c r="L61" l="1"/>
  <c r="J61" l="1"/>
  <c r="H61" l="1"/>
  <c r="F61" l="1"/>
  <c r="AS61" l="1"/>
  <c r="AT61" s="1"/>
  <c r="D61"/>
  <c r="AV60" l="1"/>
  <c r="AR60" l="1"/>
  <c r="AP60" l="1"/>
  <c r="AN60" l="1"/>
  <c r="AL60" l="1"/>
  <c r="AJ60" l="1"/>
  <c r="AH60" l="1"/>
  <c r="AF60" l="1"/>
  <c r="AD60" l="1"/>
  <c r="AB60" l="1"/>
  <c r="Z60" l="1"/>
  <c r="X60" l="1"/>
  <c r="V60" l="1"/>
  <c r="S60"/>
  <c r="T60" s="1"/>
  <c r="R60" l="1"/>
  <c r="P60" l="1"/>
  <c r="N60" l="1"/>
  <c r="L60" l="1"/>
  <c r="J60" l="1"/>
  <c r="H60" l="1"/>
  <c r="F60" l="1"/>
  <c r="AS60" l="1"/>
  <c r="AT60" s="1"/>
  <c r="D60"/>
  <c r="AV59" l="1"/>
  <c r="AR59" l="1"/>
  <c r="AP59" l="1"/>
  <c r="AN59" l="1"/>
  <c r="AL59" l="1"/>
  <c r="AJ59" l="1"/>
  <c r="AH59" l="1"/>
  <c r="AF59" l="1"/>
  <c r="AD59" l="1"/>
  <c r="AB59" l="1"/>
  <c r="Z59" l="1"/>
  <c r="X59" l="1"/>
  <c r="V59" l="1"/>
  <c r="S59"/>
  <c r="T59" s="1"/>
  <c r="R59" l="1"/>
  <c r="P59" l="1"/>
  <c r="N59" l="1"/>
  <c r="L59" l="1"/>
  <c r="J59" l="1"/>
  <c r="H59" l="1"/>
  <c r="F59" l="1"/>
  <c r="AS59" l="1"/>
  <c r="AT59" s="1"/>
  <c r="D59"/>
  <c r="AV58" l="1"/>
  <c r="AR58" l="1"/>
  <c r="AP58" l="1"/>
  <c r="AN58" l="1"/>
  <c r="AL58" l="1"/>
  <c r="AJ58" l="1"/>
  <c r="AH58" l="1"/>
  <c r="AF58" l="1"/>
  <c r="AD58" l="1"/>
  <c r="AB58" l="1"/>
  <c r="Z58" l="1"/>
  <c r="X58" l="1"/>
  <c r="V58" l="1"/>
  <c r="S58"/>
  <c r="T58" s="1"/>
  <c r="R58" l="1"/>
  <c r="P58" l="1"/>
  <c r="N58" l="1"/>
  <c r="L58" l="1"/>
  <c r="J58" l="1"/>
  <c r="H58" l="1"/>
  <c r="F58" l="1"/>
  <c r="AS58" l="1"/>
  <c r="AT58" s="1"/>
  <c r="D58"/>
  <c r="AV57" l="1"/>
  <c r="AR57" l="1"/>
  <c r="AP57" l="1"/>
  <c r="AN57" l="1"/>
  <c r="AL57" l="1"/>
  <c r="AJ57" l="1"/>
  <c r="AH57" l="1"/>
  <c r="AF57" l="1"/>
  <c r="AD57" l="1"/>
  <c r="AB57" l="1"/>
  <c r="Z57" l="1"/>
  <c r="X57" l="1"/>
  <c r="V57" l="1"/>
  <c r="S57"/>
  <c r="T57" s="1"/>
  <c r="R57" l="1"/>
  <c r="P57" l="1"/>
  <c r="N57" l="1"/>
  <c r="L57" l="1"/>
  <c r="J57" l="1"/>
  <c r="H57" l="1"/>
  <c r="F57" l="1"/>
  <c r="AS57" l="1"/>
  <c r="AT57" s="1"/>
  <c r="D57"/>
  <c r="AV56" l="1"/>
  <c r="AR56" l="1"/>
  <c r="AP56" l="1"/>
  <c r="AN56" l="1"/>
  <c r="AL56" l="1"/>
  <c r="AJ56" l="1"/>
  <c r="AH56" l="1"/>
  <c r="AF56" l="1"/>
  <c r="AD56" l="1"/>
  <c r="AB56" l="1"/>
  <c r="Z56" l="1"/>
  <c r="X56" l="1"/>
  <c r="V56" l="1"/>
  <c r="S56"/>
  <c r="T56" s="1"/>
  <c r="R56" l="1"/>
  <c r="P56" l="1"/>
  <c r="N56" l="1"/>
  <c r="L56" l="1"/>
  <c r="J56" l="1"/>
  <c r="H56" l="1"/>
  <c r="F56" l="1"/>
  <c r="AS56" l="1"/>
  <c r="AT56" s="1"/>
  <c r="D56"/>
  <c r="AV55" l="1"/>
  <c r="AR55" l="1"/>
  <c r="AP55" l="1"/>
  <c r="AN55" l="1"/>
  <c r="AL55" l="1"/>
  <c r="AJ55" l="1"/>
  <c r="AH55" l="1"/>
  <c r="AF55" l="1"/>
  <c r="AD55" l="1"/>
  <c r="AB55" l="1"/>
  <c r="Z55" l="1"/>
  <c r="X55" l="1"/>
  <c r="V55" l="1"/>
  <c r="S55"/>
  <c r="T55" s="1"/>
  <c r="R55" l="1"/>
  <c r="P55" l="1"/>
  <c r="N55" l="1"/>
  <c r="L55" l="1"/>
  <c r="J55" l="1"/>
  <c r="H55" l="1"/>
  <c r="F55" l="1"/>
  <c r="AS55" l="1"/>
  <c r="AT55" s="1"/>
  <c r="D55"/>
  <c r="AV54" l="1"/>
  <c r="AR54" l="1"/>
  <c r="AP54" l="1"/>
  <c r="AN54" l="1"/>
  <c r="AL54" l="1"/>
  <c r="AJ54" l="1"/>
  <c r="AH54" l="1"/>
  <c r="AF54" l="1"/>
  <c r="AD54" l="1"/>
  <c r="AB54" l="1"/>
  <c r="Z54" l="1"/>
  <c r="X54" l="1"/>
  <c r="V54" l="1"/>
  <c r="T54"/>
  <c r="S54"/>
  <c r="R54" l="1"/>
  <c r="P54" l="1"/>
  <c r="N54" l="1"/>
  <c r="L54" l="1"/>
  <c r="J54" l="1"/>
  <c r="H54" l="1"/>
  <c r="F54" l="1"/>
  <c r="AS54" l="1"/>
  <c r="AT54" s="1"/>
  <c r="D54"/>
  <c r="AV53" l="1"/>
  <c r="AR53" l="1"/>
  <c r="AP53" l="1"/>
  <c r="AN53" l="1"/>
  <c r="AL53" l="1"/>
  <c r="AJ53" l="1"/>
  <c r="AH53" l="1"/>
  <c r="AF53" l="1"/>
  <c r="AD53" l="1"/>
  <c r="AB53" l="1"/>
  <c r="Z53" l="1"/>
  <c r="X53" l="1"/>
  <c r="V53" l="1"/>
  <c r="T53"/>
  <c r="S53"/>
  <c r="R53" l="1"/>
  <c r="P53" l="1"/>
  <c r="N53" l="1"/>
  <c r="L53" l="1"/>
  <c r="J53" l="1"/>
  <c r="H53" l="1"/>
  <c r="F53" l="1"/>
  <c r="AS53" l="1"/>
  <c r="AT53" s="1"/>
  <c r="D53"/>
  <c r="AV52" l="1"/>
  <c r="AR52" l="1"/>
  <c r="AP52" l="1"/>
  <c r="AN52" l="1"/>
  <c r="AL52" l="1"/>
  <c r="AJ52" l="1"/>
  <c r="AH52" l="1"/>
  <c r="AF52" l="1"/>
  <c r="AD52" l="1"/>
  <c r="AB52" l="1"/>
  <c r="Z52" l="1"/>
  <c r="X52" l="1"/>
  <c r="V52" l="1"/>
  <c r="T52"/>
  <c r="S52"/>
  <c r="R52" l="1"/>
  <c r="P52" l="1"/>
  <c r="N52" l="1"/>
  <c r="L52" l="1"/>
  <c r="J52" l="1"/>
  <c r="H52" l="1"/>
  <c r="F52" l="1"/>
  <c r="AS52" l="1"/>
  <c r="AT52" s="1"/>
  <c r="D52"/>
  <c r="AV51" l="1"/>
  <c r="AR51" l="1"/>
  <c r="AP51" l="1"/>
  <c r="AN51" l="1"/>
  <c r="AL51" l="1"/>
  <c r="AJ51" l="1"/>
  <c r="AH51" l="1"/>
  <c r="AF51" l="1"/>
  <c r="AD51" l="1"/>
  <c r="AB51" l="1"/>
  <c r="Z51" l="1"/>
  <c r="X51" l="1"/>
  <c r="V51" l="1"/>
  <c r="T51"/>
  <c r="S51"/>
  <c r="R51" l="1"/>
  <c r="P51" l="1"/>
  <c r="N51" l="1"/>
  <c r="L51" l="1"/>
  <c r="J51" l="1"/>
  <c r="H51" l="1"/>
  <c r="F51" l="1"/>
  <c r="AS51" l="1"/>
  <c r="AT51" s="1"/>
  <c r="D51"/>
  <c r="AV50" l="1"/>
  <c r="AR50" l="1"/>
  <c r="AP50" l="1"/>
  <c r="AN50" l="1"/>
  <c r="AL50" l="1"/>
  <c r="AJ50" l="1"/>
  <c r="AH50" l="1"/>
  <c r="AF50" l="1"/>
  <c r="AD50" l="1"/>
  <c r="AB50" l="1"/>
  <c r="Z50" l="1"/>
  <c r="X50" l="1"/>
  <c r="V50" l="1"/>
  <c r="S50"/>
  <c r="T50" s="1"/>
  <c r="R50" l="1"/>
  <c r="P50" l="1"/>
  <c r="N50" l="1"/>
  <c r="L50" l="1"/>
  <c r="J50" l="1"/>
  <c r="H50" l="1"/>
  <c r="F50" l="1"/>
  <c r="AS50" l="1"/>
  <c r="AT50" s="1"/>
  <c r="D50"/>
  <c r="AV49" l="1"/>
  <c r="AR49" l="1"/>
  <c r="AP49" l="1"/>
  <c r="AN49" l="1"/>
  <c r="AL49" l="1"/>
  <c r="AJ49" l="1"/>
  <c r="AH49" l="1"/>
  <c r="AF49" l="1"/>
  <c r="AD49" l="1"/>
  <c r="AB49" l="1"/>
  <c r="Z49" l="1"/>
  <c r="X49" l="1"/>
  <c r="V49" l="1"/>
  <c r="S49"/>
  <c r="T49" s="1"/>
  <c r="R49" l="1"/>
  <c r="P49" l="1"/>
  <c r="N49" l="1"/>
  <c r="L49" l="1"/>
  <c r="J49" l="1"/>
  <c r="H49" l="1"/>
  <c r="F49" l="1"/>
  <c r="AS49" l="1"/>
  <c r="AT49" s="1"/>
  <c r="D49"/>
  <c r="AV48" l="1"/>
  <c r="AR48" l="1"/>
  <c r="AP48" l="1"/>
  <c r="AN48" l="1"/>
  <c r="AL48" l="1"/>
  <c r="AJ48" l="1"/>
  <c r="AH48" l="1"/>
  <c r="AF48" l="1"/>
  <c r="AD48" l="1"/>
  <c r="AB48" l="1"/>
  <c r="Z48" l="1"/>
  <c r="X48" l="1"/>
  <c r="V48" l="1"/>
  <c r="S48"/>
  <c r="T48" s="1"/>
  <c r="R48" l="1"/>
  <c r="P48" l="1"/>
  <c r="N48" l="1"/>
  <c r="L48" l="1"/>
  <c r="J48" l="1"/>
  <c r="H48" l="1"/>
  <c r="F48" l="1"/>
  <c r="AS48" l="1"/>
  <c r="AT48" s="1"/>
  <c r="D48"/>
  <c r="AV47" l="1"/>
  <c r="AR47" l="1"/>
  <c r="AP47" l="1"/>
  <c r="AN47" l="1"/>
  <c r="AL47" l="1"/>
  <c r="AJ47" l="1"/>
  <c r="AH47" l="1"/>
  <c r="AF47" l="1"/>
  <c r="AD47" l="1"/>
  <c r="AB47" l="1"/>
  <c r="Z47" l="1"/>
  <c r="X47" l="1"/>
  <c r="V47" l="1"/>
  <c r="S47"/>
  <c r="T47" s="1"/>
  <c r="R47" l="1"/>
  <c r="P47" l="1"/>
  <c r="N47" l="1"/>
  <c r="L47" l="1"/>
  <c r="J47" l="1"/>
  <c r="H47" l="1"/>
  <c r="F47" l="1"/>
  <c r="AS47" l="1"/>
  <c r="AT47" s="1"/>
  <c r="D47"/>
  <c r="AV46" l="1"/>
  <c r="AR46" l="1"/>
  <c r="AP46" l="1"/>
  <c r="AN46" l="1"/>
  <c r="AL46" l="1"/>
  <c r="AJ46" l="1"/>
  <c r="AH46" l="1"/>
  <c r="AF46" l="1"/>
  <c r="AD46" l="1"/>
  <c r="AB46" l="1"/>
  <c r="Z46" l="1"/>
  <c r="X46" l="1"/>
  <c r="V46" l="1"/>
  <c r="S46"/>
  <c r="T46" s="1"/>
  <c r="R46" l="1"/>
  <c r="P46" l="1"/>
  <c r="N46" l="1"/>
  <c r="L46" l="1"/>
  <c r="J46" l="1"/>
  <c r="H46" l="1"/>
  <c r="F46" l="1"/>
  <c r="AS46" l="1"/>
  <c r="AT46" s="1"/>
  <c r="D46"/>
  <c r="AV45" l="1"/>
  <c r="AR45" l="1"/>
  <c r="AP45" l="1"/>
  <c r="AN45" l="1"/>
  <c r="AL45" l="1"/>
  <c r="AJ45" l="1"/>
  <c r="AH45" l="1"/>
  <c r="AF45" l="1"/>
  <c r="AD45" l="1"/>
  <c r="AB45" l="1"/>
  <c r="Z45" l="1"/>
  <c r="X45" l="1"/>
  <c r="V45" l="1"/>
  <c r="S45"/>
  <c r="T45" s="1"/>
  <c r="R45" l="1"/>
  <c r="P45" l="1"/>
  <c r="N45" l="1"/>
  <c r="L45" l="1"/>
  <c r="J45" l="1"/>
  <c r="H45" l="1"/>
  <c r="F45" l="1"/>
  <c r="AS45" l="1"/>
  <c r="AT45" s="1"/>
  <c r="D45"/>
  <c r="AV44" l="1"/>
  <c r="AR44" l="1"/>
  <c r="AP44" l="1"/>
  <c r="AN44" l="1"/>
  <c r="AL44" l="1"/>
  <c r="AJ44" l="1"/>
  <c r="AH44" l="1"/>
  <c r="AF44" l="1"/>
  <c r="AD44" l="1"/>
  <c r="AB44" l="1"/>
  <c r="Z44" l="1"/>
  <c r="X44" l="1"/>
  <c r="V44" l="1"/>
  <c r="S44"/>
  <c r="T44" s="1"/>
  <c r="R44" l="1"/>
  <c r="P44" l="1"/>
  <c r="N44" l="1"/>
  <c r="L44" l="1"/>
  <c r="J44" l="1"/>
  <c r="H44" l="1"/>
  <c r="F44" l="1"/>
  <c r="AS44" l="1"/>
  <c r="AT44" s="1"/>
  <c r="D44"/>
  <c r="AV43" l="1"/>
  <c r="AR43" l="1"/>
  <c r="AP43" l="1"/>
  <c r="AN43" l="1"/>
  <c r="AL43" l="1"/>
  <c r="AJ43" l="1"/>
  <c r="AH43" l="1"/>
  <c r="AF43" l="1"/>
  <c r="AD43" l="1"/>
  <c r="AB43" l="1"/>
  <c r="Z43" l="1"/>
  <c r="X43" l="1"/>
  <c r="V43" l="1"/>
  <c r="T43"/>
  <c r="S43"/>
  <c r="R43" l="1"/>
  <c r="P43" l="1"/>
  <c r="N43" l="1"/>
  <c r="L43" l="1"/>
  <c r="J43" l="1"/>
  <c r="H43" l="1"/>
  <c r="F43" l="1"/>
  <c r="AS43" l="1"/>
  <c r="AT43" s="1"/>
  <c r="D43"/>
  <c r="AV42" l="1"/>
  <c r="AR42" l="1"/>
  <c r="AP42" l="1"/>
  <c r="AN42" l="1"/>
  <c r="AL42" l="1"/>
  <c r="AJ42" l="1"/>
  <c r="AH42" l="1"/>
  <c r="AF42" l="1"/>
  <c r="AD42" l="1"/>
  <c r="AB42" l="1"/>
  <c r="Z42" l="1"/>
  <c r="X42" l="1"/>
  <c r="V42" l="1"/>
  <c r="S42"/>
  <c r="T42" s="1"/>
  <c r="R42" l="1"/>
  <c r="P42" l="1"/>
  <c r="N42" l="1"/>
  <c r="L42" l="1"/>
  <c r="J42" l="1"/>
  <c r="H42" l="1"/>
  <c r="F42" l="1"/>
  <c r="AS42" l="1"/>
  <c r="AT42" s="1"/>
  <c r="D42"/>
  <c r="AV41" l="1"/>
  <c r="AR41" l="1"/>
  <c r="AP41" l="1"/>
  <c r="AN41" l="1"/>
  <c r="AL41" l="1"/>
  <c r="AJ41" l="1"/>
  <c r="AH41" l="1"/>
  <c r="AF41" l="1"/>
  <c r="AD41" l="1"/>
  <c r="AB41" l="1"/>
  <c r="Z41" l="1"/>
  <c r="X41" l="1"/>
  <c r="V41" l="1"/>
  <c r="S41"/>
  <c r="T41" s="1"/>
  <c r="R41" l="1"/>
  <c r="P41" l="1"/>
  <c r="N41" l="1"/>
  <c r="L41" l="1"/>
  <c r="J41" l="1"/>
  <c r="H41" l="1"/>
  <c r="F41" l="1"/>
  <c r="AS41" l="1"/>
  <c r="AT41" s="1"/>
  <c r="D41"/>
  <c r="AV40" l="1"/>
  <c r="AR40" l="1"/>
  <c r="AP40" l="1"/>
  <c r="AN40" l="1"/>
  <c r="AL40" l="1"/>
  <c r="AJ40" l="1"/>
  <c r="AH40" l="1"/>
  <c r="AF40" l="1"/>
  <c r="AD40" l="1"/>
  <c r="AB40" l="1"/>
  <c r="Z40" l="1"/>
  <c r="X40" l="1"/>
  <c r="V40" l="1"/>
  <c r="S40"/>
  <c r="T40" s="1"/>
  <c r="R40" l="1"/>
  <c r="P40" l="1"/>
  <c r="N40" l="1"/>
  <c r="L40" l="1"/>
  <c r="J40" l="1"/>
  <c r="H40" l="1"/>
  <c r="F40" l="1"/>
  <c r="AS40" l="1"/>
  <c r="AT40" s="1"/>
  <c r="D40"/>
  <c r="AV39" l="1"/>
  <c r="AR39" l="1"/>
  <c r="AP39" l="1"/>
  <c r="AN39" l="1"/>
  <c r="AL39" l="1"/>
  <c r="AJ39" l="1"/>
  <c r="AH39" l="1"/>
  <c r="AF39" l="1"/>
  <c r="AD39" l="1"/>
  <c r="AB39" l="1"/>
  <c r="Z39" l="1"/>
  <c r="X39" l="1"/>
  <c r="V39" l="1"/>
  <c r="S39"/>
  <c r="T39" s="1"/>
  <c r="R39" l="1"/>
  <c r="P39" l="1"/>
  <c r="N39" l="1"/>
  <c r="L39" l="1"/>
  <c r="J39" l="1"/>
  <c r="H39" l="1"/>
  <c r="F39" l="1"/>
  <c r="AS39" l="1"/>
  <c r="AT39" s="1"/>
  <c r="D39"/>
  <c r="AV38" l="1"/>
  <c r="AR38" l="1"/>
  <c r="AP38" l="1"/>
  <c r="AN38" l="1"/>
  <c r="AL38" l="1"/>
  <c r="AJ38" l="1"/>
  <c r="AH38" l="1"/>
  <c r="AF38" l="1"/>
  <c r="AD38" l="1"/>
  <c r="AB38" l="1"/>
  <c r="Z38" l="1"/>
  <c r="X38" l="1"/>
  <c r="V38" l="1"/>
  <c r="T38"/>
  <c r="S38"/>
  <c r="R38" l="1"/>
  <c r="P38" l="1"/>
  <c r="N38" l="1"/>
  <c r="L38" l="1"/>
  <c r="J38" l="1"/>
  <c r="H38" l="1"/>
  <c r="F38" l="1"/>
  <c r="AS38" l="1"/>
  <c r="AT38" s="1"/>
  <c r="D38"/>
  <c r="AV37" l="1"/>
  <c r="AR37" l="1"/>
  <c r="AP37" l="1"/>
  <c r="AN37" l="1"/>
  <c r="AL37" l="1"/>
  <c r="AJ37" l="1"/>
  <c r="AH37" l="1"/>
  <c r="AF37" l="1"/>
  <c r="AD37" l="1"/>
  <c r="AB37" l="1"/>
  <c r="Z37" l="1"/>
  <c r="X37" l="1"/>
  <c r="V37" l="1"/>
  <c r="S37"/>
  <c r="T37" s="1"/>
  <c r="R37" l="1"/>
  <c r="P37" l="1"/>
  <c r="N37" l="1"/>
  <c r="L37" l="1"/>
  <c r="J37" l="1"/>
  <c r="H37" l="1"/>
  <c r="F37" l="1"/>
  <c r="AS37" l="1"/>
  <c r="AT37" s="1"/>
  <c r="D37"/>
  <c r="AV36" l="1"/>
  <c r="AR36" l="1"/>
  <c r="AP36" l="1"/>
  <c r="AN36" l="1"/>
  <c r="AL36" l="1"/>
  <c r="AJ36" l="1"/>
  <c r="AH36" l="1"/>
  <c r="AF36" l="1"/>
  <c r="AD36" l="1"/>
  <c r="AB36" l="1"/>
  <c r="Z36" l="1"/>
  <c r="X36" l="1"/>
  <c r="V36" l="1"/>
  <c r="T36"/>
  <c r="S36"/>
  <c r="R36" l="1"/>
  <c r="P36" l="1"/>
  <c r="N36" l="1"/>
  <c r="L36" l="1"/>
  <c r="J36" l="1"/>
  <c r="H36" l="1"/>
  <c r="F36" l="1"/>
  <c r="AS36" l="1"/>
  <c r="AT36" s="1"/>
  <c r="D36"/>
  <c r="AV35" l="1"/>
  <c r="AR35" l="1"/>
  <c r="AP35" l="1"/>
  <c r="AN35" l="1"/>
  <c r="AL35" l="1"/>
  <c r="AJ35" l="1"/>
  <c r="AH35" l="1"/>
  <c r="AF35" l="1"/>
  <c r="AD35" l="1"/>
  <c r="AB35" l="1"/>
  <c r="Z35" l="1"/>
  <c r="X35" l="1"/>
  <c r="V35" l="1"/>
  <c r="S35"/>
  <c r="T35" s="1"/>
  <c r="R35" l="1"/>
  <c r="P35" l="1"/>
  <c r="N35" l="1"/>
  <c r="L35" l="1"/>
  <c r="J35" l="1"/>
  <c r="H35" l="1"/>
  <c r="F35" l="1"/>
  <c r="AS35" l="1"/>
  <c r="AT35" s="1"/>
  <c r="D35"/>
  <c r="AV34" l="1"/>
  <c r="AR34" l="1"/>
  <c r="AP34" l="1"/>
  <c r="AN34" l="1"/>
  <c r="AL34" l="1"/>
  <c r="AJ34" l="1"/>
  <c r="AH34" l="1"/>
  <c r="AF34" l="1"/>
  <c r="AD34" l="1"/>
  <c r="AB34" l="1"/>
  <c r="Z34" l="1"/>
  <c r="X34" l="1"/>
  <c r="V34" l="1"/>
  <c r="S34"/>
  <c r="T34" s="1"/>
  <c r="R34" l="1"/>
  <c r="P34" l="1"/>
  <c r="N34" l="1"/>
  <c r="L34" l="1"/>
  <c r="J34" l="1"/>
  <c r="H34" l="1"/>
  <c r="F34" l="1"/>
  <c r="AS34" l="1"/>
  <c r="AT34" s="1"/>
  <c r="D34"/>
  <c r="AV33" l="1"/>
  <c r="AR33" l="1"/>
  <c r="AP33" l="1"/>
  <c r="AN33" l="1"/>
  <c r="AL33" l="1"/>
  <c r="AJ33" l="1"/>
  <c r="AH33" l="1"/>
  <c r="AF33" l="1"/>
  <c r="AD33" l="1"/>
  <c r="AB33" l="1"/>
  <c r="Z33" l="1"/>
  <c r="X33" l="1"/>
  <c r="V33" l="1"/>
  <c r="T33"/>
  <c r="S33"/>
  <c r="R33" l="1"/>
  <c r="P33" l="1"/>
  <c r="N33" l="1"/>
  <c r="L33" l="1"/>
  <c r="J33" l="1"/>
  <c r="H33" l="1"/>
  <c r="F33" l="1"/>
  <c r="AS33" l="1"/>
  <c r="AT33" s="1"/>
  <c r="D33"/>
  <c r="AV32" l="1"/>
  <c r="AR32" l="1"/>
  <c r="AP32" l="1"/>
  <c r="AN32" l="1"/>
  <c r="AL32" l="1"/>
  <c r="AJ32" l="1"/>
  <c r="AH32" l="1"/>
  <c r="AF32" l="1"/>
  <c r="AD32" l="1"/>
  <c r="AB32" l="1"/>
  <c r="Z32" l="1"/>
  <c r="X32" l="1"/>
  <c r="V32" l="1"/>
  <c r="S32"/>
  <c r="T32" s="1"/>
  <c r="R32" l="1"/>
  <c r="P32" l="1"/>
  <c r="N32" l="1"/>
  <c r="L32" l="1"/>
  <c r="J32" l="1"/>
  <c r="H32" l="1"/>
  <c r="F32" l="1"/>
  <c r="AS32" l="1"/>
  <c r="AT32" s="1"/>
  <c r="D32"/>
  <c r="AV31" l="1"/>
  <c r="AR31" l="1"/>
  <c r="AP31" l="1"/>
  <c r="AN31" l="1"/>
  <c r="AL31" l="1"/>
  <c r="AJ31" l="1"/>
  <c r="AH31" l="1"/>
  <c r="AF31" l="1"/>
  <c r="AD31" l="1"/>
  <c r="AB31" l="1"/>
  <c r="Z31" l="1"/>
  <c r="X31" l="1"/>
  <c r="V31" l="1"/>
  <c r="S31"/>
  <c r="T31" s="1"/>
  <c r="R31" l="1"/>
  <c r="P31" l="1"/>
  <c r="N31" l="1"/>
  <c r="L31" l="1"/>
  <c r="J31" l="1"/>
  <c r="H31" l="1"/>
  <c r="F31" l="1"/>
  <c r="AS31" l="1"/>
  <c r="AT31" s="1"/>
  <c r="D31"/>
  <c r="AV30" l="1"/>
  <c r="AR30" l="1"/>
  <c r="AP30" l="1"/>
  <c r="AN30" l="1"/>
  <c r="AL30" l="1"/>
  <c r="AJ30" l="1"/>
  <c r="AH30" l="1"/>
  <c r="AF30" l="1"/>
  <c r="AD30" l="1"/>
  <c r="AB30" l="1"/>
  <c r="Z30" l="1"/>
  <c r="X30" l="1"/>
  <c r="V30" l="1"/>
  <c r="S30"/>
  <c r="T30" s="1"/>
  <c r="R30" l="1"/>
  <c r="P30" l="1"/>
  <c r="N30" l="1"/>
  <c r="L30" l="1"/>
  <c r="J30" l="1"/>
  <c r="H30" l="1"/>
  <c r="F30" l="1"/>
  <c r="AS30" l="1"/>
  <c r="AT30" s="1"/>
  <c r="D30"/>
  <c r="AV29" l="1"/>
  <c r="AR29" l="1"/>
  <c r="AP29" l="1"/>
  <c r="AN29" l="1"/>
  <c r="AL29" l="1"/>
  <c r="AJ29" l="1"/>
  <c r="AH29" l="1"/>
  <c r="AF29" l="1"/>
  <c r="AD29" l="1"/>
  <c r="AB29" l="1"/>
  <c r="Z29" l="1"/>
  <c r="X29" l="1"/>
  <c r="V29" l="1"/>
  <c r="S29"/>
  <c r="T29" s="1"/>
  <c r="R29" l="1"/>
  <c r="P29" l="1"/>
  <c r="N29" l="1"/>
  <c r="L29" l="1"/>
  <c r="J29" l="1"/>
  <c r="H29" l="1"/>
  <c r="F29" l="1"/>
  <c r="AS29" l="1"/>
  <c r="AT29" s="1"/>
  <c r="D29"/>
  <c r="AV28" l="1"/>
  <c r="AR28" l="1"/>
  <c r="AP28" l="1"/>
  <c r="AN28" l="1"/>
  <c r="AL28" l="1"/>
  <c r="AJ28" l="1"/>
  <c r="AH28" l="1"/>
  <c r="AF28" l="1"/>
  <c r="AD28" l="1"/>
  <c r="AB28" l="1"/>
  <c r="Z28" l="1"/>
  <c r="X28" l="1"/>
  <c r="V28" l="1"/>
  <c r="S28"/>
  <c r="T28" s="1"/>
  <c r="R28" l="1"/>
  <c r="P28" l="1"/>
  <c r="N28" l="1"/>
  <c r="L28" l="1"/>
  <c r="J28" l="1"/>
  <c r="H28" l="1"/>
  <c r="F28" l="1"/>
  <c r="AS28" l="1"/>
  <c r="AT28" s="1"/>
  <c r="D28"/>
  <c r="AV27" l="1"/>
  <c r="AR27" l="1"/>
  <c r="AP27" l="1"/>
  <c r="AN27" l="1"/>
  <c r="AL27" l="1"/>
  <c r="AJ27" l="1"/>
  <c r="AH27" l="1"/>
  <c r="AF27" l="1"/>
  <c r="AD27" l="1"/>
  <c r="AB27" l="1"/>
  <c r="Z27" l="1"/>
  <c r="X27" l="1"/>
  <c r="V27" l="1"/>
  <c r="S27"/>
  <c r="T27" s="1"/>
  <c r="R27" l="1"/>
  <c r="P27" l="1"/>
  <c r="N27" l="1"/>
  <c r="L27" l="1"/>
  <c r="J27" l="1"/>
  <c r="H27" l="1"/>
  <c r="F27" l="1"/>
  <c r="AS27" l="1"/>
  <c r="AT27" s="1"/>
  <c r="D27"/>
  <c r="AV26" l="1"/>
  <c r="AR26" l="1"/>
  <c r="AP26" l="1"/>
  <c r="AN26" l="1"/>
  <c r="AL26" l="1"/>
  <c r="AJ26" l="1"/>
  <c r="AH26" l="1"/>
  <c r="AF26" l="1"/>
  <c r="AD26" l="1"/>
  <c r="AB26" l="1"/>
  <c r="Z26" l="1"/>
  <c r="X26" l="1"/>
  <c r="V26" l="1"/>
  <c r="S26"/>
  <c r="T26" s="1"/>
  <c r="R26" l="1"/>
  <c r="P26" l="1"/>
  <c r="N26" l="1"/>
  <c r="L26" l="1"/>
  <c r="J26" l="1"/>
  <c r="H26" l="1"/>
  <c r="F26" l="1"/>
  <c r="AS26" l="1"/>
  <c r="AT26" s="1"/>
  <c r="D26"/>
  <c r="AV25" l="1"/>
  <c r="AR25" l="1"/>
  <c r="AP25" l="1"/>
  <c r="AN25" l="1"/>
  <c r="AL25" l="1"/>
  <c r="AJ25" l="1"/>
  <c r="AH25" l="1"/>
  <c r="AF25" l="1"/>
  <c r="AD25" l="1"/>
  <c r="AB25" l="1"/>
  <c r="Z25" l="1"/>
  <c r="X25" l="1"/>
  <c r="V25" l="1"/>
  <c r="S25"/>
  <c r="T25" s="1"/>
  <c r="R25" l="1"/>
  <c r="P25" l="1"/>
  <c r="N25" l="1"/>
  <c r="L25" l="1"/>
  <c r="J25" l="1"/>
  <c r="H25" l="1"/>
  <c r="F25" l="1"/>
  <c r="AS25" l="1"/>
  <c r="AT25" s="1"/>
  <c r="D25"/>
  <c r="AV24" l="1"/>
  <c r="AR24" l="1"/>
  <c r="AP24" l="1"/>
  <c r="AN24" l="1"/>
  <c r="AL24" l="1"/>
  <c r="AJ24" l="1"/>
  <c r="AH24" l="1"/>
  <c r="AF24" l="1"/>
  <c r="AD24" l="1"/>
  <c r="AB24" l="1"/>
  <c r="Z24" l="1"/>
  <c r="X24" l="1"/>
  <c r="V24" l="1"/>
  <c r="T24"/>
  <c r="S24"/>
  <c r="R24" l="1"/>
  <c r="P24" l="1"/>
  <c r="N24" l="1"/>
  <c r="L24" l="1"/>
  <c r="J24" l="1"/>
  <c r="H24" l="1"/>
  <c r="F24" l="1"/>
  <c r="AS24" l="1"/>
  <c r="AT24" s="1"/>
  <c r="D24"/>
  <c r="AV23" l="1"/>
  <c r="AR23" l="1"/>
  <c r="AP23" l="1"/>
  <c r="AN23" l="1"/>
  <c r="AL23" l="1"/>
  <c r="AJ23" l="1"/>
  <c r="AH23" l="1"/>
  <c r="AF23" l="1"/>
  <c r="AD23" l="1"/>
  <c r="AB23" l="1"/>
  <c r="Z23" l="1"/>
  <c r="X23" l="1"/>
  <c r="V23" l="1"/>
  <c r="S23"/>
  <c r="T23" s="1"/>
  <c r="R23" l="1"/>
  <c r="P23" l="1"/>
  <c r="N23" l="1"/>
  <c r="L23" l="1"/>
  <c r="J23" l="1"/>
  <c r="H23" l="1"/>
  <c r="F23" l="1"/>
  <c r="AS23" l="1"/>
  <c r="AT23" s="1"/>
  <c r="D23"/>
  <c r="AV22" l="1"/>
  <c r="AR22" l="1"/>
  <c r="AP22" l="1"/>
  <c r="AN22" l="1"/>
  <c r="AL22" l="1"/>
  <c r="AJ22" l="1"/>
  <c r="AH22" l="1"/>
  <c r="AF22" l="1"/>
  <c r="AD22" l="1"/>
  <c r="AB22" l="1"/>
  <c r="Z22" l="1"/>
  <c r="X22" l="1"/>
  <c r="V22" l="1"/>
  <c r="T22"/>
  <c r="S22"/>
  <c r="R22" l="1"/>
  <c r="P22" l="1"/>
  <c r="N22" l="1"/>
  <c r="L22" l="1"/>
  <c r="J22" l="1"/>
  <c r="H22" l="1"/>
  <c r="F22" l="1"/>
  <c r="AS22" l="1"/>
  <c r="AT22" s="1"/>
  <c r="D22"/>
  <c r="AV21" l="1"/>
  <c r="AR21" l="1"/>
  <c r="AP21" l="1"/>
  <c r="AN21" l="1"/>
  <c r="AL21" l="1"/>
  <c r="AJ21" l="1"/>
  <c r="AH21" l="1"/>
  <c r="AF21" l="1"/>
  <c r="AD21" l="1"/>
  <c r="AB21" l="1"/>
  <c r="Z21" l="1"/>
  <c r="X21" l="1"/>
  <c r="V21" l="1"/>
  <c r="S21"/>
  <c r="T21" s="1"/>
  <c r="R21" l="1"/>
  <c r="P21" l="1"/>
  <c r="N21" l="1"/>
  <c r="L21" l="1"/>
  <c r="J21" l="1"/>
  <c r="H21" l="1"/>
  <c r="F21" l="1"/>
  <c r="AS21" l="1"/>
  <c r="AT21" s="1"/>
  <c r="D21"/>
  <c r="AV20" l="1"/>
  <c r="AR20" l="1"/>
  <c r="AP20" l="1"/>
  <c r="AN20" l="1"/>
  <c r="AL20" l="1"/>
  <c r="AJ20" l="1"/>
  <c r="AH20" l="1"/>
  <c r="AF20" l="1"/>
  <c r="AD20" l="1"/>
  <c r="AB20" l="1"/>
  <c r="Z20" l="1"/>
  <c r="X20" l="1"/>
  <c r="V20" l="1"/>
  <c r="S20"/>
  <c r="T20" s="1"/>
  <c r="R20" l="1"/>
  <c r="P20" l="1"/>
  <c r="N20" l="1"/>
  <c r="L20" l="1"/>
  <c r="J20" l="1"/>
  <c r="H20" l="1"/>
  <c r="F20" l="1"/>
  <c r="AS20" l="1"/>
  <c r="AT20" s="1"/>
  <c r="D20"/>
  <c r="S19"/>
  <c r="AS19" l="1"/>
  <c r="AV18" l="1"/>
  <c r="AR18" l="1"/>
  <c r="AP18" l="1"/>
  <c r="AN18" l="1"/>
  <c r="AL18" l="1"/>
  <c r="AJ18" l="1"/>
  <c r="AH18" l="1"/>
  <c r="AF18" l="1"/>
  <c r="AD18" l="1"/>
  <c r="AB18" l="1"/>
  <c r="Z18" l="1"/>
  <c r="X18" l="1"/>
  <c r="V18" l="1"/>
  <c r="S18"/>
  <c r="T18" s="1"/>
  <c r="R18" l="1"/>
  <c r="P18" l="1"/>
  <c r="N18" l="1"/>
  <c r="L18" l="1"/>
  <c r="J18" l="1"/>
  <c r="H18" l="1"/>
  <c r="F18" l="1"/>
  <c r="AS18" l="1"/>
  <c r="D18"/>
  <c r="AV17" l="1"/>
  <c r="AT18"/>
  <c r="AR17" l="1"/>
  <c r="AP17" l="1"/>
  <c r="AN17" l="1"/>
  <c r="AL17" l="1"/>
  <c r="AJ17" l="1"/>
  <c r="AH17" l="1"/>
  <c r="AF17" l="1"/>
  <c r="AD17" l="1"/>
  <c r="AB17" l="1"/>
  <c r="Z17" l="1"/>
  <c r="X17" l="1"/>
  <c r="V17" l="1"/>
  <c r="S17"/>
  <c r="T17" s="1"/>
  <c r="R17" l="1"/>
  <c r="P17" l="1"/>
  <c r="N17" l="1"/>
  <c r="L17" l="1"/>
  <c r="J17" l="1"/>
  <c r="H17" l="1"/>
  <c r="F17" l="1"/>
  <c r="AS17" l="1"/>
  <c r="D17"/>
  <c r="AV16" l="1"/>
  <c r="AT17"/>
  <c r="AR16" l="1"/>
  <c r="AP16" l="1"/>
  <c r="AN16" l="1"/>
  <c r="AL16" l="1"/>
  <c r="AJ16" l="1"/>
  <c r="AH16" l="1"/>
  <c r="AF16" l="1"/>
  <c r="AD16" l="1"/>
  <c r="AB16" l="1"/>
  <c r="Z16" l="1"/>
  <c r="X16" l="1"/>
  <c r="V16" l="1"/>
  <c r="S16"/>
  <c r="T16" s="1"/>
  <c r="R16" l="1"/>
  <c r="P16" l="1"/>
  <c r="N16" l="1"/>
  <c r="L16" l="1"/>
  <c r="J16" l="1"/>
  <c r="H16" l="1"/>
  <c r="F16" l="1"/>
  <c r="AS16" l="1"/>
  <c r="D16"/>
  <c r="AV15" l="1"/>
  <c r="AT16"/>
  <c r="AR15" l="1"/>
  <c r="AP15" l="1"/>
  <c r="AN15" l="1"/>
  <c r="AL15" l="1"/>
  <c r="AJ15" l="1"/>
  <c r="AH15" l="1"/>
  <c r="AF15" l="1"/>
  <c r="AD15" l="1"/>
  <c r="AB15" l="1"/>
  <c r="Z15" l="1"/>
  <c r="X15" l="1"/>
  <c r="V15" l="1"/>
  <c r="S15"/>
  <c r="T15" s="1"/>
  <c r="R15" l="1"/>
  <c r="P15" l="1"/>
  <c r="N15" l="1"/>
  <c r="L15" l="1"/>
  <c r="J15" l="1"/>
  <c r="H15" l="1"/>
  <c r="F15" l="1"/>
  <c r="AS15" l="1"/>
  <c r="D15"/>
  <c r="AV14" l="1"/>
  <c r="AT15"/>
  <c r="AR14" l="1"/>
  <c r="AP14" l="1"/>
  <c r="AN14" l="1"/>
  <c r="AL14" l="1"/>
  <c r="AJ14" l="1"/>
  <c r="AH14" l="1"/>
  <c r="AF14" l="1"/>
  <c r="AD14" l="1"/>
  <c r="AB14" l="1"/>
  <c r="Z14" l="1"/>
  <c r="X14" l="1"/>
  <c r="V14" l="1"/>
  <c r="S14"/>
  <c r="T14" s="1"/>
  <c r="R14" l="1"/>
  <c r="P14" l="1"/>
  <c r="N14" l="1"/>
  <c r="L14" l="1"/>
  <c r="J14" l="1"/>
  <c r="H14" l="1"/>
  <c r="F14" l="1"/>
  <c r="AS14" l="1"/>
  <c r="D14"/>
  <c r="AV13" l="1"/>
  <c r="AT14"/>
  <c r="AR13" l="1"/>
  <c r="AP13" l="1"/>
  <c r="AN13" l="1"/>
  <c r="AL13" l="1"/>
  <c r="AJ13" l="1"/>
  <c r="AH13" l="1"/>
  <c r="AF13" l="1"/>
  <c r="AD13" l="1"/>
  <c r="AB13" l="1"/>
  <c r="Z13" l="1"/>
  <c r="X13" l="1"/>
  <c r="V13" l="1"/>
  <c r="S13"/>
  <c r="T13" s="1"/>
  <c r="R13" l="1"/>
  <c r="P13" l="1"/>
  <c r="N13" l="1"/>
  <c r="L13" l="1"/>
  <c r="J13" l="1"/>
  <c r="H13" l="1"/>
  <c r="F13" l="1"/>
  <c r="AS13" l="1"/>
  <c r="D13"/>
  <c r="AV19" l="1"/>
  <c r="AV12"/>
  <c r="AT13"/>
  <c r="AR19" l="1"/>
  <c r="AR12"/>
  <c r="AP19" l="1"/>
  <c r="AP12"/>
  <c r="AN19" l="1"/>
  <c r="AN12"/>
  <c r="AL19" l="1"/>
  <c r="AL12"/>
  <c r="AJ19" l="1"/>
  <c r="AJ12"/>
  <c r="AH19" l="1"/>
  <c r="AH12"/>
  <c r="AF19" l="1"/>
  <c r="AF12"/>
  <c r="AD19" l="1"/>
  <c r="AD12"/>
  <c r="AB19" l="1"/>
  <c r="AB12"/>
  <c r="Z19" l="1"/>
  <c r="Z12"/>
  <c r="X19" l="1"/>
  <c r="X12"/>
  <c r="V19" l="1"/>
  <c r="V12"/>
  <c r="S12"/>
  <c r="T19" s="1"/>
  <c r="R19" l="1"/>
  <c r="R12"/>
  <c r="T12"/>
  <c r="P19" l="1"/>
  <c r="P12"/>
  <c r="N19" l="1"/>
  <c r="N12"/>
  <c r="L19" l="1"/>
  <c r="L12"/>
  <c r="J19" l="1"/>
  <c r="J12"/>
  <c r="H19" l="1"/>
  <c r="H12"/>
  <c r="F19" l="1"/>
  <c r="F12"/>
  <c r="D19" l="1"/>
  <c r="AS12"/>
  <c r="D12"/>
  <c r="AV11" l="1"/>
  <c r="AT12"/>
  <c r="AT19"/>
  <c r="AR11" l="1"/>
  <c r="AP11" l="1"/>
  <c r="AN11" l="1"/>
  <c r="AL11" l="1"/>
  <c r="AJ11" l="1"/>
  <c r="AH11" l="1"/>
  <c r="AF11" l="1"/>
  <c r="AD11" l="1"/>
  <c r="AB11" l="1"/>
  <c r="Z11" l="1"/>
  <c r="X11" l="1"/>
  <c r="V11" l="1"/>
  <c r="S11"/>
  <c r="T11" s="1"/>
  <c r="R11" l="1"/>
  <c r="P11" l="1"/>
  <c r="N11" l="1"/>
  <c r="L11" l="1"/>
  <c r="J11" l="1"/>
  <c r="H11" l="1"/>
  <c r="F11" l="1"/>
  <c r="AS11" l="1"/>
  <c r="AT11" s="1"/>
  <c r="D11"/>
  <c r="AV10" l="1"/>
  <c r="AR10" l="1"/>
  <c r="AP10" l="1"/>
  <c r="AN10" l="1"/>
  <c r="AL10" l="1"/>
  <c r="AJ10" l="1"/>
  <c r="AH10" l="1"/>
  <c r="AF10" l="1"/>
  <c r="AD10" l="1"/>
  <c r="AB10" l="1"/>
  <c r="Z10" l="1"/>
  <c r="X10" l="1"/>
  <c r="V10" l="1"/>
  <c r="S10"/>
  <c r="T10" s="1"/>
  <c r="R10" l="1"/>
  <c r="P10" l="1"/>
  <c r="N10" l="1"/>
  <c r="L10" l="1"/>
  <c r="J10" l="1"/>
  <c r="H10" l="1"/>
  <c r="F10" l="1"/>
  <c r="AS10" l="1"/>
  <c r="AT10" s="1"/>
  <c r="D10"/>
  <c r="AV9" l="1"/>
  <c r="AR9" l="1"/>
  <c r="AP9" l="1"/>
  <c r="AN9" l="1"/>
  <c r="AL9" l="1"/>
  <c r="AJ9" l="1"/>
  <c r="AH9" l="1"/>
  <c r="AF9" l="1"/>
  <c r="AD9" l="1"/>
  <c r="AB9" l="1"/>
  <c r="Z9" l="1"/>
  <c r="X9" l="1"/>
  <c r="V9" l="1"/>
  <c r="S9"/>
  <c r="T9" s="1"/>
  <c r="R9" l="1"/>
  <c r="P9" l="1"/>
  <c r="N9" l="1"/>
  <c r="L9" l="1"/>
  <c r="J9" l="1"/>
  <c r="H9" l="1"/>
  <c r="F9" l="1"/>
  <c r="AS9" l="1"/>
  <c r="AT9" s="1"/>
  <c r="D9"/>
  <c r="AV8" l="1"/>
  <c r="AR8" l="1"/>
  <c r="AP8" l="1"/>
  <c r="AN8" l="1"/>
  <c r="AL8" l="1"/>
  <c r="AJ8" l="1"/>
  <c r="AH8" l="1"/>
  <c r="AF8" l="1"/>
  <c r="AD8" l="1"/>
  <c r="AB8" l="1"/>
  <c r="Z8" l="1"/>
  <c r="X8" l="1"/>
  <c r="V8" l="1"/>
  <c r="S8"/>
  <c r="T8" s="1"/>
  <c r="R8" l="1"/>
  <c r="P8" l="1"/>
  <c r="N8" l="1"/>
  <c r="L8" l="1"/>
  <c r="J8" l="1"/>
  <c r="H8" l="1"/>
  <c r="F8" l="1"/>
  <c r="AS8" l="1"/>
  <c r="AT8" s="1"/>
  <c r="D8"/>
  <c r="AV7" l="1"/>
  <c r="AR7" l="1"/>
  <c r="AP7" l="1"/>
  <c r="AN7" l="1"/>
  <c r="AL7" l="1"/>
  <c r="AJ7" l="1"/>
  <c r="AH7" l="1"/>
  <c r="AF7" l="1"/>
  <c r="AD7" l="1"/>
  <c r="AB7" l="1"/>
  <c r="Z7" l="1"/>
  <c r="X7" l="1"/>
  <c r="V7" l="1"/>
  <c r="S7"/>
  <c r="T7" s="1"/>
  <c r="R7" l="1"/>
  <c r="P7" l="1"/>
  <c r="N7" l="1"/>
  <c r="L7" l="1"/>
  <c r="J7" l="1"/>
  <c r="H7" l="1"/>
  <c r="F7" l="1"/>
  <c r="AS7" l="1"/>
  <c r="AT7" s="1"/>
  <c r="D7"/>
  <c r="F287" i="26" l="1"/>
  <c r="F286" l="1"/>
  <c r="F285" l="1"/>
  <c r="F284" l="1"/>
  <c r="F283" l="1"/>
  <c r="F282" l="1"/>
  <c r="G282"/>
  <c r="F281" l="1"/>
  <c r="G281"/>
  <c r="F280" l="1"/>
  <c r="G280"/>
  <c r="F279" l="1"/>
  <c r="G279"/>
  <c r="F278" l="1"/>
  <c r="G278"/>
  <c r="F277" l="1"/>
  <c r="G277"/>
  <c r="C288" l="1"/>
  <c r="D288"/>
  <c r="F276"/>
  <c r="E288"/>
  <c r="G276"/>
  <c r="F269" l="1"/>
  <c r="F288"/>
  <c r="F268" l="1"/>
  <c r="F267" l="1"/>
  <c r="F266" l="1"/>
  <c r="F265" l="1"/>
  <c r="F264" l="1"/>
  <c r="G264"/>
  <c r="F263" l="1"/>
  <c r="G263"/>
  <c r="F262" l="1"/>
  <c r="G262"/>
  <c r="F261" l="1"/>
  <c r="G261"/>
  <c r="F260" l="1"/>
  <c r="G260"/>
  <c r="F259" l="1"/>
  <c r="G259"/>
  <c r="C270" l="1"/>
  <c r="D270"/>
  <c r="F270" s="1"/>
  <c r="F258"/>
  <c r="E270"/>
  <c r="G258"/>
  <c r="F251" l="1"/>
  <c r="F250" l="1"/>
  <c r="F249" l="1"/>
  <c r="F248" l="1"/>
  <c r="F247" l="1"/>
  <c r="F246" l="1"/>
  <c r="G246"/>
  <c r="F245" l="1"/>
  <c r="G245"/>
  <c r="F244" l="1"/>
  <c r="G244"/>
  <c r="F243" l="1"/>
  <c r="G243"/>
  <c r="F242" l="1"/>
  <c r="G242"/>
  <c r="F241" l="1"/>
  <c r="G241"/>
  <c r="C252" l="1"/>
  <c r="D252"/>
  <c r="F240"/>
  <c r="E252"/>
  <c r="G240"/>
  <c r="F233" l="1"/>
  <c r="F252"/>
  <c r="F232" l="1"/>
  <c r="F231" l="1"/>
  <c r="F230" l="1"/>
  <c r="F229" l="1"/>
  <c r="F228" l="1"/>
  <c r="G228"/>
  <c r="F227" l="1"/>
  <c r="G227"/>
  <c r="F226" l="1"/>
  <c r="G226"/>
  <c r="F225" l="1"/>
  <c r="G225"/>
  <c r="F224" l="1"/>
  <c r="G224"/>
  <c r="F223" l="1"/>
  <c r="G223"/>
  <c r="C234" l="1"/>
  <c r="D234"/>
  <c r="F222"/>
  <c r="E234"/>
  <c r="G222"/>
  <c r="F215" l="1"/>
  <c r="F234"/>
  <c r="F214" l="1"/>
  <c r="F213" l="1"/>
  <c r="F212" l="1"/>
  <c r="F211" l="1"/>
  <c r="F210" l="1"/>
  <c r="G210"/>
  <c r="F209" l="1"/>
  <c r="G209"/>
  <c r="F208" l="1"/>
  <c r="G208"/>
  <c r="F207" l="1"/>
  <c r="G207"/>
  <c r="F206" l="1"/>
  <c r="G206"/>
  <c r="F205" l="1"/>
  <c r="G205"/>
  <c r="C216" l="1"/>
  <c r="D216"/>
  <c r="F216" s="1"/>
  <c r="F204"/>
  <c r="E216"/>
  <c r="G204"/>
  <c r="F197" l="1"/>
  <c r="F196" l="1"/>
  <c r="F195" l="1"/>
  <c r="F194" l="1"/>
  <c r="F193" l="1"/>
  <c r="F192" l="1"/>
  <c r="G192"/>
  <c r="F191" l="1"/>
  <c r="G191"/>
  <c r="F190" l="1"/>
  <c r="G190"/>
  <c r="F189" l="1"/>
  <c r="G189"/>
  <c r="F188" l="1"/>
  <c r="G188"/>
  <c r="F187" l="1"/>
  <c r="G187"/>
  <c r="C198" l="1"/>
  <c r="D198"/>
  <c r="F186"/>
  <c r="E198"/>
  <c r="G186"/>
  <c r="F198" l="1"/>
  <c r="F179"/>
  <c r="F178" l="1"/>
  <c r="F177" l="1"/>
  <c r="F176" l="1"/>
  <c r="F175" l="1"/>
  <c r="F174" l="1"/>
  <c r="G174"/>
  <c r="F173" l="1"/>
  <c r="G173"/>
  <c r="F172" l="1"/>
  <c r="G172"/>
  <c r="F171" l="1"/>
  <c r="G171"/>
  <c r="F170" l="1"/>
  <c r="G170"/>
  <c r="F169" l="1"/>
  <c r="G169"/>
  <c r="C180" l="1"/>
  <c r="D180"/>
  <c r="F168"/>
  <c r="E180"/>
  <c r="G168"/>
  <c r="F180" l="1"/>
  <c r="F161"/>
  <c r="F160" l="1"/>
  <c r="F159" l="1"/>
  <c r="F158" l="1"/>
  <c r="F157" l="1"/>
  <c r="F156" l="1"/>
  <c r="G156"/>
  <c r="F155" l="1"/>
  <c r="G155"/>
  <c r="F154" l="1"/>
  <c r="G154"/>
  <c r="F153" l="1"/>
  <c r="G153"/>
  <c r="F152" l="1"/>
  <c r="G152"/>
  <c r="F151" l="1"/>
  <c r="G151"/>
  <c r="C162" l="1"/>
  <c r="D162"/>
  <c r="F150"/>
  <c r="E162"/>
  <c r="G150"/>
  <c r="F162" l="1"/>
  <c r="F143"/>
  <c r="F142" l="1"/>
  <c r="F141" l="1"/>
  <c r="F140" l="1"/>
  <c r="F139" l="1"/>
  <c r="F138" l="1"/>
  <c r="G138"/>
  <c r="F137" l="1"/>
  <c r="G137"/>
  <c r="F136" l="1"/>
  <c r="G136"/>
  <c r="F135" l="1"/>
  <c r="G135"/>
  <c r="F134" l="1"/>
  <c r="G134"/>
  <c r="F133" l="1"/>
  <c r="G133"/>
  <c r="C144" l="1"/>
  <c r="D144"/>
  <c r="F144" s="1"/>
  <c r="F132"/>
  <c r="E144"/>
  <c r="G132"/>
  <c r="F125" l="1"/>
  <c r="F124" l="1"/>
  <c r="F123" l="1"/>
  <c r="F122" l="1"/>
  <c r="F121" l="1"/>
  <c r="F120" l="1"/>
  <c r="G120"/>
  <c r="F119" l="1"/>
  <c r="G119"/>
  <c r="F118" l="1"/>
  <c r="G118"/>
  <c r="F117" l="1"/>
  <c r="G117"/>
  <c r="F116" l="1"/>
  <c r="G116"/>
  <c r="F115" l="1"/>
  <c r="G115"/>
  <c r="C126" l="1"/>
  <c r="D126"/>
  <c r="F114"/>
  <c r="E126"/>
  <c r="G114"/>
  <c r="F126" l="1"/>
  <c r="F107"/>
  <c r="F106" l="1"/>
  <c r="F105" l="1"/>
  <c r="F104" l="1"/>
  <c r="F103" l="1"/>
  <c r="F102" l="1"/>
  <c r="G102"/>
  <c r="F101" l="1"/>
  <c r="G101"/>
  <c r="F100" l="1"/>
  <c r="G100"/>
  <c r="F99" l="1"/>
  <c r="G99"/>
  <c r="F98" l="1"/>
  <c r="G98"/>
  <c r="F97" l="1"/>
  <c r="G97"/>
  <c r="C108" l="1"/>
  <c r="D108"/>
  <c r="F108" s="1"/>
  <c r="F96"/>
  <c r="E108"/>
  <c r="G96"/>
  <c r="F89" l="1"/>
  <c r="F88" l="1"/>
  <c r="F87" l="1"/>
  <c r="F86" l="1"/>
  <c r="F85" l="1"/>
  <c r="F84" l="1"/>
  <c r="G84"/>
  <c r="F83" l="1"/>
  <c r="G83"/>
  <c r="F82" l="1"/>
  <c r="G82"/>
  <c r="F81" l="1"/>
  <c r="G81"/>
  <c r="F80" l="1"/>
  <c r="G80"/>
  <c r="F79" l="1"/>
  <c r="G79"/>
  <c r="C90" l="1"/>
  <c r="D90"/>
  <c r="F78"/>
  <c r="E90"/>
  <c r="G78"/>
  <c r="F90" l="1"/>
  <c r="F71"/>
  <c r="F70" l="1"/>
  <c r="F69" l="1"/>
  <c r="F68" l="1"/>
  <c r="F67" l="1"/>
  <c r="F66" l="1"/>
  <c r="G66"/>
  <c r="F65" l="1"/>
  <c r="G65"/>
  <c r="F64" l="1"/>
  <c r="G64"/>
  <c r="F63" l="1"/>
  <c r="G63"/>
  <c r="F62" l="1"/>
  <c r="G62"/>
  <c r="F61" l="1"/>
  <c r="G61"/>
  <c r="C72" l="1"/>
  <c r="D72"/>
  <c r="F60"/>
  <c r="E72"/>
  <c r="G60"/>
  <c r="F72" l="1"/>
  <c r="F53"/>
  <c r="F52" l="1"/>
  <c r="F51" l="1"/>
  <c r="F50" l="1"/>
  <c r="F49" l="1"/>
  <c r="F48" l="1"/>
  <c r="G48"/>
  <c r="F47" l="1"/>
  <c r="G47"/>
  <c r="F46" l="1"/>
  <c r="G46"/>
  <c r="F45" l="1"/>
  <c r="G45"/>
  <c r="F44" l="1"/>
  <c r="G44"/>
  <c r="F43" l="1"/>
  <c r="G43"/>
  <c r="C54" l="1"/>
  <c r="D54"/>
  <c r="F54" s="1"/>
  <c r="F42"/>
  <c r="E54"/>
  <c r="G42"/>
  <c r="F35" l="1"/>
  <c r="F34" l="1"/>
  <c r="F33" l="1"/>
  <c r="F32" l="1"/>
  <c r="F31" l="1"/>
  <c r="F30" l="1"/>
  <c r="G30"/>
  <c r="F29" l="1"/>
  <c r="G29"/>
  <c r="F28" l="1"/>
  <c r="G28"/>
  <c r="F27" l="1"/>
  <c r="G27"/>
  <c r="F26" l="1"/>
  <c r="G26"/>
  <c r="F25" l="1"/>
  <c r="G25"/>
  <c r="C36" l="1"/>
  <c r="D36"/>
  <c r="F24"/>
  <c r="E36"/>
  <c r="G24"/>
  <c r="F36" l="1"/>
  <c r="F17"/>
  <c r="F16" l="1"/>
  <c r="F15" l="1"/>
  <c r="F14" l="1"/>
  <c r="F13" l="1"/>
  <c r="F12" l="1"/>
  <c r="G12"/>
  <c r="F11" l="1"/>
  <c r="G11"/>
  <c r="F10" l="1"/>
  <c r="G10"/>
  <c r="F9" l="1"/>
  <c r="G9"/>
  <c r="F8" l="1"/>
  <c r="G8"/>
  <c r="F7" l="1"/>
  <c r="G7"/>
  <c r="C18" l="1"/>
  <c r="D18"/>
  <c r="F6"/>
  <c r="E18"/>
  <c r="G6"/>
  <c r="E20" i="25"/>
  <c r="F18" i="26" l="1"/>
  <c r="C18" i="23" l="1"/>
  <c r="D18"/>
  <c r="E18"/>
  <c r="F18"/>
  <c r="G18"/>
  <c r="H18"/>
  <c r="C19"/>
  <c r="D19"/>
  <c r="E19"/>
  <c r="F19"/>
  <c r="G19"/>
  <c r="H19"/>
  <c r="C20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C32"/>
  <c r="D32"/>
  <c r="E32"/>
  <c r="F32"/>
  <c r="G32"/>
  <c r="H32"/>
  <c r="C33"/>
  <c r="D33"/>
  <c r="E33"/>
  <c r="F33"/>
  <c r="G33"/>
  <c r="H33"/>
  <c r="C34"/>
  <c r="D34"/>
  <c r="E34"/>
  <c r="F34"/>
  <c r="G34"/>
  <c r="H34"/>
  <c r="C35"/>
  <c r="D35"/>
  <c r="E35"/>
  <c r="F35"/>
  <c r="G35"/>
  <c r="H35"/>
  <c r="C36"/>
  <c r="D36"/>
  <c r="E36"/>
  <c r="F36"/>
  <c r="G36"/>
  <c r="H36"/>
  <c r="C37"/>
  <c r="D37"/>
  <c r="E37"/>
  <c r="F37"/>
  <c r="G37"/>
  <c r="H37"/>
  <c r="C38"/>
  <c r="D38"/>
  <c r="E38"/>
  <c r="F38"/>
  <c r="G38"/>
  <c r="H38"/>
  <c r="C39"/>
  <c r="D39"/>
  <c r="E39"/>
  <c r="F39"/>
  <c r="G39"/>
  <c r="H39"/>
  <c r="C40"/>
  <c r="D40"/>
  <c r="E40"/>
  <c r="F40"/>
  <c r="G40"/>
  <c r="H40"/>
  <c r="C41"/>
  <c r="D41"/>
  <c r="E41"/>
  <c r="F41"/>
  <c r="G41"/>
  <c r="H41"/>
  <c r="C42"/>
  <c r="D42"/>
  <c r="E42"/>
  <c r="F42"/>
  <c r="G42"/>
  <c r="H42"/>
  <c r="C43"/>
  <c r="D43"/>
  <c r="E43"/>
  <c r="F43"/>
  <c r="G43"/>
  <c r="H43"/>
  <c r="C44"/>
  <c r="D44"/>
  <c r="E44"/>
  <c r="F44"/>
  <c r="G44"/>
  <c r="H44"/>
  <c r="C45"/>
  <c r="D45"/>
  <c r="E45"/>
  <c r="F45"/>
  <c r="G45"/>
  <c r="H45"/>
  <c r="C46"/>
  <c r="D46"/>
  <c r="E46"/>
  <c r="F46"/>
  <c r="G46"/>
  <c r="H46"/>
  <c r="C47"/>
  <c r="D47"/>
  <c r="E47"/>
  <c r="F47"/>
  <c r="G47"/>
  <c r="H47"/>
  <c r="C48"/>
  <c r="D48"/>
  <c r="E48"/>
  <c r="F48"/>
  <c r="G48"/>
  <c r="H48"/>
  <c r="C49"/>
  <c r="D49"/>
  <c r="E49"/>
  <c r="F49"/>
  <c r="G49"/>
  <c r="H49"/>
  <c r="C50"/>
  <c r="D50"/>
  <c r="E50"/>
  <c r="F50"/>
  <c r="G50"/>
  <c r="H50"/>
  <c r="C51"/>
  <c r="D51"/>
  <c r="E51"/>
  <c r="F51"/>
  <c r="G51"/>
  <c r="H51"/>
  <c r="C52"/>
  <c r="D52"/>
  <c r="E52"/>
  <c r="F52"/>
  <c r="G52"/>
  <c r="H52"/>
  <c r="C53"/>
  <c r="D53"/>
  <c r="E53"/>
  <c r="F53"/>
  <c r="G53"/>
  <c r="H53"/>
  <c r="C54"/>
  <c r="D54"/>
  <c r="E54"/>
  <c r="F54"/>
  <c r="G54"/>
  <c r="H54"/>
  <c r="C55"/>
  <c r="D55"/>
  <c r="E55"/>
  <c r="F55"/>
  <c r="G55"/>
  <c r="H55"/>
  <c r="C56"/>
  <c r="D56"/>
  <c r="E56"/>
  <c r="F56"/>
  <c r="G56"/>
  <c r="H56"/>
  <c r="C17" i="19"/>
  <c r="C5" i="23" l="1"/>
  <c r="D5"/>
  <c r="E5"/>
  <c r="F5"/>
  <c r="G5"/>
  <c r="H5"/>
  <c r="C6"/>
  <c r="D6"/>
  <c r="E6"/>
  <c r="F6"/>
  <c r="G6"/>
  <c r="H6"/>
  <c r="C7"/>
  <c r="D7"/>
  <c r="E7"/>
  <c r="F7"/>
  <c r="G7"/>
  <c r="H7"/>
  <c r="C8"/>
  <c r="D8"/>
  <c r="E8"/>
  <c r="F8"/>
  <c r="G8"/>
  <c r="H8"/>
  <c r="C9"/>
  <c r="D9"/>
  <c r="E9"/>
  <c r="F9"/>
  <c r="G9"/>
  <c r="H9"/>
  <c r="C10"/>
  <c r="D10"/>
  <c r="E10"/>
  <c r="F10"/>
  <c r="G10"/>
  <c r="H10"/>
  <c r="C11"/>
  <c r="D11"/>
  <c r="E11"/>
  <c r="F11"/>
  <c r="G11"/>
  <c r="H11"/>
  <c r="C12"/>
  <c r="D12"/>
  <c r="E12"/>
  <c r="F12"/>
  <c r="G12"/>
  <c r="H12"/>
  <c r="C13"/>
  <c r="D13"/>
  <c r="E13"/>
  <c r="F13"/>
  <c r="G13"/>
  <c r="H13"/>
  <c r="C14"/>
  <c r="C17"/>
  <c r="D17"/>
  <c r="D14"/>
  <c r="E17"/>
  <c r="E14"/>
  <c r="F17"/>
  <c r="F14"/>
  <c r="G14"/>
  <c r="G17"/>
  <c r="H14"/>
  <c r="H17"/>
  <c r="C15"/>
  <c r="D15"/>
  <c r="E15"/>
  <c r="F15"/>
  <c r="G15"/>
  <c r="H15"/>
  <c r="C16"/>
  <c r="D16"/>
  <c r="E16"/>
  <c r="F16"/>
  <c r="G16"/>
  <c r="H16"/>
  <c r="E20" i="18"/>
  <c r="M57" i="17" l="1"/>
  <c r="N57"/>
  <c r="O57"/>
  <c r="M56" l="1"/>
  <c r="N56"/>
  <c r="O56"/>
  <c r="M55" l="1"/>
  <c r="N55"/>
  <c r="O55"/>
  <c r="M54" l="1"/>
  <c r="N54"/>
  <c r="O54"/>
  <c r="M53" l="1"/>
  <c r="N53"/>
  <c r="O53"/>
  <c r="M52" l="1"/>
  <c r="N52"/>
  <c r="O52"/>
  <c r="M51" l="1"/>
  <c r="N51"/>
  <c r="O51"/>
  <c r="P51"/>
  <c r="Q51"/>
  <c r="R51"/>
  <c r="M50" l="1"/>
  <c r="N50"/>
  <c r="O50"/>
  <c r="P50"/>
  <c r="Q50"/>
  <c r="R50"/>
  <c r="M49" l="1"/>
  <c r="N49"/>
  <c r="O49"/>
  <c r="P49"/>
  <c r="Q49"/>
  <c r="R49"/>
  <c r="M48" l="1"/>
  <c r="N48"/>
  <c r="O48"/>
  <c r="P48"/>
  <c r="Q48"/>
  <c r="R48"/>
  <c r="M47" l="1"/>
  <c r="N47"/>
  <c r="O47"/>
  <c r="P47"/>
  <c r="Q47"/>
  <c r="R47"/>
  <c r="M46" l="1"/>
  <c r="N46"/>
  <c r="O46"/>
  <c r="P46"/>
  <c r="Q46"/>
  <c r="R46"/>
  <c r="M45" l="1"/>
  <c r="N45"/>
  <c r="O45"/>
  <c r="P45"/>
  <c r="Q45"/>
  <c r="R45"/>
  <c r="M37" l="1"/>
  <c r="N37"/>
  <c r="O37"/>
  <c r="M36" l="1"/>
  <c r="N36"/>
  <c r="O36"/>
  <c r="M35" l="1"/>
  <c r="N35"/>
  <c r="O35"/>
  <c r="M34" l="1"/>
  <c r="N34"/>
  <c r="O34"/>
  <c r="M33" l="1"/>
  <c r="N33"/>
  <c r="O33"/>
  <c r="M32" l="1"/>
  <c r="N32"/>
  <c r="O32"/>
  <c r="M31" l="1"/>
  <c r="N31"/>
  <c r="O31"/>
  <c r="P31"/>
  <c r="Q31"/>
  <c r="R31"/>
  <c r="M30" l="1"/>
  <c r="N30"/>
  <c r="O30"/>
  <c r="P30"/>
  <c r="Q30"/>
  <c r="R30"/>
  <c r="M29" l="1"/>
  <c r="N29"/>
  <c r="O29"/>
  <c r="P29"/>
  <c r="Q29"/>
  <c r="R29"/>
  <c r="M28" l="1"/>
  <c r="N28"/>
  <c r="O28"/>
  <c r="P28"/>
  <c r="Q28"/>
  <c r="R28"/>
  <c r="M27" l="1"/>
  <c r="N27"/>
  <c r="O27"/>
  <c r="P27"/>
  <c r="Q27"/>
  <c r="R27"/>
  <c r="M26" l="1"/>
  <c r="N26"/>
  <c r="O26"/>
  <c r="P26"/>
  <c r="Q26"/>
  <c r="R26"/>
  <c r="M25" l="1"/>
  <c r="N25"/>
  <c r="O25"/>
  <c r="P25"/>
  <c r="Q25"/>
  <c r="R25"/>
  <c r="M18" l="1"/>
  <c r="N18"/>
  <c r="O18"/>
  <c r="M17" l="1"/>
  <c r="N17"/>
  <c r="O17"/>
  <c r="M16" l="1"/>
  <c r="N16"/>
  <c r="O16"/>
  <c r="M15" l="1"/>
  <c r="N15"/>
  <c r="O15"/>
  <c r="M14" l="1"/>
  <c r="N14"/>
  <c r="O14"/>
  <c r="M13" l="1"/>
  <c r="N13"/>
  <c r="O13"/>
  <c r="M12" l="1"/>
  <c r="N12"/>
  <c r="O12"/>
  <c r="P12"/>
  <c r="Q12"/>
  <c r="R12"/>
  <c r="M11" l="1"/>
  <c r="N11"/>
  <c r="O11"/>
  <c r="P11"/>
  <c r="Q11"/>
  <c r="R11"/>
  <c r="M10" l="1"/>
  <c r="N10"/>
  <c r="O10"/>
  <c r="P10"/>
  <c r="Q10"/>
  <c r="R10"/>
  <c r="M9" l="1"/>
  <c r="N9"/>
  <c r="O9"/>
  <c r="P9"/>
  <c r="Q9"/>
  <c r="R9"/>
  <c r="M8" l="1"/>
  <c r="N8"/>
  <c r="O8"/>
  <c r="P8"/>
  <c r="Q8"/>
  <c r="R8"/>
  <c r="M7" l="1"/>
  <c r="N7"/>
  <c r="O7"/>
  <c r="P7"/>
  <c r="Q7"/>
  <c r="R7"/>
  <c r="M6" l="1"/>
  <c r="N6"/>
  <c r="O6"/>
  <c r="P6"/>
  <c r="Q6"/>
  <c r="R6"/>
  <c r="H53" i="15" l="1"/>
  <c r="I53"/>
  <c r="H52" l="1"/>
  <c r="I52"/>
  <c r="H51" l="1"/>
  <c r="I51"/>
  <c r="H50" l="1"/>
  <c r="I50"/>
  <c r="H49" l="1"/>
  <c r="I49"/>
  <c r="H48" l="1"/>
  <c r="I48"/>
  <c r="J48"/>
  <c r="H47" l="1"/>
  <c r="I47"/>
  <c r="J47"/>
  <c r="H46" l="1"/>
  <c r="I46"/>
  <c r="J46"/>
  <c r="H45" l="1"/>
  <c r="I45"/>
  <c r="J45"/>
  <c r="H44" l="1"/>
  <c r="I44"/>
  <c r="J44"/>
  <c r="H43" l="1"/>
  <c r="I43"/>
  <c r="J43"/>
  <c r="D54" l="1"/>
  <c r="E54"/>
  <c r="H42"/>
  <c r="F54"/>
  <c r="I42"/>
  <c r="G54"/>
  <c r="J42"/>
  <c r="H34" l="1"/>
  <c r="I34"/>
  <c r="H54"/>
  <c r="H33" l="1"/>
  <c r="I33"/>
  <c r="H32" l="1"/>
  <c r="I32"/>
  <c r="H31" l="1"/>
  <c r="I31"/>
  <c r="H30" l="1"/>
  <c r="I30"/>
  <c r="H29" l="1"/>
  <c r="I29"/>
  <c r="J29"/>
  <c r="H28" l="1"/>
  <c r="I28"/>
  <c r="J28"/>
  <c r="H27" l="1"/>
  <c r="I27"/>
  <c r="J27"/>
  <c r="H26" l="1"/>
  <c r="I26"/>
  <c r="J26"/>
  <c r="H25" l="1"/>
  <c r="I25"/>
  <c r="J25"/>
  <c r="H24" l="1"/>
  <c r="I24"/>
  <c r="J24"/>
  <c r="D35" l="1"/>
  <c r="E35"/>
  <c r="H23"/>
  <c r="F35"/>
  <c r="I23"/>
  <c r="G35"/>
  <c r="J23"/>
  <c r="H17" l="1"/>
  <c r="I17"/>
  <c r="H35"/>
  <c r="I35"/>
  <c r="H16" l="1"/>
  <c r="I16"/>
  <c r="H15" l="1"/>
  <c r="I15"/>
  <c r="H14" l="1"/>
  <c r="I14"/>
  <c r="H13" l="1"/>
  <c r="I13"/>
  <c r="H12" l="1"/>
  <c r="I12"/>
  <c r="H11" l="1"/>
  <c r="I11"/>
  <c r="J11"/>
  <c r="H10" l="1"/>
  <c r="I10"/>
  <c r="J10"/>
  <c r="H9" l="1"/>
  <c r="I9"/>
  <c r="J9"/>
  <c r="H8" l="1"/>
  <c r="I8"/>
  <c r="J8"/>
  <c r="H7" l="1"/>
  <c r="I7"/>
  <c r="J7"/>
  <c r="H6" l="1"/>
  <c r="I6"/>
  <c r="J6"/>
  <c r="H5" l="1"/>
  <c r="I5"/>
  <c r="J5"/>
  <c r="C19" i="14" l="1"/>
  <c r="D19"/>
  <c r="E19"/>
  <c r="F19"/>
  <c r="G19"/>
  <c r="H19"/>
  <c r="I19"/>
  <c r="J19"/>
  <c r="K19"/>
  <c r="C20"/>
  <c r="D20"/>
  <c r="E20"/>
  <c r="F20"/>
  <c r="G20"/>
  <c r="H20"/>
  <c r="I20"/>
  <c r="J20"/>
  <c r="K20"/>
  <c r="C21"/>
  <c r="D21"/>
  <c r="E21"/>
  <c r="F21"/>
  <c r="G21"/>
  <c r="H21"/>
  <c r="I21"/>
  <c r="J21"/>
  <c r="K21"/>
  <c r="C22"/>
  <c r="D22"/>
  <c r="E22"/>
  <c r="F22"/>
  <c r="G22"/>
  <c r="H22"/>
  <c r="I22"/>
  <c r="J22"/>
  <c r="K22"/>
  <c r="C23"/>
  <c r="D23"/>
  <c r="E23"/>
  <c r="F23"/>
  <c r="G23"/>
  <c r="H23"/>
  <c r="I23"/>
  <c r="J23"/>
  <c r="K23"/>
  <c r="C24"/>
  <c r="D24"/>
  <c r="E24"/>
  <c r="F24"/>
  <c r="G24"/>
  <c r="H24"/>
  <c r="I24"/>
  <c r="J24"/>
  <c r="K24"/>
  <c r="C25"/>
  <c r="D25"/>
  <c r="E25"/>
  <c r="F25"/>
  <c r="G25"/>
  <c r="H25"/>
  <c r="I25"/>
  <c r="J25"/>
  <c r="K25"/>
  <c r="C26"/>
  <c r="D26"/>
  <c r="E26"/>
  <c r="F26"/>
  <c r="G26"/>
  <c r="H26"/>
  <c r="I26"/>
  <c r="J26"/>
  <c r="K26"/>
  <c r="C27"/>
  <c r="D27"/>
  <c r="E27"/>
  <c r="F27"/>
  <c r="G27"/>
  <c r="H27"/>
  <c r="I27"/>
  <c r="J27"/>
  <c r="K27"/>
  <c r="C28"/>
  <c r="D28"/>
  <c r="E28"/>
  <c r="F28"/>
  <c r="G28"/>
  <c r="H28"/>
  <c r="I28"/>
  <c r="J28"/>
  <c r="K28"/>
  <c r="C29"/>
  <c r="D29"/>
  <c r="E29"/>
  <c r="F29"/>
  <c r="G29"/>
  <c r="H29"/>
  <c r="I29"/>
  <c r="J29"/>
  <c r="K29"/>
  <c r="C30"/>
  <c r="D30"/>
  <c r="E30"/>
  <c r="F30"/>
  <c r="G30"/>
  <c r="H30"/>
  <c r="I30"/>
  <c r="J30"/>
  <c r="K30"/>
  <c r="C31"/>
  <c r="D31"/>
  <c r="E31"/>
  <c r="F31"/>
  <c r="G31"/>
  <c r="H31"/>
  <c r="I31"/>
  <c r="J31"/>
  <c r="K31"/>
  <c r="C32"/>
  <c r="D32"/>
  <c r="E32"/>
  <c r="F32"/>
  <c r="G32"/>
  <c r="H32"/>
  <c r="I32"/>
  <c r="J32"/>
  <c r="K32"/>
  <c r="C33"/>
  <c r="D33"/>
  <c r="E33"/>
  <c r="F33"/>
  <c r="G33"/>
  <c r="H33"/>
  <c r="I33"/>
  <c r="J33"/>
  <c r="K33"/>
  <c r="C34"/>
  <c r="D34"/>
  <c r="E34"/>
  <c r="F34"/>
  <c r="G34"/>
  <c r="H34"/>
  <c r="I34"/>
  <c r="J34"/>
  <c r="K34"/>
  <c r="C35"/>
  <c r="D35"/>
  <c r="E35"/>
  <c r="F35"/>
  <c r="G35"/>
  <c r="H35"/>
  <c r="I35"/>
  <c r="J35"/>
  <c r="K35"/>
  <c r="C36"/>
  <c r="D36"/>
  <c r="E36"/>
  <c r="F36"/>
  <c r="G36"/>
  <c r="H36"/>
  <c r="I36"/>
  <c r="J36"/>
  <c r="K36"/>
  <c r="C37"/>
  <c r="D37"/>
  <c r="E37"/>
  <c r="F37"/>
  <c r="G37"/>
  <c r="H37"/>
  <c r="I37"/>
  <c r="J37"/>
  <c r="K37"/>
  <c r="C38"/>
  <c r="D38"/>
  <c r="E38"/>
  <c r="F38"/>
  <c r="G38"/>
  <c r="H38"/>
  <c r="I38"/>
  <c r="J38"/>
  <c r="K38"/>
  <c r="C39"/>
  <c r="D39"/>
  <c r="E39"/>
  <c r="F39"/>
  <c r="G39"/>
  <c r="H39"/>
  <c r="I39"/>
  <c r="J39"/>
  <c r="K39"/>
  <c r="C40"/>
  <c r="D40"/>
  <c r="E40"/>
  <c r="F40"/>
  <c r="G40"/>
  <c r="H40"/>
  <c r="I40"/>
  <c r="J40"/>
  <c r="K40"/>
  <c r="C41"/>
  <c r="D41"/>
  <c r="E41"/>
  <c r="F41"/>
  <c r="G41"/>
  <c r="H41"/>
  <c r="I41"/>
  <c r="J41"/>
  <c r="K41"/>
  <c r="C42"/>
  <c r="D42"/>
  <c r="E42"/>
  <c r="F42"/>
  <c r="G42"/>
  <c r="H42"/>
  <c r="I42"/>
  <c r="J42"/>
  <c r="K42"/>
  <c r="C43"/>
  <c r="D43"/>
  <c r="E43"/>
  <c r="F43"/>
  <c r="G43"/>
  <c r="H43"/>
  <c r="I43"/>
  <c r="J43"/>
  <c r="K43"/>
  <c r="C44"/>
  <c r="D44"/>
  <c r="E44"/>
  <c r="F44"/>
  <c r="G44"/>
  <c r="H44"/>
  <c r="I44"/>
  <c r="J44"/>
  <c r="K44"/>
  <c r="C45"/>
  <c r="D45"/>
  <c r="E45"/>
  <c r="F45"/>
  <c r="G45"/>
  <c r="H45"/>
  <c r="I45"/>
  <c r="J45"/>
  <c r="K45"/>
  <c r="C46"/>
  <c r="D46"/>
  <c r="E46"/>
  <c r="F46"/>
  <c r="G46"/>
  <c r="H46"/>
  <c r="I46"/>
  <c r="J46"/>
  <c r="K46"/>
  <c r="C47"/>
  <c r="D47"/>
  <c r="E47"/>
  <c r="F47"/>
  <c r="G47"/>
  <c r="H47"/>
  <c r="I47"/>
  <c r="J47"/>
  <c r="K47"/>
  <c r="C48"/>
  <c r="D48"/>
  <c r="E48"/>
  <c r="F48"/>
  <c r="G48"/>
  <c r="H48"/>
  <c r="I48"/>
  <c r="J48"/>
  <c r="K48"/>
  <c r="C49"/>
  <c r="D49"/>
  <c r="E49"/>
  <c r="F49"/>
  <c r="G49"/>
  <c r="H49"/>
  <c r="I49"/>
  <c r="J49"/>
  <c r="K49"/>
  <c r="C50"/>
  <c r="D50"/>
  <c r="E50"/>
  <c r="F50"/>
  <c r="G50"/>
  <c r="H50"/>
  <c r="I50"/>
  <c r="J50"/>
  <c r="K50"/>
  <c r="C51"/>
  <c r="D51"/>
  <c r="E51"/>
  <c r="F51"/>
  <c r="G51"/>
  <c r="H51"/>
  <c r="I51"/>
  <c r="J51"/>
  <c r="K51"/>
  <c r="C52"/>
  <c r="D52"/>
  <c r="E52"/>
  <c r="F52"/>
  <c r="G52"/>
  <c r="H52"/>
  <c r="I52"/>
  <c r="J52"/>
  <c r="K52"/>
  <c r="C53"/>
  <c r="D53"/>
  <c r="E53"/>
  <c r="F53"/>
  <c r="G53"/>
  <c r="H53"/>
  <c r="I53"/>
  <c r="J53"/>
  <c r="K53"/>
  <c r="C54"/>
  <c r="D54"/>
  <c r="E54"/>
  <c r="F54"/>
  <c r="G54"/>
  <c r="H54"/>
  <c r="I54"/>
  <c r="J54"/>
  <c r="K54"/>
  <c r="C55"/>
  <c r="D55"/>
  <c r="E55"/>
  <c r="F55"/>
  <c r="G55"/>
  <c r="H55"/>
  <c r="I55"/>
  <c r="J55"/>
  <c r="K55"/>
  <c r="C56"/>
  <c r="D56"/>
  <c r="E56"/>
  <c r="F56"/>
  <c r="G56"/>
  <c r="H56"/>
  <c r="I56"/>
  <c r="J56"/>
  <c r="K56"/>
  <c r="C57"/>
  <c r="D57"/>
  <c r="E57"/>
  <c r="F57"/>
  <c r="G57"/>
  <c r="H57"/>
  <c r="I57"/>
  <c r="J57"/>
  <c r="K57"/>
  <c r="C18" i="13"/>
  <c r="C6" i="14" l="1"/>
  <c r="D6"/>
  <c r="E6"/>
  <c r="F6"/>
  <c r="G6"/>
  <c r="H6"/>
  <c r="I6"/>
  <c r="J6"/>
  <c r="K6"/>
  <c r="C7"/>
  <c r="D7"/>
  <c r="E7"/>
  <c r="F7"/>
  <c r="G7"/>
  <c r="H7"/>
  <c r="I7"/>
  <c r="J7"/>
  <c r="K7"/>
  <c r="C8"/>
  <c r="D8"/>
  <c r="E8"/>
  <c r="F8"/>
  <c r="G8"/>
  <c r="H8"/>
  <c r="I8"/>
  <c r="J8"/>
  <c r="K8"/>
  <c r="C9"/>
  <c r="D9"/>
  <c r="E9"/>
  <c r="F9"/>
  <c r="G9"/>
  <c r="H9"/>
  <c r="I9"/>
  <c r="J9"/>
  <c r="K9"/>
  <c r="C10"/>
  <c r="D10"/>
  <c r="E10"/>
  <c r="F10"/>
  <c r="G10"/>
  <c r="H10"/>
  <c r="I10"/>
  <c r="J10"/>
  <c r="K10"/>
  <c r="C11"/>
  <c r="D11"/>
  <c r="E11"/>
  <c r="F11"/>
  <c r="G11"/>
  <c r="H11"/>
  <c r="I11"/>
  <c r="J11"/>
  <c r="K11"/>
  <c r="C12"/>
  <c r="D12"/>
  <c r="E12"/>
  <c r="F12"/>
  <c r="G12"/>
  <c r="H12"/>
  <c r="I12"/>
  <c r="J12"/>
  <c r="K12"/>
  <c r="C13"/>
  <c r="D13"/>
  <c r="E13"/>
  <c r="F13"/>
  <c r="G13"/>
  <c r="H13"/>
  <c r="I13"/>
  <c r="J13"/>
  <c r="K13"/>
  <c r="C14"/>
  <c r="D14"/>
  <c r="E14"/>
  <c r="F14"/>
  <c r="G14"/>
  <c r="H14"/>
  <c r="I14"/>
  <c r="J14"/>
  <c r="K14"/>
  <c r="C18"/>
  <c r="C15"/>
  <c r="D18"/>
  <c r="D15"/>
  <c r="E15"/>
  <c r="E18"/>
  <c r="F18"/>
  <c r="F15"/>
  <c r="G18"/>
  <c r="G15"/>
  <c r="H18"/>
  <c r="H15"/>
  <c r="I15"/>
  <c r="I18"/>
  <c r="J18"/>
  <c r="J15"/>
  <c r="K18"/>
  <c r="K15"/>
  <c r="C16"/>
  <c r="D16"/>
  <c r="E16"/>
  <c r="F16"/>
  <c r="G16"/>
  <c r="H16"/>
  <c r="I16"/>
  <c r="J16"/>
  <c r="K16"/>
  <c r="C17"/>
  <c r="D17"/>
  <c r="E17"/>
  <c r="F17"/>
  <c r="G17"/>
  <c r="H17"/>
  <c r="I17"/>
  <c r="J17"/>
  <c r="K17"/>
  <c r="H16" i="11" l="1"/>
  <c r="H15" l="1"/>
  <c r="G16" l="1"/>
  <c r="G15"/>
  <c r="G14"/>
  <c r="E16" l="1"/>
  <c r="E15"/>
  <c r="H14"/>
  <c r="E14"/>
  <c r="H12" l="1"/>
  <c r="H11" l="1"/>
  <c r="G12" l="1"/>
  <c r="G11"/>
  <c r="G10"/>
  <c r="E12" l="1"/>
  <c r="E11"/>
  <c r="H10"/>
  <c r="E10"/>
  <c r="H8" l="1"/>
  <c r="H7" l="1"/>
  <c r="G8" l="1"/>
  <c r="G7"/>
  <c r="G6"/>
  <c r="E8" l="1"/>
  <c r="E7"/>
  <c r="H6"/>
  <c r="E6"/>
  <c r="F4"/>
  <c r="D4"/>
  <c r="E15" i="10"/>
  <c r="D24" i="9" l="1"/>
  <c r="E24"/>
  <c r="F24"/>
  <c r="G24"/>
  <c r="D12" l="1"/>
  <c r="E12"/>
  <c r="E13" s="1"/>
  <c r="F12"/>
  <c r="F13" s="1"/>
  <c r="G12"/>
  <c r="E25"/>
  <c r="F25"/>
  <c r="D19" i="7" l="1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D31"/>
  <c r="E31"/>
  <c r="F31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D44"/>
  <c r="E44"/>
  <c r="F44"/>
  <c r="D45"/>
  <c r="E45"/>
  <c r="F45"/>
  <c r="D46"/>
  <c r="E46"/>
  <c r="F46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D54"/>
  <c r="E54"/>
  <c r="F54"/>
  <c r="D55"/>
  <c r="E55"/>
  <c r="F55"/>
  <c r="D56"/>
  <c r="E56"/>
  <c r="F56"/>
  <c r="D57"/>
  <c r="E57"/>
  <c r="F57"/>
  <c r="G13" i="9"/>
  <c r="C17" i="5"/>
  <c r="D6" i="7" l="1"/>
  <c r="E6"/>
  <c r="F6"/>
  <c r="D7"/>
  <c r="E7"/>
  <c r="F7"/>
  <c r="D8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D15"/>
  <c r="D18"/>
  <c r="E15"/>
  <c r="E18"/>
  <c r="F18"/>
  <c r="F15"/>
  <c r="D16"/>
  <c r="E16"/>
  <c r="F16"/>
  <c r="D17"/>
  <c r="E17"/>
  <c r="F17"/>
  <c r="H14" i="4" l="1"/>
  <c r="H13" l="1"/>
  <c r="G14" l="1"/>
  <c r="G13"/>
  <c r="G12"/>
  <c r="E14" l="1"/>
  <c r="E13"/>
  <c r="H12"/>
  <c r="E12"/>
  <c r="F11"/>
  <c r="D11"/>
  <c r="E19" i="3"/>
  <c r="D6" i="1"/>
  <c r="J27" i="83" l="1"/>
  <c r="J26"/>
  <c r="E26" i="81"/>
  <c r="F43" i="64"/>
  <c r="E15" i="57"/>
  <c r="F56" i="53"/>
  <c r="F30"/>
  <c r="F30" i="64" l="1"/>
  <c r="F56"/>
  <c r="F43" i="53"/>
  <c r="J28" i="83"/>
  <c r="E25" i="81"/>
  <c r="J24" i="83"/>
  <c r="J29"/>
  <c r="J24" i="87" l="1"/>
  <c r="E25" i="85"/>
  <c r="E12" i="83"/>
  <c r="E14" i="81"/>
  <c r="J12" i="83"/>
  <c r="E18" i="81"/>
  <c r="E31" i="87"/>
  <c r="E23" i="85"/>
  <c r="E16" i="68"/>
  <c r="E19" i="66"/>
  <c r="F14" i="65"/>
  <c r="E17" i="85"/>
  <c r="J10" i="87"/>
  <c r="E21" i="85"/>
  <c r="E9" i="68"/>
  <c r="E17" i="66"/>
  <c r="E16" i="87"/>
  <c r="E15"/>
  <c r="E18"/>
  <c r="E15" i="85"/>
  <c r="E12" i="87"/>
  <c r="E14" i="85"/>
  <c r="E26" i="83"/>
  <c r="E22" i="81"/>
  <c r="E18" i="83" l="1"/>
  <c r="E13" i="87"/>
  <c r="E15" i="81"/>
  <c r="E18" i="85"/>
  <c r="E18" i="66"/>
  <c r="E28" i="83"/>
  <c r="E24" i="87"/>
  <c r="E13" i="85"/>
  <c r="F13" i="65"/>
  <c r="E26" i="87"/>
  <c r="J26"/>
  <c r="E14" i="83"/>
  <c r="J18" i="87"/>
  <c r="J14" i="83"/>
  <c r="E21" i="81"/>
  <c r="E10" i="83"/>
  <c r="E27" i="87"/>
  <c r="J28"/>
  <c r="E28"/>
  <c r="E14"/>
  <c r="J12"/>
  <c r="F12" i="65"/>
  <c r="E13" i="83"/>
  <c r="J13"/>
  <c r="E22" i="85"/>
  <c r="J15" i="83"/>
  <c r="E23" i="81"/>
  <c r="E12" i="68"/>
  <c r="E27" i="83"/>
  <c r="E13" i="68"/>
  <c r="J15" i="87"/>
  <c r="E15" i="83"/>
  <c r="E17" i="81"/>
  <c r="J14" i="87"/>
  <c r="E31" i="83"/>
  <c r="E19" i="81"/>
  <c r="J13" i="87"/>
  <c r="E10"/>
  <c r="E11" i="68"/>
  <c r="J10" i="83"/>
  <c r="E26" i="85"/>
  <c r="E19"/>
  <c r="J27" i="87"/>
  <c r="E24" i="83"/>
  <c r="E13" i="81"/>
  <c r="J18" i="83"/>
  <c r="E29" l="1"/>
  <c r="E16"/>
  <c r="D31" i="51"/>
  <c r="J16" i="87"/>
  <c r="G56" i="53"/>
  <c r="D57" i="51"/>
  <c r="J30" i="83"/>
  <c r="J29" i="87"/>
  <c r="E56" i="53"/>
  <c r="J16" i="83"/>
  <c r="J30" i="87"/>
  <c r="I43" i="53"/>
  <c r="F44" i="51"/>
  <c r="E29" i="87"/>
  <c r="E14" i="68"/>
  <c r="H30" i="53"/>
  <c r="E31" i="51"/>
  <c r="H56" i="53"/>
  <c r="E57" i="51"/>
  <c r="E18" i="55"/>
  <c r="E12" i="57"/>
  <c r="F10" i="54"/>
  <c r="D56" i="53"/>
  <c r="E30"/>
  <c r="D30"/>
  <c r="I30" l="1"/>
  <c r="F31" i="51"/>
  <c r="G30" i="53"/>
  <c r="E46" i="59"/>
  <c r="F46"/>
  <c r="H43" i="53"/>
  <c r="E17" i="57"/>
  <c r="E13"/>
  <c r="E10"/>
  <c r="F57" i="51"/>
  <c r="D43" i="53"/>
  <c r="F33" i="59"/>
  <c r="E33"/>
  <c r="E44" i="51"/>
  <c r="E19" i="55"/>
  <c r="E17"/>
  <c r="G43" i="53"/>
  <c r="E14" i="57"/>
  <c r="E59" i="59"/>
  <c r="F59"/>
  <c r="F9" i="54"/>
  <c r="D44" i="51"/>
  <c r="F11" i="54"/>
  <c r="E43" i="53"/>
  <c r="I56"/>
  <c r="H56" i="64" l="1"/>
  <c r="I56"/>
  <c r="D43"/>
  <c r="G43"/>
  <c r="E72" i="70"/>
  <c r="E56" i="64"/>
  <c r="G30"/>
  <c r="E46" i="70"/>
  <c r="I43" i="64"/>
  <c r="H43"/>
  <c r="E33" i="70" l="1"/>
  <c r="H30" i="64"/>
  <c r="D30"/>
  <c r="G56"/>
  <c r="I30"/>
  <c r="E59" i="70"/>
  <c r="E43" i="64"/>
  <c r="D56"/>
  <c r="E30"/>
</calcChain>
</file>

<file path=xl/comments1.xml><?xml version="1.0" encoding="utf-8"?>
<comments xmlns="http://schemas.openxmlformats.org/spreadsheetml/2006/main">
  <authors>
    <author>silvia</author>
  </authors>
  <commentList>
    <comment ref="E15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<sst xmlns="http://schemas.openxmlformats.org/spreadsheetml/2006/main" count="3918" uniqueCount="499">
  <si>
    <t>TURISMO EN CIFRAS PUERTO DE LA CRUZ</t>
  </si>
  <si>
    <t xml:space="preserve">Turismo alojado </t>
  </si>
  <si>
    <t xml:space="preserve">Pernoctaciones </t>
  </si>
  <si>
    <t>Índice de ocupación</t>
  </si>
  <si>
    <t xml:space="preserve">Estancias medias </t>
  </si>
  <si>
    <t>Municipios turísticos</t>
  </si>
  <si>
    <t>Plazas alojativas estimadas</t>
  </si>
  <si>
    <t>Plazas alojativas autorizadas</t>
  </si>
  <si>
    <t xml:space="preserve">Turismo de Tenerife </t>
  </si>
  <si>
    <t>Turismo alojado en establecimientos hoteleros y extrahoteleros</t>
  </si>
  <si>
    <t>Tablas</t>
  </si>
  <si>
    <t>Tipología de establecimiento</t>
  </si>
  <si>
    <t>Zonas turísticas y tipología de establecimiento</t>
  </si>
  <si>
    <t>Tipología y categoría de los establecimientos</t>
  </si>
  <si>
    <t>Nacionalidades</t>
  </si>
  <si>
    <t>Evolución anual y mensual de alojados</t>
  </si>
  <si>
    <t>Temporada</t>
  </si>
  <si>
    <t>Gráficas</t>
  </si>
  <si>
    <t>Evolución mensual de turistas alojados</t>
  </si>
  <si>
    <t>Series anuales</t>
  </si>
  <si>
    <t>Evolución anual del turismo alojados</t>
  </si>
  <si>
    <t>Variación interanual</t>
  </si>
  <si>
    <t>Evolución anual del turismo alojado</t>
  </si>
  <si>
    <t>Turistas alojados por tipología de establecimiento</t>
  </si>
  <si>
    <t xml:space="preserve">Evolución mensual 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</si>
  <si>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</si>
  <si>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</si>
  <si>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</si>
  <si>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</si>
  <si>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</si>
  <si>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</si>
  <si>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</si>
  <si>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</si>
  <si>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</si>
  <si>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</si>
  <si>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</si>
  <si>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 xml:space="preserve"> TOTAL GENERAL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</si>
  <si>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</si>
  <si>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</si>
  <si>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</si>
  <si>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</si>
  <si>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</si>
  <si>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</si>
  <si>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</si>
  <si>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</si>
  <si>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</si>
  <si>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</si>
  <si>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</si>
  <si>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</si>
  <si>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</si>
  <si>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
ELABORACIÓN: Turismo de Tenerife.</t>
  </si>
  <si>
    <t>Tabla</t>
  </si>
  <si>
    <t>TURISTAS  ALOJADOS EN PUERTO DE LA CRUZ  POR TIPOLOGÍA DE ESTABLECIMIENTO
VARIACIONES INTERANUALES</t>
  </si>
  <si>
    <t xml:space="preserve">Hotelero </t>
  </si>
  <si>
    <t>acumulado julio 2010</t>
  </si>
  <si>
    <t>TURISTAS ALOJADOS EN PUERTO DE LA CRUZ SEGÚN TIPOLOGÍA DEL ESTABLECIMIENTO</t>
  </si>
  <si>
    <t xml:space="preserve"> HOTELERO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</si>
  <si>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</si>
  <si>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</si>
  <si>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</si>
  <si>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</si>
  <si>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</si>
  <si>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</si>
  <si>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</si>
  <si>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</si>
  <si>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</si>
  <si>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</si>
  <si>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</si>
  <si>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</si>
  <si>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</si>
  <si>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</si>
  <si>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Inv. 06/07</t>
  </si>
  <si>
    <t>Inv. 07/08</t>
  </si>
  <si>
    <t>Inv. 08/09</t>
  </si>
  <si>
    <t>Inv. 09/10</t>
  </si>
  <si>
    <t>Temporada invierno</t>
  </si>
  <si>
    <t>FUENTE: STDE Cabildo Insular de Tenerife.  ELABORACIÓN: Turismo de Tenerife.</t>
  </si>
  <si>
    <t>Temporada Verano</t>
  </si>
  <si>
    <t>Zonas turisticas y tipología de establecimiento</t>
  </si>
  <si>
    <t>Alojados por zonas y tipología de establecimiento</t>
  </si>
  <si>
    <t>Evolución mensual por zonas</t>
  </si>
  <si>
    <t>Evolución mensual por zonas y  tipología</t>
  </si>
  <si>
    <t>Distribución por zona y tipología</t>
  </si>
  <si>
    <t>TURISMO ALOJADO POR ZONAS TURÍSTICAS Y TIPOLOGÍA DE ESTABLECIMIENTO</t>
  </si>
  <si>
    <t>ZONAS</t>
  </si>
  <si>
    <t>TOTAL TENERIFE</t>
  </si>
  <si>
    <t>ZONA NORTE</t>
  </si>
  <si>
    <t>PUERTO DE LA CRUZ</t>
  </si>
  <si>
    <t xml:space="preserve">FUENTE: STDE Cabildo Insular de Tenerife. ELABORACIÓN: Turismo de Tenerife </t>
  </si>
  <si>
    <t xml:space="preserve">TURISTAS ALOJADOS EN TENERIFE POR ZONAS Y TIPOLOGÍA </t>
  </si>
  <si>
    <t>Zona Norte</t>
  </si>
  <si>
    <t>TOTAL</t>
  </si>
  <si>
    <t xml:space="preserve">Hotel </t>
  </si>
  <si>
    <t>Extrahotelero</t>
  </si>
  <si>
    <t xml:space="preserve"> Hotel</t>
  </si>
  <si>
    <t xml:space="preserve">VARIACIONES INTERANUALES DE LOS TURISTAS ALOJADOS EN TENERIFE POR ZONAS Y TIPOLOGÍA </t>
  </si>
  <si>
    <t>TURISTAS  ALOJADOS EN PUERTO DE LA CRUZ</t>
  </si>
  <si>
    <t>Var. 08/07</t>
  </si>
  <si>
    <t>Var. 09/08</t>
  </si>
  <si>
    <t>Var. 10/09</t>
  </si>
  <si>
    <t>Total general</t>
  </si>
  <si>
    <t>TURISTAS  ALOJADOS EN LA ZONA NORTE</t>
  </si>
  <si>
    <t>TURISTAS  ALOJADOS EN TENERIFE</t>
  </si>
  <si>
    <t>2009/2008</t>
  </si>
  <si>
    <t>2010/2009</t>
  </si>
  <si>
    <t>Total</t>
  </si>
  <si>
    <t>var. interanual hotelero</t>
  </si>
  <si>
    <t>Var. inter. extrahotelero</t>
  </si>
  <si>
    <t>Var. inter. total</t>
  </si>
  <si>
    <t>Tipología y categoía de establecimiento</t>
  </si>
  <si>
    <t xml:space="preserve">Distribución por categoría </t>
  </si>
  <si>
    <t xml:space="preserve">EVOLUCIÓN DEL TURISMO  ALOJADO EN PUERTO DE LA CRUZ  POR CATEGORÍA </t>
  </si>
  <si>
    <t xml:space="preserve"> 1 * y 2 *</t>
  </si>
  <si>
    <t xml:space="preserve"> 3 *</t>
  </si>
  <si>
    <t xml:space="preserve"> 4 * y 5 *</t>
  </si>
  <si>
    <t>Extrahoteleros</t>
  </si>
  <si>
    <t>Gráfica 1</t>
  </si>
  <si>
    <t>Gráfica 2</t>
  </si>
  <si>
    <t xml:space="preserve">VARIACIÓN INTERANUAL DEL TURISMO ALOJADO EN PUERTO DE LA CRUZ POR CATEGORÍA 
VARIACIONES INTERANUALES </t>
  </si>
  <si>
    <t xml:space="preserve"> TOTAL HOTELERO</t>
  </si>
  <si>
    <t xml:space="preserve">TURISTAS ALOJADOS EN PUERTO DE LA CRUZ POR CATEGORÍA </t>
  </si>
  <si>
    <t>MES</t>
  </si>
  <si>
    <t xml:space="preserve"> 1* y 2 *</t>
  </si>
  <si>
    <t xml:space="preserve"> 4 * y  5 *</t>
  </si>
  <si>
    <t>Nacionalidad</t>
  </si>
  <si>
    <t>Alojados por nacionalidad</t>
  </si>
  <si>
    <t>Cuota sobre el total de alojados</t>
  </si>
  <si>
    <t>Distribución por nacionalidades</t>
  </si>
  <si>
    <t>Turistas alojados por nacionalidad</t>
  </si>
  <si>
    <t>Evolución mensual por nacionalidades</t>
  </si>
  <si>
    <t>Evolución mensual de cada emisor</t>
  </si>
  <si>
    <t>Distribución por nacionalidad</t>
  </si>
  <si>
    <t>Distribución por nacionalidad y categoría hotelera</t>
  </si>
  <si>
    <t>Alojados por categoría y tipología de establecimiento</t>
  </si>
  <si>
    <t>Distribución por nacionalidad según categoría y tipología de establecimiento</t>
  </si>
  <si>
    <t>EVOLUCIÓN MENSUAL DEL TURISMO ALOJADO EN PUERTO DE LA CRUZ</t>
  </si>
  <si>
    <t>EVOLUCIÓN MENSUAL DE LOS TURISTAS ALOJADOS EN PUERTO DE LA CRUZ
TOTAL TURISTAS</t>
  </si>
  <si>
    <t>var. 09/08</t>
  </si>
  <si>
    <t>var. 10/09</t>
  </si>
  <si>
    <t>FUENTE: STDE del Cabildo Insular de Tenerife. 
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</si>
  <si>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</si>
  <si>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</si>
  <si>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</si>
  <si>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</si>
  <si>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</si>
  <si>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</si>
  <si>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</si>
  <si>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</si>
  <si>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</si>
  <si>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</si>
  <si>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</si>
  <si>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</si>
  <si>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</si>
  <si>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</si>
  <si>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</si>
  <si>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</si>
  <si>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</si>
  <si>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</si>
  <si>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</si>
  <si>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</si>
  <si>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</si>
  <si>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</si>
  <si>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</si>
  <si>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</si>
  <si>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</si>
  <si>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</si>
  <si>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</si>
  <si>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</si>
  <si>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</si>
  <si>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</si>
  <si>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</si>
  <si>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</si>
  <si>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</si>
  <si>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</si>
  <si>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</si>
  <si>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</si>
  <si>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</si>
  <si>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</si>
  <si>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</si>
  <si>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</si>
  <si>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</si>
  <si>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>cuota  2010</t>
  </si>
  <si>
    <t>FUENTE: STDE Cabildo Insular de Tenerife.
ELABORACIÓN: Turismo de Tenerife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</si>
  <si>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</si>
  <si>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</si>
  <si>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TURISTAS ALOJADOS EN PUERTO DE LA CRUZ POR NACIONALIDADES SEGÚN TIPOLOGÍA Y CATEGORÍA DEL ESTABLECIMIENTO</t>
  </si>
  <si>
    <t>ESTABLECIMIENTOS HOTELEROS</t>
  </si>
  <si>
    <t>TOTAL EXTRAHOTELERO</t>
  </si>
  <si>
    <t>TOTAL HOTELERO</t>
  </si>
  <si>
    <t>Hoteles 4 * y 5 *</t>
  </si>
  <si>
    <t>Hoteles 3 *</t>
  </si>
  <si>
    <t xml:space="preserve">Hoteles 1* y 2 * </t>
  </si>
  <si>
    <t>EVOLUCIÓN DEL NÚMERO DE TURISTAS ALOJADOS EN PUERTO DE LA CRUZ POR NACIONALIDADES SEGÚN TIPOLOGÍA Y CATEGORÍA DEL ESTABLECIMIENTO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</si>
  <si>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</si>
  <si>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</si>
  <si>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</si>
  <si>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EVOLUCIÓN MENSUAL DE TURISTAS  ALOJADOS EN PUERTO DE LA CRUZ </t>
  </si>
  <si>
    <t>alojados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</si>
  <si>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</si>
  <si>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</si>
  <si>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</si>
  <si>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</si>
  <si>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</si>
  <si>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</si>
  <si>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</si>
  <si>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</si>
  <si>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</si>
  <si>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</si>
  <si>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</si>
  <si>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</si>
  <si>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</si>
  <si>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</si>
  <si>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</si>
  <si>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-</t>
  </si>
  <si>
    <t>FUENTE: STDE Cabildo Insular de Tenerife. 
ELABORACIÓN: Turismo de Tenerife</t>
  </si>
  <si>
    <t>Pernoctaciones</t>
  </si>
  <si>
    <t>Evolución anual y mensual de Pernoctaciones</t>
  </si>
  <si>
    <t>Evolución anual por zona turística y tipología de establecimiento</t>
  </si>
  <si>
    <t>Variación interanual por zona turística y tipología de establecimiento</t>
  </si>
  <si>
    <t>Evolución anual por tipología y categoría de los establecimientos</t>
  </si>
  <si>
    <t>Variación interanual por  tipología y categoría de establecimiento</t>
  </si>
  <si>
    <t>Zona turística y tipología de establecimiento</t>
  </si>
  <si>
    <t>Tipología de los establecimientos y zona turística</t>
  </si>
  <si>
    <t>Zona turística y tipología alojativa</t>
  </si>
  <si>
    <t>Tipología y categoría alojativa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</si>
  <si>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</si>
  <si>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</si>
  <si>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</si>
  <si>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PÙERTO DE LA CRUZ EN TENERIFE POR CATEGORÍA </t>
  </si>
  <si>
    <t>PERNOCTACIONES POR LOS TURISTAS EN PUERTO DE LA CRUZ SEGÚN TIPOLOGÍA DE ESTABLECIMIENTO</t>
  </si>
  <si>
    <t>PERNOCTACIONES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</si>
  <si>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</si>
  <si>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</si>
  <si>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</si>
  <si>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</si>
  <si>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</si>
  <si>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</si>
  <si>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</si>
  <si>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</si>
  <si>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</si>
  <si>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</si>
  <si>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</si>
  <si>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</si>
  <si>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</si>
  <si>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</si>
  <si>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>EVOLUCIÓN  DE PERNOCTACIONES EN PUERTO DE LA CRUZ</t>
  </si>
  <si>
    <t>pernoctaciones</t>
  </si>
  <si>
    <t>Evolución anual y mensual de los índices de ocupación</t>
  </si>
  <si>
    <t>Variación interanual por tipología y categoría de los establecimientos</t>
  </si>
  <si>
    <t>Evolución mensual de los índices de ocupación</t>
  </si>
  <si>
    <t>Turismo de Tenerife</t>
  </si>
  <si>
    <t>INDICE DE OCUPACIÓN SEGÚN ZONAS Y TIPOLOGÍA  (%)</t>
  </si>
  <si>
    <t>VARIACIÓN INTERANUAL DE INDICE DE OCUPACIÓN SEGÚN ZONAS Y TIPOLOGÍA  (%)</t>
  </si>
  <si>
    <t>INDICE DE OCUPACIÓN EN LOS ESTABLECIMIENTOS ALOJATIVOS DE PUERTO DE LA CRUZ POR CATEGORÍA (%)</t>
  </si>
  <si>
    <t>1* y  2 *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</si>
  <si>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</si>
  <si>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</si>
  <si>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</si>
  <si>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</si>
  <si>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</si>
  <si>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</si>
  <si>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</si>
  <si>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</si>
  <si>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</si>
  <si>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TENERIFE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</si>
  <si>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</si>
  <si>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</si>
  <si>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</si>
  <si>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</si>
  <si>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</si>
  <si>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>Estancia media</t>
  </si>
  <si>
    <t>Evolución anual y mensual de las estancias medias</t>
  </si>
  <si>
    <t>Evolución mensual de las estancias medias</t>
  </si>
  <si>
    <t xml:space="preserve">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</si>
  <si>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</si>
  <si>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</si>
  <si>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</si>
  <si>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</si>
  <si>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</si>
  <si>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</si>
  <si>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</si>
  <si>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</si>
  <si>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STDE Cabildo Insular de Tenerife.  ELABORACIÓN: Turismo de Tenerife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</si>
  <si>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</si>
  <si>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</si>
  <si>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</si>
  <si>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Municipios turísticos (comparativa)</t>
  </si>
  <si>
    <t>Alojados por municipio y tipología</t>
  </si>
  <si>
    <t>Alojados por municipio y categoría</t>
  </si>
  <si>
    <t>Pernoctaciones por municipio y tipología</t>
  </si>
  <si>
    <t>Pernoctaciones por municipio y categoría</t>
  </si>
  <si>
    <t>Indices de ocupación por municipio y tipología</t>
  </si>
  <si>
    <t>Indices de ocupación por municipio y categoría</t>
  </si>
  <si>
    <t>Estancia media por municipio y tipología</t>
  </si>
  <si>
    <t>Estancia media por municipio y categoría</t>
  </si>
  <si>
    <t>Alojados por nacionalidad y municipio</t>
  </si>
  <si>
    <t>Evolución de turistas alojados por nacionalidad y municipio</t>
  </si>
  <si>
    <t>Distribución por nacionalidad según municipio</t>
  </si>
  <si>
    <t>ALOJADOS POR MUNICIPIO TURÍSTICO Y TIPOLOGÍA DE ESTABLECIMIENTO</t>
  </si>
  <si>
    <t>Alojados Totales</t>
  </si>
  <si>
    <t>Alojados Hoteleros</t>
  </si>
  <si>
    <t>Alojados Extrahoteleros</t>
  </si>
  <si>
    <t>ADEJE</t>
  </si>
  <si>
    <t>ARONA</t>
  </si>
  <si>
    <t>SANTA CRUZ</t>
  </si>
  <si>
    <t>TURISMO ALOJADO EN ADEJE SEGÚN TIPOLOGÍA Y CATEGORÍA DE ESTABLECIMIENTO</t>
  </si>
  <si>
    <t>TURISMO ALOJADO EN ARONA SEGÚN TIPOLOGÍA Y CATEGORÍA DE ESTABLECIMIENTO</t>
  </si>
  <si>
    <t>5*</t>
  </si>
  <si>
    <t>4*</t>
  </si>
  <si>
    <t>TURISMO ALOJADO EN PUERTO DE LA CRUZ SEGÚN TIPOLOGÍA Y CATEGORÍA DE ESTABLECIMIENTO</t>
  </si>
  <si>
    <t>TURISMO ALOJADO EN SANTA CRUZ SEGÚN TIPOLOGÍA Y CATEGORÍA DE ESTABLECIMIENTO</t>
  </si>
  <si>
    <t>2*</t>
  </si>
  <si>
    <t>1*</t>
  </si>
  <si>
    <t>PERNOCTACIONES POR MUNICIPIO TURÍSTICO Y TIPOLOGÍA DE ESTABLECIMIENTO</t>
  </si>
  <si>
    <t>PERNOCTACIONES EN ADEJE SEGÚN TIPOLOGÍA Y CATEGORÍA DE ESTABLECIMIENTO</t>
  </si>
  <si>
    <t>PERNOCTACIONES EN ARONA SEGÚN TIPOLOGÍA Y CATEGORÍA DE ESTABLECIMIENTO</t>
  </si>
  <si>
    <t>Total Pernoctaciones</t>
  </si>
  <si>
    <t>PERNOCTACIONES EN SANTA CRUZ SEGÚN TIPOLOGÍA Y CATEGORÍA DE ESTABLECIMIENTO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</si>
  <si>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</si>
  <si>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</si>
  <si>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</si>
  <si>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</si>
  <si>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</si>
  <si>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</si>
  <si>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ESTANCIAS MEDIAS POR MUNICIPIO TURÍSTICO Y TIPOLOGÍA DE ESTABLECIMIENTO</t>
  </si>
  <si>
    <t>ZONA 1: S/C de Tenerife. ZONA 2: La Laguna, Bajamar, Punta del Hidalgo, Tacoronte
ZONA 3: Puerto de La Cruz y Resto del Norte. ZONA 4:  Sur
FUENTE: STDE Cabildo Insular de Tenerife.  ELABORACIÓN: Turismo de Tenerife</t>
  </si>
  <si>
    <t>ESTANCIA MEDIA DE LOS TURISTAS ALOJADOS EN ADEJE SEGÚN TIPOLOGÍA Y CATEGORÍA DE ESTABLECIMIENTO</t>
  </si>
  <si>
    <t>ESTANCIA MEDIA DE LOS TURISTAS ALOJADOS EN  ARONA SEGÚN TIPOLOGÍA Y CATEGORÍA DE ESTABLECIMIENTO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</si>
  <si>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</si>
  <si>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</si>
  <si>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</si>
  <si>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TURISTAS ALOJADOS POR NACIONALIDADES SEGÚN MUNICIPIO TURÍSTICO</t>
  </si>
  <si>
    <t xml:space="preserve">ADEJE 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</si>
  <si>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</si>
  <si>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</si>
  <si>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</si>
  <si>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 xml:space="preserve">FUENTE: STDE Cabildo Insular de Tenerife. 
ELABORACIÓN: Turismo de Tenerife </t>
  </si>
  <si>
    <t>Oferta alojativa estimada</t>
  </si>
  <si>
    <t>Tipología y categoría de establecimiento</t>
  </si>
  <si>
    <t>PLAZAS ALOJATIVAS ESTIMADAS SEGÚN ZONAS TURÍSTICAS Y TIPOLOGÍAS (*)</t>
  </si>
  <si>
    <t>%/s total zona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</si>
  <si>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</si>
  <si>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</si>
  <si>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</si>
  <si>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</si>
  <si>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</si>
  <si>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</si>
  <si>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</si>
  <si>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</si>
  <si>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</si>
  <si>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</si>
  <si>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</si>
  <si>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</si>
  <si>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</si>
  <si>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</si>
  <si>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</si>
  <si>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</si>
  <si>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</si>
  <si>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</si>
  <si>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</si>
  <si>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</si>
  <si>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</si>
  <si>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</si>
  <si>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</si>
  <si>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</si>
  <si>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</si>
  <si>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</si>
  <si>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</si>
  <si>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</si>
  <si>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</si>
  <si>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>Distribución según tipología alojativa</t>
  </si>
  <si>
    <t>PLAZAS TURISTICAS AUTORIZADAS* SEGÚN TIPOLOGÍA DEL ESTABLECIMIENTO.
Municipios e Isla</t>
  </si>
  <si>
    <t>junio 2010</t>
  </si>
  <si>
    <t>Municipio</t>
  </si>
  <si>
    <t>HOTELEROS</t>
  </si>
  <si>
    <t>APARTEMENTOS</t>
  </si>
  <si>
    <t>HOTELES RURALES</t>
  </si>
  <si>
    <t>CASAS RURALES</t>
  </si>
  <si>
    <t>Autorizadas</t>
  </si>
  <si>
    <t>Tramite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</si>
  <si>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</si>
  <si>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</si>
  <si>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</si>
  <si>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</si>
  <si>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</si>
  <si>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</si>
  <si>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</si>
  <si>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</si>
  <si>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GUIA DE ISORA</t>
  </si>
  <si>
    <t>GUIMAR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</si>
  <si>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</si>
  <si>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</si>
  <si>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</si>
  <si>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</si>
  <si>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</si>
  <si>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</si>
  <si>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</si>
  <si>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</si>
  <si>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</si>
  <si>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</si>
  <si>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</si>
  <si>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</si>
  <si>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</si>
  <si>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</si>
  <si>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</si>
  <si>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</si>
  <si>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</si>
  <si>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</si>
  <si>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</si>
  <si>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</si>
  <si>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</si>
  <si>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Total Plazas</t>
  </si>
  <si>
    <t>Hoteleros</t>
  </si>
  <si>
    <t>Apartamentos</t>
  </si>
  <si>
    <t>Hoteles Rurales</t>
  </si>
  <si>
    <t>Casas Rurales</t>
  </si>
  <si>
    <t>cuota s/total insular</t>
  </si>
  <si>
    <t>Adeje</t>
  </si>
  <si>
    <t>Arafo</t>
  </si>
  <si>
    <t>Arico</t>
  </si>
  <si>
    <t>Arona</t>
  </si>
  <si>
    <t>Buenavista del Norte</t>
  </si>
  <si>
    <t>Candelaria</t>
  </si>
  <si>
    <t>Fasnia</t>
  </si>
  <si>
    <t>Garachico</t>
  </si>
  <si>
    <t>Granadilla de Abona</t>
  </si>
  <si>
    <t>Guancha (La)</t>
  </si>
  <si>
    <t>Guía de Isora</t>
  </si>
  <si>
    <t>Güímar</t>
  </si>
  <si>
    <t>Icod de los Vinos</t>
  </si>
  <si>
    <t>Laguna (La)</t>
  </si>
  <si>
    <t>Matanza de Acentejo (La)</t>
  </si>
  <si>
    <t>Orotava (La)</t>
  </si>
  <si>
    <t>Puerto de la Cruz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</si>
  <si>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</si>
  <si>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</si>
  <si>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</si>
  <si>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</si>
  <si>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</si>
  <si>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</si>
  <si>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</si>
  <si>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</si>
  <si>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</si>
  <si>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</si>
  <si>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</si>
  <si>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</si>
  <si>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</si>
  <si>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</si>
  <si>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</si>
  <si>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</si>
  <si>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</si>
  <si>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</si>
  <si>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</si>
  <si>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</si>
  <si>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</si>
  <si>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</si>
  <si>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</si>
  <si>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</si>
  <si>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</si>
  <si>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</si>
  <si>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</si>
  <si>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</si>
  <si>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</si>
  <si>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</si>
  <si>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</si>
  <si>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</si>
  <si>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</si>
  <si>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</si>
  <si>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</si>
  <si>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</si>
  <si>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</si>
  <si>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</si>
  <si>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</si>
  <si>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</si>
  <si>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</si>
  <si>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</si>
  <si>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</si>
  <si>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</si>
  <si>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</si>
  <si>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Tenerife</t>
  </si>
  <si>
    <t>La Palma</t>
  </si>
  <si>
    <t>Canarias</t>
  </si>
  <si>
    <t>TOTAL TURISMO ALOJADO</t>
  </si>
  <si>
    <t>Zona SUR</t>
  </si>
  <si>
    <t>ALOJADOS HOTELEROS</t>
  </si>
  <si>
    <t>ALOJADOS EXTRAHOTELEROS</t>
  </si>
  <si>
    <t xml:space="preserve">acumulado julio 2010 </t>
  </si>
  <si>
    <t>acumulado julio 2009</t>
  </si>
  <si>
    <t>I semestre 2009</t>
  </si>
  <si>
    <t>I semestre 2010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</si>
  <si>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</si>
  <si>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</si>
  <si>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</si>
  <si>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</si>
  <si>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</si>
  <si>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</si>
  <si>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</si>
  <si>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EVOLUCIÓN MENSUAL DE TURISTAS  ALOJADOS EN PUERTO DE LA CRUZ EN LA TEMPORADA DE INVIERNO</t>
  </si>
  <si>
    <t>EVOLUCIÓN MENSUAL DE TURISTAS  ALOJADOS EN PUERTO DE LA CRUZ EN LA TEMPORADA DE VERANO</t>
  </si>
</sst>
</file>

<file path=xl/styles.xml><?xml version="1.0" encoding="utf-8"?>
<styleSheet xmlns="http://schemas.openxmlformats.org/spreadsheetml/2006/main">
  <numFmts count="12">
    <numFmt numFmtId="164" formatCode="#,##0_)"/>
    <numFmt numFmtId="165" formatCode="0.0%"/>
    <numFmt numFmtId="166" formatCode="#,##0.0"/>
    <numFmt numFmtId="167" formatCode="#,##0.00_)"/>
    <numFmt numFmtId="168" formatCode="_-* #,##0.00\ [$€-1]_-;\-* #,##0.00\ [$€-1]_-;_-* &quot;-&quot;??\ [$€-1]_-"/>
    <numFmt numFmtId="169" formatCode="#,#00"/>
    <numFmt numFmtId="170" formatCode="_-* #,##0\ _p_t_a_-;\-* #,##0\ _p_t_a_-;_-* &quot;-&quot;\ _p_t_a_-;_-@_-"/>
    <numFmt numFmtId="171" formatCode="\$#,#00"/>
    <numFmt numFmtId="172" formatCode="\$#,"/>
    <numFmt numFmtId="173" formatCode="%#,#00"/>
    <numFmt numFmtId="174" formatCode="#.##000"/>
    <numFmt numFmtId="175" formatCode="#.##0,"/>
  </numFmts>
  <fonts count="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4"/>
      <color indexed="9"/>
      <name val="Arial"/>
      <family val="2"/>
    </font>
    <font>
      <sz val="10"/>
      <color indexed="9"/>
      <name val="Arial"/>
      <family val="2"/>
    </font>
    <font>
      <sz val="14"/>
      <color indexed="18"/>
      <name val="Arial"/>
      <family val="2"/>
    </font>
    <font>
      <b/>
      <sz val="14"/>
      <color theme="3" tint="-0.249977111117893"/>
      <name val="Arial"/>
      <family val="2"/>
    </font>
    <font>
      <b/>
      <sz val="14"/>
      <color indexed="18"/>
      <name val="Arial"/>
      <family val="2"/>
    </font>
    <font>
      <b/>
      <sz val="9"/>
      <color indexed="9"/>
      <name val="Arial"/>
      <family val="2"/>
    </font>
    <font>
      <sz val="11"/>
      <name val="Arial"/>
      <family val="2"/>
    </font>
    <font>
      <sz val="8"/>
      <color indexed="81"/>
      <name val="Tahoma"/>
      <family val="2"/>
    </font>
    <font>
      <b/>
      <sz val="12"/>
      <color indexed="9"/>
      <name val="Arial"/>
      <family val="2"/>
    </font>
    <font>
      <u/>
      <sz val="7.5"/>
      <color indexed="12"/>
      <name val="Arial"/>
      <family val="2"/>
    </font>
    <font>
      <b/>
      <sz val="10"/>
      <color indexed="18"/>
      <name val="Arial"/>
      <family val="2"/>
    </font>
    <font>
      <b/>
      <sz val="10"/>
      <color theme="3" tint="-0.249977111117893"/>
      <name val="Arial"/>
      <family val="2"/>
    </font>
    <font>
      <b/>
      <sz val="12"/>
      <color indexed="53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b/>
      <sz val="12"/>
      <color theme="3" tint="-0.249977111117893"/>
      <name val="Arial"/>
      <family val="2"/>
    </font>
    <font>
      <sz val="8"/>
      <color indexed="8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sz val="10"/>
      <color indexed="8"/>
      <name val="Arial"/>
      <family val="2"/>
    </font>
    <font>
      <b/>
      <sz val="10"/>
      <color indexed="9"/>
      <name val="MS Sans Serif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7"/>
      <name val="Arial"/>
      <family val="2"/>
    </font>
    <font>
      <b/>
      <sz val="8"/>
      <color indexed="81"/>
      <name val="Tahoma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67955565050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4" fillId="0" borderId="0" applyNumberFormat="0" applyFont="0" applyFill="0" applyBorder="0" applyAlignment="0" applyProtection="0"/>
    <xf numFmtId="1" fontId="2" fillId="0" borderId="0">
      <alignment vertical="center"/>
    </xf>
    <xf numFmtId="0" fontId="24" fillId="0" borderId="0"/>
    <xf numFmtId="0" fontId="24" fillId="0" borderId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1" fontId="47" fillId="0" borderId="0">
      <protection locked="0"/>
    </xf>
    <xf numFmtId="1" fontId="47" fillId="0" borderId="0">
      <protection locked="0"/>
    </xf>
    <xf numFmtId="0" fontId="48" fillId="30" borderId="17" applyNumberFormat="0" applyAlignment="0" applyProtection="0"/>
    <xf numFmtId="0" fontId="48" fillId="30" borderId="17" applyNumberFormat="0" applyAlignment="0" applyProtection="0"/>
    <xf numFmtId="0" fontId="48" fillId="30" borderId="17" applyNumberFormat="0" applyAlignment="0" applyProtection="0"/>
    <xf numFmtId="0" fontId="48" fillId="30" borderId="17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0" fillId="0" borderId="19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52" fillId="21" borderId="17" applyNumberFormat="0" applyAlignment="0" applyProtection="0"/>
    <xf numFmtId="0" fontId="52" fillId="21" borderId="17" applyNumberFormat="0" applyAlignment="0" applyProtection="0"/>
    <xf numFmtId="0" fontId="52" fillId="21" borderId="17" applyNumberFormat="0" applyAlignment="0" applyProtection="0"/>
    <xf numFmtId="0" fontId="52" fillId="21" borderId="17" applyNumberFormat="0" applyAlignment="0" applyProtection="0"/>
    <xf numFmtId="0" fontId="2" fillId="0" borderId="0"/>
    <xf numFmtId="168" fontId="2" fillId="0" borderId="0" applyFont="0" applyFill="0" applyBorder="0" applyAlignment="0" applyProtection="0">
      <alignment vertical="center"/>
    </xf>
    <xf numFmtId="1" fontId="53" fillId="0" borderId="0">
      <protection locked="0"/>
    </xf>
    <xf numFmtId="169" fontId="53" fillId="0" borderId="0">
      <protection locked="0"/>
    </xf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170" fontId="2" fillId="0" borderId="0" applyFont="0" applyFill="0" applyBorder="0" applyAlignment="0" applyProtection="0"/>
    <xf numFmtId="171" fontId="53" fillId="0" borderId="0">
      <protection locked="0"/>
    </xf>
    <xf numFmtId="172" fontId="53" fillId="0" borderId="0">
      <protection locked="0"/>
    </xf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3" fontId="2" fillId="0" borderId="0">
      <alignment vertical="center"/>
    </xf>
    <xf numFmtId="3" fontId="2" fillId="0" borderId="0">
      <alignment vertical="center"/>
    </xf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0" fontId="2" fillId="37" borderId="20" applyNumberFormat="0" applyFont="0" applyAlignment="0" applyProtection="0"/>
    <xf numFmtId="173" fontId="53" fillId="0" borderId="0">
      <protection locked="0"/>
    </xf>
    <xf numFmtId="174" fontId="53" fillId="0" borderId="0">
      <protection locked="0"/>
    </xf>
    <xf numFmtId="175" fontId="53" fillId="0" borderId="0">
      <protection locked="0"/>
    </xf>
    <xf numFmtId="0" fontId="56" fillId="30" borderId="21" applyNumberFormat="0" applyAlignment="0" applyProtection="0"/>
    <xf numFmtId="0" fontId="56" fillId="30" borderId="21" applyNumberFormat="0" applyAlignment="0" applyProtection="0"/>
    <xf numFmtId="0" fontId="56" fillId="30" borderId="21" applyNumberFormat="0" applyAlignment="0" applyProtection="0"/>
    <xf numFmtId="0" fontId="56" fillId="30" borderId="21" applyNumberFormat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9" fillId="0" borderId="22" applyNumberFormat="0" applyFill="0" applyAlignment="0" applyProtection="0"/>
    <xf numFmtId="0" fontId="59" fillId="0" borderId="22" applyNumberFormat="0" applyFill="0" applyAlignment="0" applyProtection="0"/>
    <xf numFmtId="0" fontId="59" fillId="0" borderId="22" applyNumberFormat="0" applyFill="0" applyAlignment="0" applyProtection="0"/>
    <xf numFmtId="0" fontId="60" fillId="0" borderId="23" applyNumberFormat="0" applyFill="0" applyAlignment="0" applyProtection="0"/>
    <xf numFmtId="0" fontId="60" fillId="0" borderId="23" applyNumberFormat="0" applyFill="0" applyAlignment="0" applyProtection="0"/>
    <xf numFmtId="0" fontId="60" fillId="0" borderId="23" applyNumberFormat="0" applyFill="0" applyAlignment="0" applyProtection="0"/>
    <xf numFmtId="0" fontId="60" fillId="0" borderId="23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" fontId="53" fillId="0" borderId="25">
      <protection locked="0"/>
    </xf>
    <xf numFmtId="1" fontId="53" fillId="0" borderId="25">
      <protection locked="0"/>
    </xf>
    <xf numFmtId="1" fontId="53" fillId="0" borderId="25">
      <protection locked="0"/>
    </xf>
    <xf numFmtId="1" fontId="53" fillId="0" borderId="25">
      <protection locked="0"/>
    </xf>
  </cellStyleXfs>
  <cellXfs count="614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1" fontId="2" fillId="4" borderId="0" xfId="2" applyFill="1">
      <alignment vertical="center"/>
    </xf>
    <xf numFmtId="1" fontId="2" fillId="0" borderId="0" xfId="2" applyProtection="1">
      <alignment vertical="center"/>
      <protection hidden="1"/>
    </xf>
    <xf numFmtId="1" fontId="10" fillId="0" borderId="0" xfId="2" applyFont="1">
      <alignment vertical="center"/>
    </xf>
    <xf numFmtId="1" fontId="8" fillId="2" borderId="0" xfId="2" applyFont="1" applyFill="1">
      <alignment vertical="center"/>
    </xf>
    <xf numFmtId="1" fontId="12" fillId="4" borderId="0" xfId="2" applyFont="1" applyFill="1" applyAlignment="1">
      <alignment horizontal="left" vertical="center" indent="1"/>
    </xf>
    <xf numFmtId="3" fontId="14" fillId="2" borderId="0" xfId="3" applyNumberFormat="1" applyFont="1" applyFill="1" applyAlignment="1" applyProtection="1">
      <alignment vertical="center"/>
    </xf>
    <xf numFmtId="3" fontId="15" fillId="2" borderId="0" xfId="3" applyNumberFormat="1" applyFont="1" applyFill="1" applyAlignment="1" applyProtection="1">
      <alignment vertical="center"/>
    </xf>
    <xf numFmtId="1" fontId="15" fillId="2" borderId="0" xfId="2" applyFont="1" applyFill="1">
      <alignment vertical="center"/>
    </xf>
    <xf numFmtId="1" fontId="14" fillId="2" borderId="0" xfId="2" applyFont="1" applyFill="1">
      <alignment vertical="center"/>
    </xf>
    <xf numFmtId="1" fontId="8" fillId="0" borderId="0" xfId="2" applyFont="1">
      <alignment vertical="center"/>
    </xf>
    <xf numFmtId="1" fontId="16" fillId="0" borderId="0" xfId="2" applyFont="1">
      <alignment vertical="center"/>
    </xf>
    <xf numFmtId="1" fontId="2" fillId="0" borderId="0" xfId="2" applyFont="1">
      <alignment vertical="center"/>
    </xf>
    <xf numFmtId="1" fontId="17" fillId="5" borderId="0" xfId="2" applyFont="1" applyFill="1">
      <alignment vertical="center"/>
    </xf>
    <xf numFmtId="1" fontId="18" fillId="5" borderId="0" xfId="2" applyFont="1" applyFill="1">
      <alignment vertical="center"/>
    </xf>
    <xf numFmtId="1" fontId="19" fillId="0" borderId="0" xfId="2" applyFont="1">
      <alignment vertical="center"/>
    </xf>
    <xf numFmtId="1" fontId="21" fillId="6" borderId="1" xfId="2" applyFont="1" applyFill="1" applyBorder="1" applyAlignment="1" applyProtection="1">
      <alignment horizontal="center" vertical="center"/>
      <protection hidden="1"/>
    </xf>
    <xf numFmtId="17" fontId="22" fillId="6" borderId="4" xfId="2" applyNumberFormat="1" applyFont="1" applyFill="1" applyBorder="1" applyAlignment="1" applyProtection="1">
      <alignment horizontal="center" vertical="center" wrapText="1"/>
      <protection hidden="1"/>
    </xf>
    <xf numFmtId="49" fontId="22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7" borderId="5" xfId="2" applyFont="1" applyFill="1" applyBorder="1" applyAlignment="1" applyProtection="1">
      <alignment horizontal="left"/>
      <protection hidden="1"/>
    </xf>
    <xf numFmtId="164" fontId="2" fillId="7" borderId="6" xfId="2" applyNumberFormat="1" applyFont="1" applyFill="1" applyBorder="1" applyProtection="1">
      <alignment vertical="center"/>
      <protection hidden="1"/>
    </xf>
    <xf numFmtId="165" fontId="2" fillId="7" borderId="6" xfId="4" applyNumberFormat="1" applyFont="1" applyFill="1" applyBorder="1" applyProtection="1">
      <alignment vertical="center"/>
      <protection hidden="1"/>
    </xf>
    <xf numFmtId="10" fontId="2" fillId="7" borderId="6" xfId="4" applyNumberFormat="1" applyFont="1" applyFill="1" applyBorder="1" applyProtection="1">
      <alignment vertical="center"/>
      <protection hidden="1"/>
    </xf>
    <xf numFmtId="1" fontId="2" fillId="0" borderId="7" xfId="2" applyFont="1" applyBorder="1" applyAlignment="1" applyProtection="1">
      <alignment horizontal="left"/>
      <protection hidden="1"/>
    </xf>
    <xf numFmtId="164" fontId="2" fillId="0" borderId="8" xfId="2" applyNumberFormat="1" applyFont="1" applyBorder="1" applyProtection="1">
      <alignment vertical="center"/>
      <protection hidden="1"/>
    </xf>
    <xf numFmtId="165" fontId="2" fillId="0" borderId="8" xfId="4" applyNumberFormat="1" applyFont="1" applyBorder="1" applyProtection="1">
      <alignment vertical="center"/>
      <protection hidden="1"/>
    </xf>
    <xf numFmtId="10" fontId="2" fillId="0" borderId="8" xfId="4" applyNumberFormat="1" applyFont="1" applyBorder="1" applyProtection="1">
      <alignment vertical="center"/>
      <protection hidden="1"/>
    </xf>
    <xf numFmtId="165" fontId="2" fillId="0" borderId="9" xfId="4" applyNumberFormat="1" applyFont="1" applyBorder="1" applyProtection="1">
      <alignment vertical="center"/>
      <protection hidden="1"/>
    </xf>
    <xf numFmtId="1" fontId="23" fillId="0" borderId="1" xfId="2" applyFont="1" applyBorder="1" applyAlignment="1" applyProtection="1">
      <protection hidden="1"/>
    </xf>
    <xf numFmtId="1" fontId="2" fillId="0" borderId="2" xfId="2" applyFont="1" applyBorder="1" applyProtection="1">
      <alignment vertical="center"/>
      <protection hidden="1"/>
    </xf>
    <xf numFmtId="1" fontId="2" fillId="0" borderId="3" xfId="2" applyFont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0" fillId="6" borderId="4" xfId="0" applyFill="1" applyBorder="1" applyAlignment="1">
      <alignment horizontal="center"/>
    </xf>
    <xf numFmtId="0" fontId="0" fillId="8" borderId="4" xfId="0" applyFill="1" applyBorder="1" applyAlignment="1">
      <alignment horizontal="center" vertical="center" wrapText="1"/>
    </xf>
    <xf numFmtId="165" fontId="0" fillId="0" borderId="0" xfId="1" applyNumberFormat="1" applyFont="1"/>
    <xf numFmtId="0" fontId="0" fillId="9" borderId="8" xfId="0" applyFill="1" applyBorder="1" applyAlignment="1">
      <alignment horizontal="right"/>
    </xf>
    <xf numFmtId="3" fontId="0" fillId="0" borderId="8" xfId="0" applyNumberFormat="1" applyBorder="1"/>
    <xf numFmtId="3" fontId="0" fillId="0" borderId="0" xfId="0" applyNumberFormat="1"/>
    <xf numFmtId="1" fontId="0" fillId="10" borderId="8" xfId="0" applyNumberFormat="1" applyFill="1" applyBorder="1" applyAlignment="1">
      <alignment horizontal="center" vertical="center" wrapText="1"/>
    </xf>
    <xf numFmtId="3" fontId="0" fillId="10" borderId="8" xfId="0" applyNumberFormat="1" applyFill="1" applyBorder="1" applyAlignment="1">
      <alignment vertical="center"/>
    </xf>
    <xf numFmtId="0" fontId="0" fillId="7" borderId="8" xfId="0" applyFill="1" applyBorder="1" applyAlignment="1">
      <alignment horizontal="center" vertical="center" wrapText="1"/>
    </xf>
    <xf numFmtId="3" fontId="0" fillId="7" borderId="8" xfId="0" applyNumberFormat="1" applyFill="1" applyBorder="1"/>
    <xf numFmtId="0" fontId="0" fillId="11" borderId="8" xfId="0" applyFill="1" applyBorder="1" applyAlignment="1">
      <alignment horizontal="center" vertical="center" wrapText="1"/>
    </xf>
    <xf numFmtId="3" fontId="0" fillId="11" borderId="8" xfId="0" applyNumberFormat="1" applyFill="1" applyBorder="1"/>
    <xf numFmtId="0" fontId="25" fillId="2" borderId="10" xfId="3" applyNumberFormat="1" applyFont="1" applyFill="1" applyBorder="1" applyAlignment="1" applyProtection="1">
      <alignment horizontal="center" vertical="center" wrapText="1"/>
    </xf>
    <xf numFmtId="10" fontId="0" fillId="0" borderId="8" xfId="0" applyNumberFormat="1" applyBorder="1"/>
    <xf numFmtId="10" fontId="0" fillId="10" borderId="8" xfId="0" applyNumberFormat="1" applyFill="1" applyBorder="1" applyAlignment="1">
      <alignment vertical="center"/>
    </xf>
    <xf numFmtId="10" fontId="0" fillId="7" borderId="8" xfId="0" applyNumberFormat="1" applyFill="1" applyBorder="1"/>
    <xf numFmtId="10" fontId="0" fillId="11" borderId="8" xfId="0" applyNumberFormat="1" applyFill="1" applyBorder="1"/>
    <xf numFmtId="0" fontId="0" fillId="6" borderId="4" xfId="0" applyFill="1" applyBorder="1" applyAlignment="1">
      <alignment horizontal="center" vertical="center" wrapText="1"/>
    </xf>
    <xf numFmtId="0" fontId="0" fillId="0" borderId="6" xfId="0" applyBorder="1" applyAlignment="1">
      <alignment horizontal="left"/>
    </xf>
    <xf numFmtId="3" fontId="0" fillId="0" borderId="6" xfId="0" applyNumberFormat="1" applyBorder="1"/>
    <xf numFmtId="0" fontId="0" fillId="0" borderId="8" xfId="0" applyBorder="1" applyAlignment="1">
      <alignment horizontal="left"/>
    </xf>
    <xf numFmtId="0" fontId="0" fillId="7" borderId="9" xfId="0" applyFill="1" applyBorder="1" applyAlignment="1">
      <alignment horizontal="left"/>
    </xf>
    <xf numFmtId="3" fontId="0" fillId="7" borderId="9" xfId="0" applyNumberFormat="1" applyFill="1" applyBorder="1"/>
    <xf numFmtId="0" fontId="0" fillId="6" borderId="4" xfId="0" applyFill="1" applyBorder="1"/>
    <xf numFmtId="0" fontId="0" fillId="6" borderId="4" xfId="0" applyFill="1" applyBorder="1" applyAlignment="1">
      <alignment wrapText="1"/>
    </xf>
    <xf numFmtId="0" fontId="0" fillId="0" borderId="6" xfId="0" applyBorder="1" applyAlignment="1"/>
    <xf numFmtId="0" fontId="0" fillId="0" borderId="8" xfId="0" applyBorder="1" applyAlignment="1"/>
    <xf numFmtId="0" fontId="0" fillId="7" borderId="4" xfId="0" applyFill="1" applyBorder="1" applyAlignment="1"/>
    <xf numFmtId="3" fontId="0" fillId="7" borderId="4" xfId="0" applyNumberFormat="1" applyFill="1" applyBorder="1"/>
    <xf numFmtId="0" fontId="0" fillId="11" borderId="4" xfId="0" applyFill="1" applyBorder="1" applyAlignment="1"/>
    <xf numFmtId="10" fontId="1" fillId="11" borderId="4" xfId="1" applyNumberFormat="1" applyFont="1" applyFill="1" applyBorder="1"/>
    <xf numFmtId="0" fontId="0" fillId="0" borderId="9" xfId="0" applyBorder="1" applyAlignment="1"/>
    <xf numFmtId="0" fontId="0" fillId="11" borderId="4" xfId="0" applyFill="1" applyBorder="1"/>
    <xf numFmtId="1" fontId="21" fillId="6" borderId="1" xfId="2" applyFont="1" applyFill="1" applyBorder="1" applyProtection="1">
      <alignment vertical="center"/>
      <protection hidden="1"/>
    </xf>
    <xf numFmtId="1" fontId="2" fillId="6" borderId="13" xfId="2" applyFont="1" applyFill="1" applyBorder="1" applyProtection="1">
      <alignment vertical="center"/>
      <protection hidden="1"/>
    </xf>
    <xf numFmtId="1" fontId="2" fillId="6" borderId="14" xfId="2" applyFont="1" applyFill="1" applyBorder="1" applyProtection="1">
      <alignment vertical="center"/>
      <protection hidden="1"/>
    </xf>
    <xf numFmtId="1" fontId="2" fillId="7" borderId="6" xfId="2" applyFont="1" applyFill="1" applyBorder="1" applyAlignment="1" applyProtection="1">
      <alignment horizontal="left"/>
      <protection hidden="1"/>
    </xf>
    <xf numFmtId="10" fontId="2" fillId="7" borderId="14" xfId="4" applyNumberFormat="1" applyFont="1" applyFill="1" applyBorder="1" applyProtection="1">
      <alignment vertical="center"/>
      <protection hidden="1"/>
    </xf>
    <xf numFmtId="1" fontId="2" fillId="7" borderId="8" xfId="2" applyFont="1" applyFill="1" applyBorder="1" applyAlignment="1" applyProtection="1">
      <alignment horizontal="left"/>
      <protection hidden="1"/>
    </xf>
    <xf numFmtId="164" fontId="2" fillId="7" borderId="8" xfId="2" applyNumberFormat="1" applyFont="1" applyFill="1" applyBorder="1" applyProtection="1">
      <alignment vertical="center"/>
      <protection hidden="1"/>
    </xf>
    <xf numFmtId="165" fontId="2" fillId="7" borderId="8" xfId="4" applyNumberFormat="1" applyFont="1" applyFill="1" applyBorder="1" applyProtection="1">
      <alignment vertical="center"/>
      <protection hidden="1"/>
    </xf>
    <xf numFmtId="10" fontId="2" fillId="7" borderId="15" xfId="4" applyNumberFormat="1" applyFont="1" applyFill="1" applyBorder="1" applyProtection="1">
      <alignment vertical="center"/>
      <protection hidden="1"/>
    </xf>
    <xf numFmtId="1" fontId="2" fillId="6" borderId="2" xfId="2" applyFont="1" applyFill="1" applyBorder="1" applyProtection="1">
      <alignment vertical="center"/>
      <protection hidden="1"/>
    </xf>
    <xf numFmtId="1" fontId="2" fillId="6" borderId="3" xfId="2" applyFont="1" applyFill="1" applyBorder="1" applyProtection="1">
      <alignment vertical="center"/>
      <protection hidden="1"/>
    </xf>
    <xf numFmtId="1" fontId="2" fillId="0" borderId="6" xfId="2" applyFont="1" applyBorder="1" applyAlignment="1" applyProtection="1">
      <alignment horizontal="left"/>
      <protection hidden="1"/>
    </xf>
    <xf numFmtId="165" fontId="2" fillId="0" borderId="6" xfId="4" applyNumberFormat="1" applyFont="1" applyBorder="1" applyProtection="1">
      <alignment vertical="center"/>
      <protection hidden="1"/>
    </xf>
    <xf numFmtId="1" fontId="2" fillId="0" borderId="8" xfId="2" applyFont="1" applyBorder="1" applyAlignment="1" applyProtection="1">
      <alignment horizontal="left"/>
      <protection hidden="1"/>
    </xf>
    <xf numFmtId="164" fontId="2" fillId="0" borderId="9" xfId="2" applyNumberFormat="1" applyFont="1" applyBorder="1" applyProtection="1">
      <alignment vertical="center"/>
      <protection hidden="1"/>
    </xf>
    <xf numFmtId="10" fontId="2" fillId="0" borderId="15" xfId="4" applyNumberFormat="1" applyFont="1" applyBorder="1" applyProtection="1">
      <alignment vertical="center"/>
      <protection hidden="1"/>
    </xf>
    <xf numFmtId="3" fontId="13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0" fontId="0" fillId="6" borderId="4" xfId="0" applyFill="1" applyBorder="1" applyAlignment="1" applyProtection="1">
      <alignment horizontal="center" vertical="center" wrapText="1"/>
      <protection hidden="1"/>
    </xf>
    <xf numFmtId="3" fontId="0" fillId="0" borderId="8" xfId="0" applyNumberFormat="1" applyBorder="1" applyProtection="1">
      <protection hidden="1"/>
    </xf>
    <xf numFmtId="1" fontId="0" fillId="10" borderId="8" xfId="0" applyNumberFormat="1" applyFill="1" applyBorder="1" applyAlignment="1" applyProtection="1">
      <alignment horizontal="center" vertical="center" wrapText="1"/>
      <protection hidden="1"/>
    </xf>
    <xf numFmtId="3" fontId="0" fillId="10" borderId="8" xfId="0" applyNumberFormat="1" applyFill="1" applyBorder="1" applyAlignment="1" applyProtection="1">
      <alignment vertical="center"/>
      <protection hidden="1"/>
    </xf>
    <xf numFmtId="0" fontId="0" fillId="7" borderId="8" xfId="0" applyFill="1" applyBorder="1" applyAlignment="1" applyProtection="1">
      <alignment horizontal="left"/>
      <protection hidden="1"/>
    </xf>
    <xf numFmtId="3" fontId="0" fillId="7" borderId="8" xfId="0" applyNumberFormat="1" applyFill="1" applyBorder="1" applyProtection="1">
      <protection hidden="1"/>
    </xf>
    <xf numFmtId="0" fontId="0" fillId="11" borderId="8" xfId="0" applyFill="1" applyBorder="1" applyAlignment="1" applyProtection="1">
      <alignment horizontal="left"/>
      <protection hidden="1"/>
    </xf>
    <xf numFmtId="3" fontId="0" fillId="11" borderId="8" xfId="0" applyNumberFormat="1" applyFill="1" applyBorder="1" applyProtection="1">
      <protection hidden="1"/>
    </xf>
    <xf numFmtId="0" fontId="0" fillId="0" borderId="0" xfId="0" applyAlignment="1">
      <alignment wrapText="1"/>
    </xf>
    <xf numFmtId="10" fontId="0" fillId="9" borderId="8" xfId="0" applyNumberFormat="1" applyFill="1" applyBorder="1" applyProtection="1">
      <protection hidden="1"/>
    </xf>
    <xf numFmtId="0" fontId="0" fillId="10" borderId="8" xfId="0" applyFill="1" applyBorder="1" applyAlignment="1" applyProtection="1">
      <alignment horizontal="center" vertical="center" wrapText="1"/>
      <protection hidden="1"/>
    </xf>
    <xf numFmtId="10" fontId="0" fillId="10" borderId="8" xfId="0" applyNumberFormat="1" applyFill="1" applyBorder="1" applyAlignment="1" applyProtection="1">
      <alignment vertical="center"/>
      <protection hidden="1"/>
    </xf>
    <xf numFmtId="10" fontId="0" fillId="7" borderId="8" xfId="0" applyNumberFormat="1" applyFill="1" applyBorder="1" applyProtection="1">
      <protection hidden="1"/>
    </xf>
    <xf numFmtId="10" fontId="0" fillId="11" borderId="8" xfId="0" applyNumberFormat="1" applyFill="1" applyBorder="1" applyProtection="1">
      <protection hidden="1"/>
    </xf>
    <xf numFmtId="0" fontId="0" fillId="6" borderId="7" xfId="0" applyFill="1" applyBorder="1" applyAlignment="1" applyProtection="1">
      <alignment horizontal="center"/>
      <protection hidden="1"/>
    </xf>
    <xf numFmtId="0" fontId="0" fillId="6" borderId="4" xfId="0" applyFill="1" applyBorder="1" applyAlignment="1" applyProtection="1">
      <alignment vertical="center" wrapText="1"/>
      <protection hidden="1"/>
    </xf>
    <xf numFmtId="0" fontId="0" fillId="6" borderId="4" xfId="0" applyFill="1" applyBorder="1" applyAlignment="1" applyProtection="1">
      <alignment wrapText="1"/>
      <protection hidden="1"/>
    </xf>
    <xf numFmtId="0" fontId="0" fillId="0" borderId="8" xfId="0" applyBorder="1" applyAlignment="1" applyProtection="1">
      <protection hidden="1"/>
    </xf>
    <xf numFmtId="10" fontId="0" fillId="0" borderId="8" xfId="0" applyNumberFormat="1" applyBorder="1" applyProtection="1">
      <protection hidden="1"/>
    </xf>
    <xf numFmtId="0" fontId="0" fillId="7" borderId="9" xfId="0" applyFill="1" applyBorder="1" applyAlignment="1" applyProtection="1">
      <alignment horizontal="left"/>
      <protection hidden="1"/>
    </xf>
    <xf numFmtId="3" fontId="0" fillId="7" borderId="9" xfId="0" applyNumberFormat="1" applyFill="1" applyBorder="1" applyProtection="1">
      <protection hidden="1"/>
    </xf>
    <xf numFmtId="10" fontId="0" fillId="7" borderId="9" xfId="0" applyNumberFormat="1" applyFill="1" applyBorder="1" applyProtection="1">
      <protection hidden="1"/>
    </xf>
    <xf numFmtId="0" fontId="0" fillId="6" borderId="4" xfId="0" applyFill="1" applyBorder="1" applyAlignment="1" applyProtection="1">
      <alignment horizontal="center" wrapText="1"/>
      <protection hidden="1"/>
    </xf>
    <xf numFmtId="0" fontId="0" fillId="6" borderId="4" xfId="0" applyFill="1" applyBorder="1" applyAlignment="1" applyProtection="1">
      <alignment horizontal="center"/>
      <protection hidden="1"/>
    </xf>
    <xf numFmtId="0" fontId="0" fillId="13" borderId="4" xfId="0" applyFill="1" applyBorder="1" applyAlignment="1" applyProtection="1">
      <alignment horizontal="center" vertical="center" wrapText="1"/>
      <protection hidden="1"/>
    </xf>
    <xf numFmtId="0" fontId="0" fillId="13" borderId="4" xfId="0" applyFill="1" applyBorder="1" applyAlignment="1" applyProtection="1">
      <alignment horizontal="center" wrapText="1"/>
      <protection hidden="1"/>
    </xf>
    <xf numFmtId="0" fontId="0" fillId="7" borderId="8" xfId="0" applyFill="1" applyBorder="1" applyAlignment="1" applyProtection="1">
      <alignment horizontal="center" vertical="center" wrapText="1"/>
      <protection hidden="1"/>
    </xf>
    <xf numFmtId="0" fontId="0" fillId="11" borderId="8" xfId="0" applyFill="1" applyBorder="1" applyAlignment="1" applyProtection="1">
      <alignment horizontal="center" vertical="center" wrapText="1"/>
      <protection hidden="1"/>
    </xf>
    <xf numFmtId="10" fontId="0" fillId="0" borderId="8" xfId="1" applyNumberFormat="1" applyFont="1" applyBorder="1" applyProtection="1">
      <protection hidden="1"/>
    </xf>
    <xf numFmtId="10" fontId="0" fillId="10" borderId="8" xfId="1" applyNumberFormat="1" applyFont="1" applyFill="1" applyBorder="1" applyAlignment="1" applyProtection="1">
      <alignment vertical="center"/>
      <protection hidden="1"/>
    </xf>
    <xf numFmtId="10" fontId="0" fillId="7" borderId="8" xfId="1" applyNumberFormat="1" applyFont="1" applyFill="1" applyBorder="1" applyProtection="1">
      <protection hidden="1"/>
    </xf>
    <xf numFmtId="10" fontId="0" fillId="11" borderId="8" xfId="1" applyNumberFormat="1" applyFont="1" applyFill="1" applyBorder="1" applyProtection="1">
      <protection hidden="1"/>
    </xf>
    <xf numFmtId="0" fontId="0" fillId="6" borderId="4" xfId="0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left" vertical="center" wrapText="1"/>
      <protection hidden="1"/>
    </xf>
    <xf numFmtId="3" fontId="0" fillId="0" borderId="6" xfId="0" applyNumberFormat="1" applyBorder="1" applyProtection="1">
      <protection hidden="1"/>
    </xf>
    <xf numFmtId="0" fontId="0" fillId="0" borderId="8" xfId="0" applyBorder="1" applyAlignment="1" applyProtection="1">
      <alignment horizontal="left" vertical="center" wrapText="1"/>
      <protection hidden="1"/>
    </xf>
    <xf numFmtId="0" fontId="0" fillId="7" borderId="9" xfId="0" applyFill="1" applyBorder="1" applyAlignment="1" applyProtection="1">
      <alignment horizontal="left" vertical="center" wrapText="1"/>
      <protection hidden="1"/>
    </xf>
    <xf numFmtId="0" fontId="0" fillId="0" borderId="6" xfId="0" applyBorder="1"/>
    <xf numFmtId="165" fontId="0" fillId="0" borderId="6" xfId="1" applyNumberFormat="1" applyFont="1" applyBorder="1"/>
    <xf numFmtId="0" fontId="0" fillId="0" borderId="8" xfId="0" applyBorder="1"/>
    <xf numFmtId="165" fontId="0" fillId="0" borderId="8" xfId="1" applyNumberFormat="1" applyFont="1" applyBorder="1"/>
    <xf numFmtId="0" fontId="0" fillId="7" borderId="9" xfId="0" applyFill="1" applyBorder="1"/>
    <xf numFmtId="165" fontId="0" fillId="7" borderId="9" xfId="1" applyNumberFormat="1" applyFont="1" applyFill="1" applyBorder="1"/>
    <xf numFmtId="0" fontId="30" fillId="0" borderId="0" xfId="0" applyFont="1" applyBorder="1" applyAlignment="1">
      <alignment horizontal="left" wrapText="1"/>
    </xf>
    <xf numFmtId="1" fontId="2" fillId="0" borderId="0" xfId="6">
      <alignment vertical="center"/>
    </xf>
    <xf numFmtId="1" fontId="21" fillId="6" borderId="6" xfId="6" applyFont="1" applyFill="1" applyBorder="1" applyAlignment="1" applyProtection="1">
      <alignment horizontal="left" vertical="center" wrapText="1"/>
      <protection hidden="1"/>
    </xf>
    <xf numFmtId="1" fontId="2" fillId="6" borderId="5" xfId="6" applyFont="1" applyFill="1" applyBorder="1" applyAlignment="1" applyProtection="1">
      <alignment horizontal="left" vertical="center" wrapText="1"/>
      <protection hidden="1"/>
    </xf>
    <xf numFmtId="166" fontId="2" fillId="6" borderId="5" xfId="6" applyNumberFormat="1" applyFont="1" applyFill="1" applyBorder="1" applyAlignment="1" applyProtection="1">
      <alignment horizontal="left" vertical="center" wrapText="1"/>
      <protection hidden="1"/>
    </xf>
    <xf numFmtId="1" fontId="31" fillId="6" borderId="5" xfId="6" applyFont="1" applyFill="1" applyBorder="1" applyAlignment="1" applyProtection="1">
      <alignment horizontal="left" vertical="center" wrapText="1"/>
      <protection hidden="1"/>
    </xf>
    <xf numFmtId="1" fontId="2" fillId="6" borderId="5" xfId="6" applyFill="1" applyBorder="1" applyAlignment="1" applyProtection="1">
      <alignment vertical="center" wrapText="1"/>
      <protection hidden="1"/>
    </xf>
    <xf numFmtId="1" fontId="2" fillId="6" borderId="4" xfId="6" applyFont="1" applyFill="1" applyBorder="1" applyAlignment="1" applyProtection="1">
      <alignment horizontal="left" vertical="center" wrapText="1"/>
      <protection hidden="1"/>
    </xf>
    <xf numFmtId="1" fontId="2" fillId="0" borderId="0" xfId="6" applyAlignment="1">
      <alignment vertical="center" wrapText="1"/>
    </xf>
    <xf numFmtId="164" fontId="2" fillId="0" borderId="8" xfId="6" applyNumberFormat="1" applyFont="1" applyBorder="1" applyProtection="1">
      <alignment vertical="center"/>
      <protection hidden="1"/>
    </xf>
    <xf numFmtId="165" fontId="2" fillId="0" borderId="8" xfId="1" applyNumberFormat="1" applyFont="1" applyBorder="1" applyAlignment="1" applyProtection="1">
      <alignment vertical="center"/>
      <protection hidden="1"/>
    </xf>
    <xf numFmtId="164" fontId="21" fillId="7" borderId="8" xfId="6" applyNumberFormat="1" applyFont="1" applyFill="1" applyBorder="1" applyProtection="1">
      <alignment vertical="center"/>
      <protection hidden="1"/>
    </xf>
    <xf numFmtId="165" fontId="21" fillId="7" borderId="8" xfId="1" applyNumberFormat="1" applyFont="1" applyFill="1" applyBorder="1" applyAlignment="1" applyProtection="1">
      <alignment vertical="center"/>
      <protection hidden="1"/>
    </xf>
    <xf numFmtId="49" fontId="32" fillId="10" borderId="9" xfId="6" applyNumberFormat="1" applyFont="1" applyFill="1" applyBorder="1" applyAlignment="1" applyProtection="1">
      <alignment horizontal="center" vertical="center" wrapText="1"/>
      <protection hidden="1"/>
    </xf>
    <xf numFmtId="164" fontId="2" fillId="10" borderId="9" xfId="6" applyNumberFormat="1" applyFont="1" applyFill="1" applyBorder="1" applyProtection="1">
      <alignment vertical="center"/>
      <protection hidden="1"/>
    </xf>
    <xf numFmtId="165" fontId="2" fillId="10" borderId="9" xfId="1" applyNumberFormat="1" applyFont="1" applyFill="1" applyBorder="1" applyAlignment="1" applyProtection="1">
      <alignment vertical="center"/>
      <protection hidden="1"/>
    </xf>
    <xf numFmtId="49" fontId="32" fillId="7" borderId="9" xfId="6" applyNumberFormat="1" applyFont="1" applyFill="1" applyBorder="1" applyAlignment="1" applyProtection="1">
      <alignment horizontal="left" vertical="center" wrapText="1"/>
      <protection hidden="1"/>
    </xf>
    <xf numFmtId="164" fontId="2" fillId="7" borderId="9" xfId="6" applyNumberFormat="1" applyFont="1" applyFill="1" applyBorder="1" applyProtection="1">
      <alignment vertical="center"/>
      <protection hidden="1"/>
    </xf>
    <xf numFmtId="165" fontId="2" fillId="7" borderId="9" xfId="1" applyNumberFormat="1" applyFont="1" applyFill="1" applyBorder="1" applyAlignment="1" applyProtection="1">
      <alignment vertical="center"/>
      <protection hidden="1"/>
    </xf>
    <xf numFmtId="164" fontId="21" fillId="7" borderId="9" xfId="6" applyNumberFormat="1" applyFont="1" applyFill="1" applyBorder="1" applyProtection="1">
      <alignment vertical="center"/>
      <protection hidden="1"/>
    </xf>
    <xf numFmtId="165" fontId="21" fillId="7" borderId="9" xfId="1" applyNumberFormat="1" applyFont="1" applyFill="1" applyBorder="1" applyAlignment="1" applyProtection="1">
      <alignment vertical="center"/>
      <protection hidden="1"/>
    </xf>
    <xf numFmtId="49" fontId="32" fillId="11" borderId="9" xfId="6" applyNumberFormat="1" applyFont="1" applyFill="1" applyBorder="1" applyAlignment="1" applyProtection="1">
      <alignment horizontal="left" vertical="center" wrapText="1"/>
      <protection hidden="1"/>
    </xf>
    <xf numFmtId="164" fontId="2" fillId="11" borderId="9" xfId="6" applyNumberFormat="1" applyFont="1" applyFill="1" applyBorder="1" applyProtection="1">
      <alignment vertical="center"/>
      <protection hidden="1"/>
    </xf>
    <xf numFmtId="165" fontId="2" fillId="11" borderId="9" xfId="1" applyNumberFormat="1" applyFont="1" applyFill="1" applyBorder="1" applyAlignment="1" applyProtection="1">
      <alignment vertical="center"/>
      <protection hidden="1"/>
    </xf>
    <xf numFmtId="164" fontId="2" fillId="11" borderId="8" xfId="6" applyNumberFormat="1" applyFont="1" applyFill="1" applyBorder="1" applyProtection="1">
      <alignment vertical="center"/>
      <protection hidden="1"/>
    </xf>
    <xf numFmtId="165" fontId="2" fillId="11" borderId="8" xfId="1" applyNumberFormat="1" applyFont="1" applyFill="1" applyBorder="1" applyAlignment="1" applyProtection="1">
      <alignment vertical="center"/>
      <protection hidden="1"/>
    </xf>
    <xf numFmtId="1" fontId="21" fillId="6" borderId="6" xfId="2" applyFont="1" applyFill="1" applyBorder="1" applyAlignment="1" applyProtection="1">
      <alignment horizontal="left" vertical="center"/>
      <protection hidden="1"/>
    </xf>
    <xf numFmtId="17" fontId="32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2" fillId="6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/>
      <protection hidden="1"/>
    </xf>
    <xf numFmtId="164" fontId="2" fillId="0" borderId="6" xfId="2" applyNumberFormat="1" applyFont="1" applyBorder="1" applyProtection="1">
      <alignment vertical="center"/>
      <protection hidden="1"/>
    </xf>
    <xf numFmtId="10" fontId="2" fillId="0" borderId="6" xfId="4" applyNumberFormat="1" applyFont="1" applyBorder="1" applyProtection="1">
      <alignment vertical="center"/>
      <protection hidden="1"/>
    </xf>
    <xf numFmtId="165" fontId="2" fillId="0" borderId="0" xfId="1" applyNumberFormat="1" applyFont="1" applyAlignment="1">
      <alignment vertical="center"/>
    </xf>
    <xf numFmtId="166" fontId="2" fillId="0" borderId="7" xfId="2" applyNumberFormat="1" applyFont="1" applyBorder="1" applyAlignment="1" applyProtection="1">
      <alignment horizontal="left"/>
      <protection hidden="1"/>
    </xf>
    <xf numFmtId="1" fontId="31" fillId="0" borderId="7" xfId="2" applyFont="1" applyBorder="1" applyAlignment="1" applyProtection="1">
      <alignment horizontal="left" indent="1"/>
      <protection hidden="1"/>
    </xf>
    <xf numFmtId="1" fontId="2" fillId="0" borderId="7" xfId="2" applyBorder="1" applyProtection="1">
      <alignment vertical="center"/>
      <protection hidden="1"/>
    </xf>
    <xf numFmtId="1" fontId="2" fillId="11" borderId="7" xfId="2" applyFill="1" applyBorder="1" applyProtection="1">
      <alignment vertical="center"/>
      <protection hidden="1"/>
    </xf>
    <xf numFmtId="164" fontId="2" fillId="11" borderId="8" xfId="2" applyNumberFormat="1" applyFont="1" applyFill="1" applyBorder="1" applyProtection="1">
      <alignment vertical="center"/>
      <protection hidden="1"/>
    </xf>
    <xf numFmtId="10" fontId="2" fillId="11" borderId="8" xfId="4" applyNumberFormat="1" applyFont="1" applyFill="1" applyBorder="1" applyProtection="1">
      <alignment vertical="center"/>
      <protection hidden="1"/>
    </xf>
    <xf numFmtId="1" fontId="21" fillId="7" borderId="11" xfId="2" applyFont="1" applyFill="1" applyBorder="1" applyAlignment="1" applyProtection="1">
      <alignment horizontal="left"/>
      <protection hidden="1"/>
    </xf>
    <xf numFmtId="164" fontId="21" fillId="7" borderId="9" xfId="2" applyNumberFormat="1" applyFont="1" applyFill="1" applyBorder="1" applyProtection="1">
      <alignment vertical="center"/>
      <protection hidden="1"/>
    </xf>
    <xf numFmtId="10" fontId="21" fillId="7" borderId="9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5" fontId="2" fillId="0" borderId="6" xfId="4" applyNumberFormat="1" applyFont="1" applyBorder="1" applyAlignment="1" applyProtection="1">
      <alignment horizontal="center"/>
      <protection hidden="1"/>
    </xf>
    <xf numFmtId="165" fontId="2" fillId="0" borderId="14" xfId="4" applyNumberFormat="1" applyFont="1" applyBorder="1" applyAlignment="1" applyProtection="1">
      <alignment horizontal="center"/>
      <protection hidden="1"/>
    </xf>
    <xf numFmtId="165" fontId="0" fillId="0" borderId="0" xfId="4" applyNumberFormat="1" applyFont="1">
      <alignment vertical="center"/>
    </xf>
    <xf numFmtId="165" fontId="2" fillId="0" borderId="8" xfId="4" applyNumberFormat="1" applyFont="1" applyBorder="1" applyAlignment="1" applyProtection="1">
      <alignment horizontal="center"/>
      <protection hidden="1"/>
    </xf>
    <xf numFmtId="165" fontId="2" fillId="0" borderId="15" xfId="4" applyNumberFormat="1" applyFont="1" applyBorder="1" applyAlignment="1" applyProtection="1">
      <alignment horizontal="center"/>
      <protection hidden="1"/>
    </xf>
    <xf numFmtId="165" fontId="2" fillId="11" borderId="8" xfId="4" applyNumberFormat="1" applyFont="1" applyFill="1" applyBorder="1" applyAlignment="1" applyProtection="1">
      <alignment horizontal="center"/>
      <protection hidden="1"/>
    </xf>
    <xf numFmtId="165" fontId="2" fillId="11" borderId="15" xfId="4" applyNumberFormat="1" applyFont="1" applyFill="1" applyBorder="1" applyAlignment="1" applyProtection="1">
      <alignment horizontal="center"/>
      <protection hidden="1"/>
    </xf>
    <xf numFmtId="165" fontId="21" fillId="7" borderId="9" xfId="4" applyNumberFormat="1" applyFont="1" applyFill="1" applyBorder="1" applyAlignment="1" applyProtection="1">
      <alignment horizontal="center"/>
      <protection hidden="1"/>
    </xf>
    <xf numFmtId="165" fontId="21" fillId="7" borderId="16" xfId="4" applyNumberFormat="1" applyFont="1" applyFill="1" applyBorder="1" applyAlignment="1" applyProtection="1">
      <alignment horizontal="center"/>
      <protection hidden="1"/>
    </xf>
    <xf numFmtId="1" fontId="33" fillId="0" borderId="0" xfId="2" applyFont="1" applyAlignment="1">
      <alignment vertical="center" wrapText="1"/>
    </xf>
    <xf numFmtId="1" fontId="33" fillId="6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 vertical="center" wrapText="1"/>
      <protection hidden="1"/>
    </xf>
    <xf numFmtId="3" fontId="33" fillId="0" borderId="6" xfId="4" applyNumberFormat="1" applyFont="1" applyBorder="1" applyAlignment="1" applyProtection="1">
      <alignment vertical="center" wrapText="1"/>
      <protection hidden="1"/>
    </xf>
    <xf numFmtId="1" fontId="2" fillId="0" borderId="7" xfId="2" applyFont="1" applyBorder="1" applyAlignment="1" applyProtection="1">
      <alignment horizontal="left" vertical="center" wrapText="1"/>
      <protection hidden="1"/>
    </xf>
    <xf numFmtId="3" fontId="33" fillId="0" borderId="8" xfId="4" applyNumberFormat="1" applyFont="1" applyBorder="1" applyAlignment="1" applyProtection="1">
      <alignment vertical="center" wrapText="1"/>
      <protection hidden="1"/>
    </xf>
    <xf numFmtId="166" fontId="2" fillId="0" borderId="7" xfId="2" applyNumberFormat="1" applyFont="1" applyBorder="1" applyAlignment="1" applyProtection="1">
      <alignment horizontal="left" vertical="center" wrapText="1"/>
      <protection hidden="1"/>
    </xf>
    <xf numFmtId="1" fontId="31" fillId="0" borderId="7" xfId="2" applyFont="1" applyBorder="1" applyAlignment="1" applyProtection="1">
      <alignment horizontal="left" vertical="center" wrapText="1" indent="1"/>
      <protection hidden="1"/>
    </xf>
    <xf numFmtId="1" fontId="2" fillId="0" borderId="7" xfId="2" applyBorder="1" applyAlignment="1" applyProtection="1">
      <alignment vertical="center" wrapText="1"/>
      <protection hidden="1"/>
    </xf>
    <xf numFmtId="1" fontId="33" fillId="0" borderId="0" xfId="2" applyFont="1" applyAlignment="1" applyProtection="1">
      <alignment vertical="center" wrapText="1"/>
      <protection hidden="1"/>
    </xf>
    <xf numFmtId="1" fontId="2" fillId="11" borderId="7" xfId="2" applyFont="1" applyFill="1" applyBorder="1" applyAlignment="1" applyProtection="1">
      <alignment vertical="center" wrapText="1"/>
      <protection hidden="1"/>
    </xf>
    <xf numFmtId="3" fontId="33" fillId="11" borderId="8" xfId="4" applyNumberFormat="1" applyFont="1" applyFill="1" applyBorder="1" applyAlignment="1" applyProtection="1">
      <alignment vertical="center" wrapText="1"/>
      <protection hidden="1"/>
    </xf>
    <xf numFmtId="1" fontId="21" fillId="7" borderId="11" xfId="2" applyFont="1" applyFill="1" applyBorder="1" applyAlignment="1" applyProtection="1">
      <alignment horizontal="left" vertical="center" wrapText="1"/>
      <protection hidden="1"/>
    </xf>
    <xf numFmtId="3" fontId="32" fillId="7" borderId="9" xfId="4" applyNumberFormat="1" applyFont="1" applyFill="1" applyBorder="1" applyAlignment="1" applyProtection="1">
      <alignment vertical="center" wrapText="1"/>
      <protection hidden="1"/>
    </xf>
    <xf numFmtId="165" fontId="33" fillId="0" borderId="6" xfId="1" applyNumberFormat="1" applyFont="1" applyBorder="1" applyAlignment="1" applyProtection="1">
      <alignment vertical="center" wrapText="1"/>
      <protection hidden="1"/>
    </xf>
    <xf numFmtId="165" fontId="33" fillId="0" borderId="8" xfId="1" applyNumberFormat="1" applyFont="1" applyBorder="1" applyAlignment="1" applyProtection="1">
      <alignment vertical="center" wrapText="1"/>
      <protection hidden="1"/>
    </xf>
    <xf numFmtId="165" fontId="33" fillId="11" borderId="8" xfId="1" applyNumberFormat="1" applyFont="1" applyFill="1" applyBorder="1" applyAlignment="1" applyProtection="1">
      <alignment vertical="center" wrapText="1"/>
      <protection hidden="1"/>
    </xf>
    <xf numFmtId="165" fontId="32" fillId="7" borderId="9" xfId="1" applyNumberFormat="1" applyFont="1" applyFill="1" applyBorder="1" applyAlignment="1" applyProtection="1">
      <alignment vertical="center" wrapText="1"/>
      <protection hidden="1"/>
    </xf>
    <xf numFmtId="165" fontId="33" fillId="0" borderId="6" xfId="4" applyNumberFormat="1" applyFont="1" applyBorder="1" applyAlignment="1" applyProtection="1">
      <alignment vertical="center" wrapText="1"/>
      <protection hidden="1"/>
    </xf>
    <xf numFmtId="165" fontId="33" fillId="0" borderId="8" xfId="4" applyNumberFormat="1" applyFont="1" applyBorder="1" applyAlignment="1" applyProtection="1">
      <alignment vertical="center" wrapText="1"/>
      <protection hidden="1"/>
    </xf>
    <xf numFmtId="165" fontId="33" fillId="11" borderId="8" xfId="4" applyNumberFormat="1" applyFont="1" applyFill="1" applyBorder="1" applyAlignment="1" applyProtection="1">
      <alignment vertical="center" wrapText="1"/>
      <protection hidden="1"/>
    </xf>
    <xf numFmtId="165" fontId="33" fillId="7" borderId="8" xfId="4" applyNumberFormat="1" applyFont="1" applyFill="1" applyBorder="1" applyAlignment="1" applyProtection="1">
      <alignment vertical="center" wrapText="1"/>
      <protection hidden="1"/>
    </xf>
    <xf numFmtId="49" fontId="32" fillId="10" borderId="9" xfId="6" applyNumberFormat="1" applyFont="1" applyFill="1" applyBorder="1" applyAlignment="1" applyProtection="1">
      <alignment horizontal="left" vertical="center" wrapText="1"/>
      <protection hidden="1"/>
    </xf>
    <xf numFmtId="165" fontId="21" fillId="10" borderId="9" xfId="1" applyNumberFormat="1" applyFont="1" applyFill="1" applyBorder="1" applyAlignment="1" applyProtection="1">
      <alignment vertical="center"/>
      <protection hidden="1"/>
    </xf>
    <xf numFmtId="165" fontId="21" fillId="11" borderId="9" xfId="1" applyNumberFormat="1" applyFont="1" applyFill="1" applyBorder="1" applyAlignment="1" applyProtection="1">
      <alignment vertical="center"/>
      <protection hidden="1"/>
    </xf>
    <xf numFmtId="1" fontId="33" fillId="0" borderId="0" xfId="6" applyFont="1" applyProtection="1">
      <alignment vertical="center"/>
      <protection hidden="1"/>
    </xf>
    <xf numFmtId="49" fontId="2" fillId="0" borderId="0" xfId="6" applyNumberFormat="1" applyFont="1" applyProtection="1">
      <alignment vertical="center"/>
      <protection hidden="1"/>
    </xf>
    <xf numFmtId="1" fontId="2" fillId="6" borderId="4" xfId="6" applyFill="1" applyBorder="1" applyAlignment="1" applyProtection="1">
      <alignment horizontal="center" vertical="center"/>
      <protection hidden="1"/>
    </xf>
    <xf numFmtId="0" fontId="32" fillId="6" borderId="4" xfId="6" applyNumberFormat="1" applyFont="1" applyFill="1" applyBorder="1" applyAlignment="1" applyProtection="1">
      <alignment horizontal="center" vertical="center" wrapText="1"/>
      <protection hidden="1"/>
    </xf>
    <xf numFmtId="17" fontId="33" fillId="0" borderId="8" xfId="6" applyNumberFormat="1" applyFont="1" applyFill="1" applyBorder="1" applyAlignment="1" applyProtection="1">
      <alignment horizontal="left" vertical="center"/>
      <protection hidden="1"/>
    </xf>
    <xf numFmtId="165" fontId="33" fillId="0" borderId="8" xfId="1" applyNumberFormat="1" applyFont="1" applyBorder="1" applyAlignment="1" applyProtection="1">
      <alignment horizontal="center" vertical="center"/>
      <protection hidden="1"/>
    </xf>
    <xf numFmtId="49" fontId="33" fillId="10" borderId="8" xfId="6" applyNumberFormat="1" applyFont="1" applyFill="1" applyBorder="1" applyAlignment="1" applyProtection="1">
      <alignment horizontal="center" vertical="center" wrapText="1"/>
      <protection hidden="1"/>
    </xf>
    <xf numFmtId="164" fontId="21" fillId="10" borderId="8" xfId="6" applyNumberFormat="1" applyFont="1" applyFill="1" applyBorder="1" applyProtection="1">
      <alignment vertical="center"/>
      <protection hidden="1"/>
    </xf>
    <xf numFmtId="165" fontId="21" fillId="10" borderId="8" xfId="4" applyNumberFormat="1" applyFont="1" applyFill="1" applyBorder="1" applyProtection="1">
      <alignment vertical="center"/>
      <protection hidden="1"/>
    </xf>
    <xf numFmtId="49" fontId="33" fillId="7" borderId="8" xfId="6" applyNumberFormat="1" applyFont="1" applyFill="1" applyBorder="1" applyAlignment="1" applyProtection="1">
      <alignment horizontal="left" vertical="center"/>
      <protection hidden="1"/>
    </xf>
    <xf numFmtId="165" fontId="21" fillId="7" borderId="8" xfId="4" applyNumberFormat="1" applyFont="1" applyFill="1" applyBorder="1" applyProtection="1">
      <alignment vertical="center"/>
      <protection hidden="1"/>
    </xf>
    <xf numFmtId="49" fontId="33" fillId="11" borderId="8" xfId="6" applyNumberFormat="1" applyFont="1" applyFill="1" applyBorder="1" applyAlignment="1" applyProtection="1">
      <alignment horizontal="left" vertical="center"/>
      <protection hidden="1"/>
    </xf>
    <xf numFmtId="164" fontId="21" fillId="11" borderId="8" xfId="6" applyNumberFormat="1" applyFont="1" applyFill="1" applyBorder="1" applyProtection="1">
      <alignment vertical="center"/>
      <protection hidden="1"/>
    </xf>
    <xf numFmtId="165" fontId="21" fillId="11" borderId="8" xfId="4" applyNumberFormat="1" applyFont="1" applyFill="1" applyBorder="1" applyProtection="1">
      <alignment vertical="center"/>
      <protection hidden="1"/>
    </xf>
    <xf numFmtId="165" fontId="2" fillId="0" borderId="8" xfId="4" applyNumberFormat="1" applyFont="1" applyBorder="1" applyAlignment="1" applyProtection="1">
      <alignment horizontal="center" vertical="center"/>
      <protection hidden="1"/>
    </xf>
    <xf numFmtId="165" fontId="21" fillId="11" borderId="8" xfId="4" applyNumberFormat="1" applyFont="1" applyFill="1" applyBorder="1" applyAlignment="1" applyProtection="1">
      <alignment horizontal="center" vertical="center"/>
      <protection hidden="1"/>
    </xf>
    <xf numFmtId="1" fontId="4" fillId="3" borderId="0" xfId="2" applyFont="1" applyFill="1" applyAlignment="1">
      <alignment horizontal="left" vertical="center" indent="1"/>
    </xf>
    <xf numFmtId="1" fontId="5" fillId="3" borderId="0" xfId="2" applyFont="1" applyFill="1">
      <alignment vertical="center"/>
    </xf>
    <xf numFmtId="1" fontId="2" fillId="2" borderId="0" xfId="2" applyFont="1" applyFill="1">
      <alignment vertical="center"/>
    </xf>
    <xf numFmtId="0" fontId="0" fillId="10" borderId="8" xfId="0" applyFill="1" applyBorder="1" applyAlignment="1">
      <alignment horizontal="center" vertical="center" wrapText="1"/>
    </xf>
    <xf numFmtId="165" fontId="0" fillId="10" borderId="8" xfId="1" applyNumberFormat="1" applyFont="1" applyFill="1" applyBorder="1" applyAlignment="1">
      <alignment vertical="center"/>
    </xf>
    <xf numFmtId="165" fontId="0" fillId="7" borderId="8" xfId="1" applyNumberFormat="1" applyFont="1" applyFill="1" applyBorder="1"/>
    <xf numFmtId="165" fontId="0" fillId="11" borderId="8" xfId="1" applyNumberFormat="1" applyFont="1" applyFill="1" applyBorder="1"/>
    <xf numFmtId="10" fontId="0" fillId="0" borderId="8" xfId="1" applyNumberFormat="1" applyFont="1" applyBorder="1"/>
    <xf numFmtId="10" fontId="0" fillId="10" borderId="8" xfId="1" applyNumberFormat="1" applyFont="1" applyFill="1" applyBorder="1" applyAlignment="1">
      <alignment vertical="center"/>
    </xf>
    <xf numFmtId="10" fontId="0" fillId="7" borderId="8" xfId="1" applyNumberFormat="1" applyFont="1" applyFill="1" applyBorder="1"/>
    <xf numFmtId="10" fontId="0" fillId="11" borderId="8" xfId="1" applyNumberFormat="1" applyFont="1" applyFill="1" applyBorder="1"/>
    <xf numFmtId="17" fontId="21" fillId="6" borderId="4" xfId="2" applyNumberFormat="1" applyFont="1" applyFill="1" applyBorder="1" applyAlignment="1" applyProtection="1">
      <alignment horizontal="center" vertical="center" wrapText="1"/>
      <protection hidden="1"/>
    </xf>
    <xf numFmtId="49" fontId="21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2" applyFont="1" applyBorder="1" applyAlignment="1" applyProtection="1">
      <alignment horizontal="left"/>
      <protection hidden="1"/>
    </xf>
    <xf numFmtId="10" fontId="2" fillId="0" borderId="9" xfId="4" applyNumberFormat="1" applyFont="1" applyBorder="1" applyProtection="1">
      <alignment vertical="center"/>
      <protection hidden="1"/>
    </xf>
    <xf numFmtId="164" fontId="2" fillId="0" borderId="5" xfId="2" applyNumberFormat="1" applyFont="1" applyBorder="1" applyProtection="1">
      <alignment vertical="center"/>
      <protection hidden="1"/>
    </xf>
    <xf numFmtId="10" fontId="2" fillId="0" borderId="14" xfId="4" applyNumberFormat="1" applyFont="1" applyBorder="1" applyProtection="1">
      <alignment vertical="center"/>
      <protection hidden="1"/>
    </xf>
    <xf numFmtId="164" fontId="2" fillId="0" borderId="7" xfId="2" applyNumberFormat="1" applyFont="1" applyBorder="1" applyProtection="1">
      <alignment vertical="center"/>
      <protection hidden="1"/>
    </xf>
    <xf numFmtId="1" fontId="2" fillId="0" borderId="11" xfId="2" applyFont="1" applyBorder="1" applyAlignment="1" applyProtection="1">
      <alignment horizontal="left"/>
      <protection hidden="1"/>
    </xf>
    <xf numFmtId="1" fontId="2" fillId="0" borderId="0" xfId="2" applyFont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33" fillId="10" borderId="8" xfId="6" applyNumberFormat="1" applyFont="1" applyFill="1" applyBorder="1" applyAlignment="1" applyProtection="1">
      <alignment horizontal="center" vertical="center" wrapText="1"/>
      <protection hidden="1"/>
    </xf>
    <xf numFmtId="165" fontId="21" fillId="10" borderId="8" xfId="4" applyNumberFormat="1" applyFont="1" applyFill="1" applyBorder="1" applyAlignment="1" applyProtection="1">
      <alignment vertical="center"/>
      <protection hidden="1"/>
    </xf>
    <xf numFmtId="4" fontId="0" fillId="0" borderId="8" xfId="0" applyNumberFormat="1" applyBorder="1" applyProtection="1">
      <protection hidden="1"/>
    </xf>
    <xf numFmtId="4" fontId="0" fillId="10" borderId="8" xfId="0" applyNumberFormat="1" applyFill="1" applyBorder="1" applyAlignment="1" applyProtection="1">
      <alignment vertical="center"/>
      <protection hidden="1"/>
    </xf>
    <xf numFmtId="4" fontId="0" fillId="0" borderId="0" xfId="0" applyNumberFormat="1" applyProtection="1">
      <protection hidden="1"/>
    </xf>
    <xf numFmtId="4" fontId="0" fillId="7" borderId="8" xfId="0" applyNumberFormat="1" applyFill="1" applyBorder="1" applyProtection="1">
      <protection hidden="1"/>
    </xf>
    <xf numFmtId="4" fontId="0" fillId="11" borderId="8" xfId="0" applyNumberFormat="1" applyFill="1" applyBorder="1" applyProtection="1">
      <protection hidden="1"/>
    </xf>
    <xf numFmtId="1" fontId="22" fillId="6" borderId="6" xfId="2" applyNumberFormat="1" applyFont="1" applyFill="1" applyBorder="1" applyAlignment="1" applyProtection="1">
      <alignment horizontal="center" vertical="center" wrapText="1"/>
      <protection hidden="1"/>
    </xf>
    <xf numFmtId="167" fontId="2" fillId="7" borderId="6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7" fontId="2" fillId="0" borderId="8" xfId="2" applyNumberFormat="1" applyFont="1" applyBorder="1" applyProtection="1">
      <alignment vertical="center"/>
      <protection hidden="1"/>
    </xf>
    <xf numFmtId="167" fontId="2" fillId="0" borderId="9" xfId="2" applyNumberFormat="1" applyFont="1" applyBorder="1" applyProtection="1">
      <alignment vertical="center"/>
      <protection hidden="1"/>
    </xf>
    <xf numFmtId="1" fontId="2" fillId="0" borderId="16" xfId="2" applyFont="1" applyBorder="1" applyProtection="1">
      <alignment vertical="center"/>
      <protection hidden="1"/>
    </xf>
    <xf numFmtId="1" fontId="2" fillId="0" borderId="0" xfId="2" applyAlignment="1">
      <alignment vertical="center" wrapText="1"/>
    </xf>
    <xf numFmtId="1" fontId="32" fillId="6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6" borderId="13" xfId="2" applyFont="1" applyFill="1" applyBorder="1" applyAlignment="1" applyProtection="1">
      <alignment vertical="center" wrapText="1"/>
      <protection hidden="1"/>
    </xf>
    <xf numFmtId="1" fontId="2" fillId="6" borderId="2" xfId="2" applyFont="1" applyFill="1" applyBorder="1" applyAlignment="1" applyProtection="1">
      <alignment vertical="center" wrapText="1"/>
      <protection hidden="1"/>
    </xf>
    <xf numFmtId="1" fontId="2" fillId="6" borderId="14" xfId="2" applyFont="1" applyFill="1" applyBorder="1" applyAlignment="1" applyProtection="1">
      <alignment vertical="center" wrapText="1"/>
      <protection hidden="1"/>
    </xf>
    <xf numFmtId="1" fontId="2" fillId="7" borderId="5" xfId="2" applyFont="1" applyFill="1" applyBorder="1" applyAlignment="1" applyProtection="1">
      <alignment horizontal="left" wrapText="1"/>
      <protection hidden="1"/>
    </xf>
    <xf numFmtId="167" fontId="2" fillId="7" borderId="6" xfId="2" applyNumberFormat="1" applyFont="1" applyFill="1" applyBorder="1" applyAlignment="1" applyProtection="1">
      <alignment horizontal="center" vertical="center" wrapText="1"/>
      <protection hidden="1"/>
    </xf>
    <xf numFmtId="10" fontId="2" fillId="7" borderId="6" xfId="4" applyNumberFormat="1" applyFont="1" applyFill="1" applyBorder="1" applyAlignment="1" applyProtection="1">
      <alignment horizontal="center" vertical="center" wrapText="1"/>
      <protection hidden="1"/>
    </xf>
    <xf numFmtId="1" fontId="2" fillId="0" borderId="7" xfId="2" applyFont="1" applyBorder="1" applyAlignment="1" applyProtection="1">
      <alignment horizontal="left" wrapText="1"/>
      <protection hidden="1"/>
    </xf>
    <xf numFmtId="167" fontId="2" fillId="0" borderId="8" xfId="2" applyNumberFormat="1" applyFont="1" applyBorder="1" applyAlignment="1" applyProtection="1">
      <alignment horizontal="center" vertical="center" wrapText="1"/>
      <protection hidden="1"/>
    </xf>
    <xf numFmtId="10" fontId="2" fillId="0" borderId="8" xfId="4" applyNumberFormat="1" applyFont="1" applyBorder="1" applyAlignment="1" applyProtection="1">
      <alignment horizontal="center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2" fillId="0" borderId="11" xfId="2" applyFont="1" applyBorder="1" applyAlignment="1" applyProtection="1">
      <alignment horizontal="left" wrapText="1"/>
      <protection hidden="1"/>
    </xf>
    <xf numFmtId="167" fontId="2" fillId="0" borderId="9" xfId="2" applyNumberFormat="1" applyFont="1" applyBorder="1" applyAlignment="1" applyProtection="1">
      <alignment horizontal="center" vertical="center" wrapText="1"/>
      <protection hidden="1"/>
    </xf>
    <xf numFmtId="10" fontId="2" fillId="0" borderId="9" xfId="4" applyNumberFormat="1" applyFont="1" applyBorder="1" applyAlignment="1" applyProtection="1">
      <alignment horizontal="center" vertical="center" wrapText="1"/>
      <protection hidden="1"/>
    </xf>
    <xf numFmtId="1" fontId="2" fillId="6" borderId="13" xfId="2" applyFont="1" applyFill="1" applyBorder="1" applyAlignment="1" applyProtection="1">
      <alignment horizontal="center" vertical="center" wrapText="1"/>
      <protection hidden="1"/>
    </xf>
    <xf numFmtId="10" fontId="2" fillId="6" borderId="15" xfId="2" applyNumberFormat="1" applyFont="1" applyFill="1" applyBorder="1" applyAlignment="1" applyProtection="1">
      <alignment horizontal="center" vertical="center" wrapText="1"/>
      <protection hidden="1"/>
    </xf>
    <xf numFmtId="167" fontId="2" fillId="0" borderId="9" xfId="2" applyNumberFormat="1" applyFont="1" applyBorder="1" applyAlignment="1" applyProtection="1">
      <alignment horizontal="center" wrapText="1"/>
      <protection hidden="1"/>
    </xf>
    <xf numFmtId="167" fontId="2" fillId="0" borderId="8" xfId="2" applyNumberFormat="1" applyFont="1" applyBorder="1" applyAlignment="1" applyProtection="1">
      <alignment horizontal="center" wrapText="1"/>
      <protection hidden="1"/>
    </xf>
    <xf numFmtId="1" fontId="34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4" fillId="0" borderId="0" xfId="2" applyFont="1" applyBorder="1" applyAlignment="1">
      <alignment vertical="center" wrapText="1"/>
    </xf>
    <xf numFmtId="1" fontId="21" fillId="6" borderId="1" xfId="2" applyFont="1" applyFill="1" applyBorder="1" applyAlignment="1" applyProtection="1">
      <alignment horizontal="center" vertical="center" wrapText="1"/>
      <protection hidden="1"/>
    </xf>
    <xf numFmtId="1" fontId="21" fillId="6" borderId="1" xfId="2" applyFont="1" applyFill="1" applyBorder="1" applyAlignment="1" applyProtection="1">
      <alignment vertical="center" wrapText="1"/>
      <protection hidden="1"/>
    </xf>
    <xf numFmtId="1" fontId="2" fillId="6" borderId="3" xfId="2" applyFont="1" applyFill="1" applyBorder="1" applyAlignment="1" applyProtection="1">
      <alignment vertical="center" wrapText="1"/>
      <protection hidden="1"/>
    </xf>
    <xf numFmtId="1" fontId="2" fillId="7" borderId="5" xfId="2" applyFont="1" applyFill="1" applyBorder="1" applyAlignment="1" applyProtection="1">
      <alignment horizontal="left" vertical="center" wrapText="1"/>
      <protection hidden="1"/>
    </xf>
    <xf numFmtId="10" fontId="2" fillId="7" borderId="6" xfId="1" applyNumberFormat="1" applyFont="1" applyFill="1" applyBorder="1" applyAlignment="1" applyProtection="1">
      <alignment horizontal="center" vertical="center" wrapText="1"/>
      <protection hidden="1"/>
    </xf>
    <xf numFmtId="1" fontId="2" fillId="6" borderId="2" xfId="2" applyFont="1" applyFill="1" applyBorder="1" applyAlignment="1" applyProtection="1">
      <alignment horizontal="center" vertical="center" wrapText="1"/>
      <protection hidden="1"/>
    </xf>
    <xf numFmtId="10" fontId="2" fillId="6" borderId="3" xfId="2" applyNumberFormat="1" applyFont="1" applyFill="1" applyBorder="1" applyAlignment="1" applyProtection="1">
      <alignment horizontal="center" vertical="center" wrapText="1"/>
      <protection hidden="1"/>
    </xf>
    <xf numFmtId="1" fontId="2" fillId="0" borderId="8" xfId="2" applyFont="1" applyBorder="1" applyAlignment="1" applyProtection="1">
      <alignment horizontal="left" vertical="center" wrapText="1"/>
      <protection hidden="1"/>
    </xf>
    <xf numFmtId="1" fontId="2" fillId="0" borderId="1" xfId="2" applyFont="1" applyBorder="1" applyAlignment="1" applyProtection="1">
      <alignment horizontal="left" vertical="center" wrapText="1"/>
      <protection hidden="1"/>
    </xf>
    <xf numFmtId="167" fontId="2" fillId="0" borderId="4" xfId="2" applyNumberFormat="1" applyFont="1" applyBorder="1" applyAlignment="1" applyProtection="1">
      <alignment horizontal="center" vertical="center" wrapText="1"/>
      <protection hidden="1"/>
    </xf>
    <xf numFmtId="10" fontId="2" fillId="0" borderId="4" xfId="4" applyNumberFormat="1" applyFont="1" applyBorder="1" applyAlignment="1" applyProtection="1">
      <alignment horizontal="center" vertical="center" wrapText="1"/>
      <protection hidden="1"/>
    </xf>
    <xf numFmtId="4" fontId="0" fillId="0" borderId="8" xfId="0" applyNumberFormat="1" applyBorder="1"/>
    <xf numFmtId="10" fontId="33" fillId="0" borderId="8" xfId="1" applyNumberFormat="1" applyFont="1" applyBorder="1" applyAlignment="1" applyProtection="1">
      <alignment horizontal="center" vertical="center"/>
      <protection hidden="1"/>
    </xf>
    <xf numFmtId="4" fontId="0" fillId="10" borderId="8" xfId="0" applyNumberFormat="1" applyFill="1" applyBorder="1" applyAlignment="1">
      <alignment vertical="center"/>
    </xf>
    <xf numFmtId="10" fontId="21" fillId="10" borderId="8" xfId="4" applyNumberFormat="1" applyFont="1" applyFill="1" applyBorder="1" applyAlignment="1" applyProtection="1">
      <alignment vertical="center"/>
      <protection hidden="1"/>
    </xf>
    <xf numFmtId="4" fontId="0" fillId="7" borderId="8" xfId="0" applyNumberFormat="1" applyFill="1" applyBorder="1" applyAlignment="1">
      <alignment vertical="center"/>
    </xf>
    <xf numFmtId="10" fontId="21" fillId="7" borderId="8" xfId="4" applyNumberFormat="1" applyFont="1" applyFill="1" applyBorder="1" applyProtection="1">
      <alignment vertical="center"/>
      <protection hidden="1"/>
    </xf>
    <xf numFmtId="4" fontId="0" fillId="11" borderId="8" xfId="0" applyNumberFormat="1" applyFill="1" applyBorder="1" applyAlignment="1">
      <alignment vertical="center"/>
    </xf>
    <xf numFmtId="10" fontId="21" fillId="11" borderId="8" xfId="4" applyNumberFormat="1" applyFont="1" applyFill="1" applyBorder="1" applyProtection="1">
      <alignment vertical="center"/>
      <protection hidden="1"/>
    </xf>
    <xf numFmtId="10" fontId="2" fillId="0" borderId="8" xfId="4" applyNumberFormat="1" applyFont="1" applyBorder="1" applyAlignment="1" applyProtection="1">
      <alignment horizontal="center" vertical="center"/>
      <protection hidden="1"/>
    </xf>
    <xf numFmtId="10" fontId="21" fillId="11" borderId="8" xfId="4" applyNumberFormat="1" applyFont="1" applyFill="1" applyBorder="1" applyAlignment="1" applyProtection="1">
      <alignment horizontal="center" vertical="center"/>
      <protection hidden="1"/>
    </xf>
    <xf numFmtId="1" fontId="22" fillId="6" borderId="4" xfId="2" applyNumberFormat="1" applyFont="1" applyFill="1" applyBorder="1" applyAlignment="1" applyProtection="1">
      <alignment horizontal="center" vertical="center" wrapText="1"/>
      <protection hidden="1"/>
    </xf>
    <xf numFmtId="167" fontId="2" fillId="7" borderId="6" xfId="2" applyNumberFormat="1" applyFont="1" applyFill="1" applyBorder="1" applyAlignment="1" applyProtection="1">
      <alignment horizontal="center" vertical="center"/>
      <protection hidden="1"/>
    </xf>
    <xf numFmtId="167" fontId="2" fillId="7" borderId="6" xfId="4" applyNumberFormat="1" applyFont="1" applyFill="1" applyBorder="1" applyAlignment="1" applyProtection="1">
      <alignment horizontal="center" vertical="center"/>
      <protection hidden="1"/>
    </xf>
    <xf numFmtId="167" fontId="2" fillId="0" borderId="8" xfId="2" applyNumberFormat="1" applyFont="1" applyBorder="1" applyAlignment="1" applyProtection="1">
      <alignment horizontal="center" vertical="center"/>
      <protection hidden="1"/>
    </xf>
    <xf numFmtId="167" fontId="2" fillId="0" borderId="8" xfId="4" applyNumberFormat="1" applyFont="1" applyBorder="1" applyAlignment="1" applyProtection="1">
      <alignment horizontal="center" vertical="center"/>
      <protection hidden="1"/>
    </xf>
    <xf numFmtId="167" fontId="2" fillId="0" borderId="9" xfId="2" applyNumberFormat="1" applyFont="1" applyBorder="1" applyAlignment="1" applyProtection="1">
      <alignment horizontal="center" vertical="center"/>
      <protection hidden="1"/>
    </xf>
    <xf numFmtId="167" fontId="2" fillId="0" borderId="9" xfId="4" applyNumberFormat="1" applyFont="1" applyBorder="1" applyAlignment="1" applyProtection="1">
      <alignment horizontal="center" vertical="center"/>
      <protection hidden="1"/>
    </xf>
    <xf numFmtId="1" fontId="2" fillId="6" borderId="3" xfId="2" applyFont="1" applyFill="1" applyBorder="1" applyAlignment="1" applyProtection="1">
      <alignment horizontal="center" vertical="center"/>
      <protection hidden="1"/>
    </xf>
    <xf numFmtId="167" fontId="2" fillId="7" borderId="6" xfId="4" applyNumberFormat="1" applyFont="1" applyFill="1" applyBorder="1" applyProtection="1">
      <alignment vertical="center"/>
      <protection hidden="1"/>
    </xf>
    <xf numFmtId="167" fontId="2" fillId="0" borderId="8" xfId="4" applyNumberFormat="1" applyFont="1" applyBorder="1" applyProtection="1">
      <alignment vertical="center"/>
      <protection hidden="1"/>
    </xf>
    <xf numFmtId="167" fontId="2" fillId="0" borderId="9" xfId="4" applyNumberFormat="1" applyFont="1" applyBorder="1" applyProtection="1">
      <alignment vertical="center"/>
      <protection hidden="1"/>
    </xf>
    <xf numFmtId="2" fontId="2" fillId="0" borderId="8" xfId="4" applyNumberFormat="1" applyFont="1" applyBorder="1" applyProtection="1">
      <alignment vertical="center"/>
      <protection hidden="1"/>
    </xf>
    <xf numFmtId="2" fontId="33" fillId="0" borderId="8" xfId="1" applyNumberFormat="1" applyFont="1" applyBorder="1" applyAlignment="1" applyProtection="1">
      <alignment horizontal="center" vertical="center"/>
      <protection hidden="1"/>
    </xf>
    <xf numFmtId="2" fontId="21" fillId="10" borderId="8" xfId="4" applyNumberFormat="1" applyFont="1" applyFill="1" applyBorder="1" applyAlignment="1" applyProtection="1">
      <alignment vertical="center"/>
      <protection hidden="1"/>
    </xf>
    <xf numFmtId="2" fontId="21" fillId="10" borderId="8" xfId="4" applyNumberFormat="1" applyFont="1" applyFill="1" applyBorder="1" applyAlignment="1" applyProtection="1">
      <alignment horizontal="center" vertical="center"/>
      <protection hidden="1"/>
    </xf>
    <xf numFmtId="2" fontId="21" fillId="7" borderId="8" xfId="4" applyNumberFormat="1" applyFont="1" applyFill="1" applyBorder="1" applyProtection="1">
      <alignment vertical="center"/>
      <protection hidden="1"/>
    </xf>
    <xf numFmtId="2" fontId="21" fillId="11" borderId="8" xfId="4" applyNumberFormat="1" applyFont="1" applyFill="1" applyBorder="1" applyProtection="1">
      <alignment vertical="center"/>
      <protection hidden="1"/>
    </xf>
    <xf numFmtId="1" fontId="8" fillId="2" borderId="0" xfId="2" applyFont="1" applyFill="1" applyProtection="1">
      <alignment vertical="center"/>
      <protection hidden="1"/>
    </xf>
    <xf numFmtId="1" fontId="2" fillId="2" borderId="0" xfId="2" applyFill="1" applyProtection="1">
      <alignment vertical="center"/>
      <protection hidden="1"/>
    </xf>
    <xf numFmtId="1" fontId="12" fillId="4" borderId="0" xfId="2" applyFont="1" applyFill="1" applyAlignment="1" applyProtection="1">
      <alignment horizontal="left" vertical="center" indent="1"/>
      <protection hidden="1"/>
    </xf>
    <xf numFmtId="1" fontId="5" fillId="4" borderId="0" xfId="2" applyFont="1" applyFill="1" applyProtection="1">
      <alignment vertical="center"/>
      <protection hidden="1"/>
    </xf>
    <xf numFmtId="3" fontId="14" fillId="2" borderId="0" xfId="3" applyNumberFormat="1" applyFont="1" applyFill="1" applyAlignment="1" applyProtection="1">
      <alignment vertical="center"/>
      <protection hidden="1"/>
    </xf>
    <xf numFmtId="3" fontId="15" fillId="2" borderId="0" xfId="3" applyNumberFormat="1" applyFont="1" applyFill="1" applyAlignment="1" applyProtection="1">
      <alignment vertical="center"/>
      <protection hidden="1"/>
    </xf>
    <xf numFmtId="1" fontId="2" fillId="2" borderId="0" xfId="2" applyFont="1" applyFill="1" applyProtection="1">
      <alignment vertical="center"/>
      <protection hidden="1"/>
    </xf>
    <xf numFmtId="164" fontId="2" fillId="7" borderId="6" xfId="2" applyNumberFormat="1" applyFont="1" applyFill="1" applyBorder="1" applyAlignment="1" applyProtection="1">
      <alignment horizontal="right" vertical="center"/>
      <protection hidden="1"/>
    </xf>
    <xf numFmtId="165" fontId="2" fillId="7" borderId="6" xfId="4" applyNumberFormat="1" applyFont="1" applyFill="1" applyBorder="1" applyAlignment="1" applyProtection="1">
      <alignment horizontal="right" vertical="center"/>
      <protection hidden="1"/>
    </xf>
    <xf numFmtId="164" fontId="2" fillId="7" borderId="8" xfId="2" applyNumberFormat="1" applyFont="1" applyFill="1" applyBorder="1" applyAlignment="1" applyProtection="1">
      <alignment horizontal="right" vertical="center"/>
      <protection hidden="1"/>
    </xf>
    <xf numFmtId="165" fontId="2" fillId="7" borderId="8" xfId="4" applyNumberFormat="1" applyFont="1" applyFill="1" applyBorder="1" applyAlignment="1" applyProtection="1">
      <alignment horizontal="right" vertical="center"/>
      <protection hidden="1"/>
    </xf>
    <xf numFmtId="1" fontId="2" fillId="7" borderId="9" xfId="2" applyFont="1" applyFill="1" applyBorder="1" applyAlignment="1" applyProtection="1">
      <alignment horizontal="left"/>
      <protection hidden="1"/>
    </xf>
    <xf numFmtId="164" fontId="2" fillId="7" borderId="9" xfId="2" applyNumberFormat="1" applyFont="1" applyFill="1" applyBorder="1" applyAlignment="1" applyProtection="1">
      <alignment horizontal="right" vertical="center"/>
      <protection hidden="1"/>
    </xf>
    <xf numFmtId="165" fontId="2" fillId="7" borderId="9" xfId="4" applyNumberFormat="1" applyFont="1" applyFill="1" applyBorder="1" applyAlignment="1" applyProtection="1">
      <alignment horizontal="right" vertical="center"/>
      <protection hidden="1"/>
    </xf>
    <xf numFmtId="1" fontId="2" fillId="6" borderId="2" xfId="2" applyFont="1" applyFill="1" applyBorder="1" applyAlignment="1" applyProtection="1">
      <alignment horizontal="right" vertical="center"/>
      <protection hidden="1"/>
    </xf>
    <xf numFmtId="165" fontId="2" fillId="6" borderId="3" xfId="2" applyNumberFormat="1" applyFont="1" applyFill="1" applyBorder="1" applyAlignment="1" applyProtection="1">
      <alignment horizontal="right" vertical="center"/>
      <protection hidden="1"/>
    </xf>
    <xf numFmtId="164" fontId="2" fillId="0" borderId="6" xfId="2" applyNumberFormat="1" applyFont="1" applyBorder="1" applyAlignment="1" applyProtection="1">
      <alignment horizontal="right" vertical="center"/>
      <protection hidden="1"/>
    </xf>
    <xf numFmtId="165" fontId="2" fillId="0" borderId="6" xfId="4" applyNumberFormat="1" applyFont="1" applyBorder="1" applyAlignment="1" applyProtection="1">
      <alignment horizontal="right" vertical="center"/>
      <protection hidden="1"/>
    </xf>
    <xf numFmtId="165" fontId="2" fillId="0" borderId="14" xfId="4" applyNumberFormat="1" applyFont="1" applyBorder="1" applyAlignment="1" applyProtection="1">
      <alignment horizontal="right" vertical="center"/>
      <protection hidden="1"/>
    </xf>
    <xf numFmtId="164" fontId="2" fillId="0" borderId="8" xfId="2" applyNumberFormat="1" applyFont="1" applyBorder="1" applyAlignment="1" applyProtection="1">
      <alignment horizontal="right" vertical="center"/>
      <protection hidden="1"/>
    </xf>
    <xf numFmtId="165" fontId="2" fillId="0" borderId="8" xfId="4" applyNumberFormat="1" applyFont="1" applyBorder="1" applyAlignment="1" applyProtection="1">
      <alignment horizontal="right" vertical="center"/>
      <protection hidden="1"/>
    </xf>
    <xf numFmtId="165" fontId="2" fillId="0" borderId="15" xfId="4" applyNumberFormat="1" applyFont="1" applyBorder="1" applyAlignment="1" applyProtection="1">
      <alignment horizontal="right" vertical="center"/>
      <protection hidden="1"/>
    </xf>
    <xf numFmtId="164" fontId="2" fillId="0" borderId="9" xfId="2" applyNumberFormat="1" applyFont="1" applyBorder="1" applyAlignment="1" applyProtection="1">
      <alignment horizontal="right" vertical="center"/>
      <protection hidden="1"/>
    </xf>
    <xf numFmtId="165" fontId="2" fillId="0" borderId="9" xfId="4" applyNumberFormat="1" applyFont="1" applyBorder="1" applyAlignment="1" applyProtection="1">
      <alignment horizontal="right" vertical="center"/>
      <protection hidden="1"/>
    </xf>
    <xf numFmtId="165" fontId="2" fillId="6" borderId="13" xfId="2" applyNumberFormat="1" applyFont="1" applyFill="1" applyBorder="1" applyProtection="1">
      <alignment vertical="center"/>
      <protection hidden="1"/>
    </xf>
    <xf numFmtId="165" fontId="2" fillId="6" borderId="14" xfId="2" applyNumberFormat="1" applyFont="1" applyFill="1" applyBorder="1" applyProtection="1">
      <alignment vertical="center"/>
      <protection hidden="1"/>
    </xf>
    <xf numFmtId="164" fontId="2" fillId="0" borderId="13" xfId="2" applyNumberFormat="1" applyFont="1" applyBorder="1" applyProtection="1">
      <alignment vertical="center"/>
      <protection hidden="1"/>
    </xf>
    <xf numFmtId="165" fontId="2" fillId="0" borderId="14" xfId="4" applyNumberFormat="1" applyFont="1" applyBorder="1" applyProtection="1">
      <alignment vertical="center"/>
      <protection hidden="1"/>
    </xf>
    <xf numFmtId="164" fontId="2" fillId="0" borderId="0" xfId="2" applyNumberFormat="1" applyFont="1" applyBorder="1" applyProtection="1">
      <alignment vertical="center"/>
      <protection hidden="1"/>
    </xf>
    <xf numFmtId="165" fontId="2" fillId="0" borderId="15" xfId="4" applyNumberFormat="1" applyFont="1" applyBorder="1" applyProtection="1">
      <alignment vertical="center"/>
      <protection hidden="1"/>
    </xf>
    <xf numFmtId="165" fontId="2" fillId="6" borderId="2" xfId="2" applyNumberFormat="1" applyFont="1" applyFill="1" applyBorder="1" applyProtection="1">
      <alignment vertical="center"/>
      <protection hidden="1"/>
    </xf>
    <xf numFmtId="165" fontId="2" fillId="6" borderId="3" xfId="2" applyNumberFormat="1" applyFont="1" applyFill="1" applyBorder="1" applyProtection="1">
      <alignment vertical="center"/>
      <protection hidden="1"/>
    </xf>
    <xf numFmtId="164" fontId="2" fillId="0" borderId="8" xfId="2" applyNumberFormat="1" applyFont="1" applyBorder="1" applyAlignment="1" applyProtection="1">
      <alignment horizontal="right"/>
      <protection hidden="1"/>
    </xf>
    <xf numFmtId="10" fontId="2" fillId="6" borderId="14" xfId="2" applyNumberFormat="1" applyFont="1" applyFill="1" applyBorder="1" applyProtection="1">
      <alignment vertical="center"/>
      <protection hidden="1"/>
    </xf>
    <xf numFmtId="167" fontId="2" fillId="0" borderId="6" xfId="2" applyNumberFormat="1" applyFont="1" applyBorder="1" applyProtection="1">
      <alignment vertical="center"/>
      <protection hidden="1"/>
    </xf>
    <xf numFmtId="10" fontId="2" fillId="6" borderId="3" xfId="2" applyNumberFormat="1" applyFont="1" applyFill="1" applyBorder="1" applyProtection="1">
      <alignment vertical="center"/>
      <protection hidden="1"/>
    </xf>
    <xf numFmtId="10" fontId="2" fillId="0" borderId="9" xfId="4" applyNumberFormat="1" applyFont="1" applyBorder="1" applyAlignment="1" applyProtection="1">
      <alignment horizontal="right" vertical="center"/>
      <protection hidden="1"/>
    </xf>
    <xf numFmtId="2" fontId="2" fillId="7" borderId="6" xfId="1" applyNumberFormat="1" applyFont="1" applyFill="1" applyBorder="1" applyAlignment="1" applyProtection="1">
      <alignment vertical="center"/>
      <protection hidden="1"/>
    </xf>
    <xf numFmtId="2" fontId="2" fillId="7" borderId="6" xfId="4" applyNumberFormat="1" applyFont="1" applyFill="1" applyBorder="1" applyProtection="1">
      <alignment vertical="center"/>
      <protection hidden="1"/>
    </xf>
    <xf numFmtId="2" fontId="2" fillId="6" borderId="14" xfId="1" applyNumberFormat="1" applyFont="1" applyFill="1" applyBorder="1" applyAlignment="1" applyProtection="1">
      <alignment vertical="center"/>
      <protection hidden="1"/>
    </xf>
    <xf numFmtId="2" fontId="2" fillId="0" borderId="6" xfId="1" applyNumberFormat="1" applyFont="1" applyBorder="1" applyAlignment="1" applyProtection="1">
      <alignment vertical="center"/>
      <protection hidden="1"/>
    </xf>
    <xf numFmtId="2" fontId="2" fillId="0" borderId="6" xfId="4" applyNumberFormat="1" applyFont="1" applyBorder="1" applyProtection="1">
      <alignment vertical="center"/>
      <protection hidden="1"/>
    </xf>
    <xf numFmtId="2" fontId="2" fillId="0" borderId="8" xfId="1" applyNumberFormat="1" applyFont="1" applyBorder="1" applyAlignment="1" applyProtection="1">
      <alignment vertical="center"/>
      <protection hidden="1"/>
    </xf>
    <xf numFmtId="2" fontId="2" fillId="0" borderId="9" xfId="1" applyNumberFormat="1" applyFont="1" applyBorder="1" applyAlignment="1" applyProtection="1">
      <alignment vertical="center"/>
      <protection hidden="1"/>
    </xf>
    <xf numFmtId="2" fontId="2" fillId="0" borderId="9" xfId="4" applyNumberFormat="1" applyFont="1" applyBorder="1" applyProtection="1">
      <alignment vertical="center"/>
      <protection hidden="1"/>
    </xf>
    <xf numFmtId="2" fontId="2" fillId="6" borderId="3" xfId="1" applyNumberFormat="1" applyFont="1" applyFill="1" applyBorder="1" applyAlignment="1" applyProtection="1">
      <alignment vertical="center"/>
      <protection hidden="1"/>
    </xf>
    <xf numFmtId="1" fontId="33" fillId="0" borderId="0" xfId="2" applyFont="1">
      <alignment vertical="center"/>
    </xf>
    <xf numFmtId="1" fontId="32" fillId="6" borderId="6" xfId="2" applyFont="1" applyFill="1" applyBorder="1" applyAlignment="1" applyProtection="1">
      <alignment horizontal="center" vertical="center"/>
      <protection hidden="1"/>
    </xf>
    <xf numFmtId="1" fontId="32" fillId="6" borderId="11" xfId="2" applyFont="1" applyFill="1" applyBorder="1" applyAlignment="1" applyProtection="1">
      <alignment horizontal="center" vertical="center"/>
      <protection hidden="1"/>
    </xf>
    <xf numFmtId="1" fontId="32" fillId="6" borderId="9" xfId="2" applyFont="1" applyFill="1" applyBorder="1" applyAlignment="1" applyProtection="1">
      <alignment horizontal="center" vertical="center" wrapText="1"/>
      <protection hidden="1"/>
    </xf>
    <xf numFmtId="1" fontId="32" fillId="6" borderId="9" xfId="2" applyFont="1" applyFill="1" applyBorder="1" applyAlignment="1" applyProtection="1">
      <alignment horizontal="center" vertical="center"/>
      <protection hidden="1"/>
    </xf>
    <xf numFmtId="1" fontId="33" fillId="0" borderId="6" xfId="2" applyFont="1" applyFill="1" applyBorder="1" applyAlignment="1" applyProtection="1">
      <alignment horizontal="left" vertical="center"/>
      <protection hidden="1"/>
    </xf>
    <xf numFmtId="3" fontId="33" fillId="0" borderId="6" xfId="4" applyNumberFormat="1" applyFont="1" applyBorder="1" applyAlignment="1" applyProtection="1">
      <alignment vertical="center"/>
      <protection hidden="1"/>
    </xf>
    <xf numFmtId="1" fontId="33" fillId="0" borderId="8" xfId="2" applyFont="1" applyFill="1" applyBorder="1" applyAlignment="1" applyProtection="1">
      <alignment horizontal="left" vertical="center"/>
      <protection hidden="1"/>
    </xf>
    <xf numFmtId="3" fontId="33" fillId="0" borderId="8" xfId="4" applyNumberFormat="1" applyFont="1" applyBorder="1" applyAlignment="1" applyProtection="1">
      <alignment vertical="center"/>
      <protection hidden="1"/>
    </xf>
    <xf numFmtId="1" fontId="35" fillId="0" borderId="8" xfId="2" applyFont="1" applyFill="1" applyBorder="1" applyAlignment="1" applyProtection="1">
      <alignment horizontal="left" vertical="center" indent="1"/>
      <protection hidden="1"/>
    </xf>
    <xf numFmtId="3" fontId="33" fillId="11" borderId="8" xfId="4" applyNumberFormat="1" applyFont="1" applyFill="1" applyBorder="1" applyAlignment="1" applyProtection="1">
      <alignment vertical="center"/>
      <protection hidden="1"/>
    </xf>
    <xf numFmtId="1" fontId="32" fillId="7" borderId="8" xfId="2" applyFont="1" applyFill="1" applyBorder="1" applyAlignment="1" applyProtection="1">
      <alignment horizontal="left" vertical="center"/>
      <protection hidden="1"/>
    </xf>
    <xf numFmtId="3" fontId="32" fillId="7" borderId="9" xfId="4" applyNumberFormat="1" applyFont="1" applyFill="1" applyBorder="1" applyAlignment="1" applyProtection="1">
      <alignment vertical="center"/>
      <protection hidden="1"/>
    </xf>
    <xf numFmtId="1" fontId="33" fillId="0" borderId="0" xfId="2" applyFont="1" applyProtection="1">
      <alignment vertical="center"/>
      <protection hidden="1"/>
    </xf>
    <xf numFmtId="165" fontId="33" fillId="0" borderId="6" xfId="1" applyNumberFormat="1" applyFont="1" applyBorder="1" applyAlignment="1" applyProtection="1">
      <alignment vertical="center"/>
      <protection hidden="1"/>
    </xf>
    <xf numFmtId="165" fontId="33" fillId="0" borderId="8" xfId="1" applyNumberFormat="1" applyFont="1" applyBorder="1" applyAlignment="1" applyProtection="1">
      <alignment vertical="center"/>
      <protection hidden="1"/>
    </xf>
    <xf numFmtId="165" fontId="33" fillId="11" borderId="8" xfId="1" applyNumberFormat="1" applyFont="1" applyFill="1" applyBorder="1" applyAlignment="1" applyProtection="1">
      <alignment vertical="center"/>
      <protection hidden="1"/>
    </xf>
    <xf numFmtId="165" fontId="32" fillId="7" borderId="9" xfId="1" applyNumberFormat="1" applyFont="1" applyFill="1" applyBorder="1" applyAlignment="1" applyProtection="1">
      <alignment vertical="center"/>
      <protection hidden="1"/>
    </xf>
    <xf numFmtId="165" fontId="33" fillId="0" borderId="0" xfId="4" applyNumberFormat="1" applyFont="1" applyBorder="1" applyAlignment="1" applyProtection="1">
      <alignment vertical="center"/>
      <protection hidden="1"/>
    </xf>
    <xf numFmtId="165" fontId="33" fillId="0" borderId="6" xfId="4" applyNumberFormat="1" applyFont="1" applyBorder="1" applyAlignment="1" applyProtection="1">
      <alignment vertical="center"/>
      <protection hidden="1"/>
    </xf>
    <xf numFmtId="165" fontId="33" fillId="0" borderId="8" xfId="4" applyNumberFormat="1" applyFont="1" applyBorder="1" applyAlignment="1" applyProtection="1">
      <alignment vertical="center"/>
      <protection hidden="1"/>
    </xf>
    <xf numFmtId="165" fontId="33" fillId="11" borderId="8" xfId="4" applyNumberFormat="1" applyFont="1" applyFill="1" applyBorder="1" applyAlignment="1" applyProtection="1">
      <alignment vertical="center"/>
      <protection hidden="1"/>
    </xf>
    <xf numFmtId="1" fontId="33" fillId="7" borderId="8" xfId="2" applyFont="1" applyFill="1" applyBorder="1" applyAlignment="1" applyProtection="1">
      <alignment horizontal="left" vertical="center"/>
      <protection hidden="1"/>
    </xf>
    <xf numFmtId="165" fontId="33" fillId="7" borderId="8" xfId="4" applyNumberFormat="1" applyFont="1" applyFill="1" applyBorder="1" applyAlignment="1" applyProtection="1">
      <alignment vertical="center"/>
      <protection hidden="1"/>
    </xf>
    <xf numFmtId="1" fontId="2" fillId="6" borderId="4" xfId="2" applyFont="1" applyFill="1" applyBorder="1" applyProtection="1">
      <alignment vertical="center"/>
      <protection hidden="1"/>
    </xf>
    <xf numFmtId="0" fontId="32" fillId="6" borderId="9" xfId="2" applyNumberFormat="1" applyFont="1" applyFill="1" applyBorder="1" applyAlignment="1" applyProtection="1">
      <alignment horizontal="center" vertical="center" wrapText="1"/>
      <protection hidden="1"/>
    </xf>
    <xf numFmtId="1" fontId="32" fillId="6" borderId="8" xfId="2" applyFont="1" applyFill="1" applyBorder="1" applyAlignment="1" applyProtection="1">
      <alignment horizontal="center" vertical="center" wrapText="1"/>
      <protection hidden="1"/>
    </xf>
    <xf numFmtId="1" fontId="5" fillId="6" borderId="2" xfId="2" applyFont="1" applyFill="1" applyBorder="1" applyProtection="1">
      <alignment vertical="center"/>
      <protection hidden="1"/>
    </xf>
    <xf numFmtId="1" fontId="5" fillId="6" borderId="14" xfId="2" applyFont="1" applyFill="1" applyBorder="1" applyProtection="1">
      <alignment vertical="center"/>
      <protection hidden="1"/>
    </xf>
    <xf numFmtId="1" fontId="5" fillId="6" borderId="3" xfId="2" applyFont="1" applyFill="1" applyBorder="1" applyProtection="1">
      <alignment vertical="center"/>
      <protection hidden="1"/>
    </xf>
    <xf numFmtId="1" fontId="2" fillId="7" borderId="5" xfId="2" applyFont="1" applyFill="1" applyBorder="1" applyAlignment="1" applyProtection="1">
      <alignment horizontal="left" vertical="center" indent="1"/>
      <protection hidden="1"/>
    </xf>
    <xf numFmtId="164" fontId="2" fillId="7" borderId="6" xfId="2" applyNumberFormat="1" applyFont="1" applyFill="1" applyBorder="1" applyAlignment="1" applyProtection="1">
      <alignment horizontal="right" vertical="center" wrapText="1"/>
      <protection hidden="1"/>
    </xf>
    <xf numFmtId="1" fontId="2" fillId="0" borderId="7" xfId="2" applyFont="1" applyFill="1" applyBorder="1" applyAlignment="1" applyProtection="1">
      <alignment horizontal="left" vertical="center" indent="1"/>
      <protection hidden="1"/>
    </xf>
    <xf numFmtId="164" fontId="2" fillId="0" borderId="8" xfId="2" applyNumberFormat="1" applyFont="1" applyBorder="1" applyAlignment="1" applyProtection="1">
      <alignment horizontal="right" vertical="center" wrapText="1"/>
      <protection hidden="1"/>
    </xf>
    <xf numFmtId="1" fontId="2" fillId="0" borderId="7" xfId="2" applyFont="1" applyFill="1" applyBorder="1" applyAlignment="1" applyProtection="1">
      <alignment horizontal="left" indent="1"/>
      <protection hidden="1"/>
    </xf>
    <xf numFmtId="164" fontId="2" fillId="0" borderId="9" xfId="2" applyNumberFormat="1" applyFont="1" applyBorder="1" applyAlignment="1" applyProtection="1">
      <alignment horizontal="right" vertical="center" wrapText="1"/>
      <protection hidden="1"/>
    </xf>
    <xf numFmtId="164" fontId="2" fillId="6" borderId="13" xfId="2" applyNumberFormat="1" applyFont="1" applyFill="1" applyBorder="1" applyAlignment="1" applyProtection="1">
      <alignment horizontal="right" vertical="center" wrapText="1"/>
      <protection hidden="1"/>
    </xf>
    <xf numFmtId="1" fontId="5" fillId="6" borderId="16" xfId="2" applyFont="1" applyFill="1" applyBorder="1" applyProtection="1">
      <alignment vertical="center"/>
      <protection hidden="1"/>
    </xf>
    <xf numFmtId="165" fontId="5" fillId="6" borderId="3" xfId="2" applyNumberFormat="1" applyFont="1" applyFill="1" applyBorder="1" applyProtection="1">
      <alignment vertical="center"/>
      <protection hidden="1"/>
    </xf>
    <xf numFmtId="164" fontId="2" fillId="0" borderId="9" xfId="2" applyNumberFormat="1" applyFont="1" applyBorder="1" applyAlignment="1" applyProtection="1">
      <alignment horizontal="right" wrapText="1"/>
      <protection hidden="1"/>
    </xf>
    <xf numFmtId="165" fontId="2" fillId="0" borderId="9" xfId="4" applyNumberFormat="1" applyFont="1" applyBorder="1" applyAlignment="1" applyProtection="1">
      <alignment horizontal="center" vertical="center"/>
      <protection hidden="1"/>
    </xf>
    <xf numFmtId="165" fontId="2" fillId="0" borderId="8" xfId="2" applyNumberFormat="1" applyFont="1" applyBorder="1" applyAlignment="1" applyProtection="1">
      <alignment horizontal="center" vertical="center"/>
      <protection hidden="1"/>
    </xf>
    <xf numFmtId="164" fontId="2" fillId="6" borderId="2" xfId="2" applyNumberFormat="1" applyFont="1" applyFill="1" applyBorder="1" applyAlignment="1" applyProtection="1">
      <alignment horizontal="right" vertical="center" wrapText="1"/>
      <protection hidden="1"/>
    </xf>
    <xf numFmtId="1" fontId="21" fillId="11" borderId="1" xfId="2" applyFont="1" applyFill="1" applyBorder="1" applyAlignment="1" applyProtection="1">
      <alignment horizontal="left" vertical="center" indent="1"/>
      <protection hidden="1"/>
    </xf>
    <xf numFmtId="164" fontId="2" fillId="11" borderId="13" xfId="2" applyNumberFormat="1" applyFont="1" applyFill="1" applyBorder="1" applyAlignment="1" applyProtection="1">
      <alignment horizontal="right" vertical="center" wrapText="1"/>
      <protection hidden="1"/>
    </xf>
    <xf numFmtId="1" fontId="5" fillId="11" borderId="3" xfId="2" applyFont="1" applyFill="1" applyBorder="1" applyProtection="1">
      <alignment vertical="center"/>
      <protection hidden="1"/>
    </xf>
    <xf numFmtId="1" fontId="5" fillId="11" borderId="2" xfId="2" applyFont="1" applyFill="1" applyBorder="1" applyProtection="1">
      <alignment vertical="center"/>
      <protection hidden="1"/>
    </xf>
    <xf numFmtId="165" fontId="5" fillId="11" borderId="3" xfId="2" applyNumberFormat="1" applyFont="1" applyFill="1" applyBorder="1" applyProtection="1">
      <alignment vertical="center"/>
      <protection hidden="1"/>
    </xf>
    <xf numFmtId="164" fontId="2" fillId="0" borderId="9" xfId="2" applyNumberFormat="1" applyFont="1" applyFill="1" applyBorder="1" applyAlignment="1" applyProtection="1">
      <alignment horizontal="right" vertical="center" wrapText="1"/>
      <protection hidden="1"/>
    </xf>
    <xf numFmtId="165" fontId="2" fillId="0" borderId="8" xfId="4" applyNumberFormat="1" applyFont="1" applyFill="1" applyBorder="1" applyProtection="1">
      <alignment vertical="center"/>
      <protection hidden="1"/>
    </xf>
    <xf numFmtId="1" fontId="21" fillId="7" borderId="5" xfId="2" applyFont="1" applyFill="1" applyBorder="1" applyAlignment="1" applyProtection="1">
      <alignment horizontal="left" vertical="center" indent="1"/>
      <protection hidden="1"/>
    </xf>
    <xf numFmtId="165" fontId="2" fillId="7" borderId="14" xfId="4" applyNumberFormat="1" applyFont="1" applyFill="1" applyBorder="1" applyProtection="1">
      <alignment vertical="center"/>
      <protection hidden="1"/>
    </xf>
    <xf numFmtId="1" fontId="21" fillId="0" borderId="7" xfId="2" applyFont="1" applyFill="1" applyBorder="1" applyAlignment="1" applyProtection="1">
      <alignment horizontal="left" vertical="center" indent="1"/>
      <protection hidden="1"/>
    </xf>
    <xf numFmtId="165" fontId="2" fillId="0" borderId="16" xfId="4" applyNumberFormat="1" applyFont="1" applyBorder="1" applyProtection="1">
      <alignment vertical="center"/>
      <protection hidden="1"/>
    </xf>
    <xf numFmtId="0" fontId="36" fillId="0" borderId="0" xfId="7" applyFont="1" applyAlignment="1" applyProtection="1">
      <alignment vertical="center"/>
      <protection hidden="1"/>
    </xf>
    <xf numFmtId="0" fontId="36" fillId="0" borderId="0" xfId="7" applyFont="1" applyAlignment="1" applyProtection="1">
      <alignment vertical="center" wrapText="1"/>
      <protection hidden="1"/>
    </xf>
    <xf numFmtId="1" fontId="22" fillId="6" borderId="9" xfId="2" applyNumberFormat="1" applyFont="1" applyFill="1" applyBorder="1" applyAlignment="1" applyProtection="1">
      <alignment horizontal="center" vertical="center" wrapText="1"/>
      <protection hidden="1"/>
    </xf>
    <xf numFmtId="1" fontId="22" fillId="6" borderId="7" xfId="2" applyNumberFormat="1" applyFont="1" applyFill="1" applyBorder="1" applyAlignment="1" applyProtection="1">
      <alignment horizontal="center" vertical="center" wrapText="1"/>
      <protection hidden="1"/>
    </xf>
    <xf numFmtId="1" fontId="2" fillId="0" borderId="5" xfId="2" applyBorder="1" applyProtection="1">
      <alignment vertical="center"/>
      <protection hidden="1"/>
    </xf>
    <xf numFmtId="0" fontId="36" fillId="0" borderId="0" xfId="7" applyFont="1" applyFill="1" applyBorder="1" applyAlignment="1" applyProtection="1">
      <alignment vertical="center"/>
      <protection hidden="1"/>
    </xf>
    <xf numFmtId="0" fontId="26" fillId="0" borderId="0" xfId="8" applyFont="1" applyFill="1" applyBorder="1" applyAlignment="1" applyProtection="1">
      <alignment horizontal="center"/>
      <protection hidden="1"/>
    </xf>
    <xf numFmtId="3" fontId="26" fillId="0" borderId="0" xfId="8" applyNumberFormat="1" applyFont="1" applyFill="1" applyBorder="1" applyAlignment="1" applyProtection="1">
      <alignment horizontal="right" wrapText="1"/>
      <protection hidden="1"/>
    </xf>
    <xf numFmtId="0" fontId="38" fillId="7" borderId="4" xfId="7" applyFont="1" applyFill="1" applyBorder="1" applyAlignment="1" applyProtection="1">
      <alignment vertical="center"/>
      <protection hidden="1"/>
    </xf>
    <xf numFmtId="164" fontId="21" fillId="7" borderId="4" xfId="2" applyNumberFormat="1" applyFont="1" applyFill="1" applyBorder="1" applyProtection="1">
      <alignment vertical="center"/>
      <protection hidden="1"/>
    </xf>
    <xf numFmtId="1" fontId="34" fillId="0" borderId="0" xfId="2" applyFont="1" applyBorder="1" applyAlignment="1" applyProtection="1">
      <alignment wrapText="1"/>
      <protection hidden="1"/>
    </xf>
    <xf numFmtId="0" fontId="26" fillId="0" borderId="0" xfId="8" applyFont="1" applyFill="1" applyBorder="1" applyAlignment="1" applyProtection="1">
      <alignment horizontal="left" wrapText="1"/>
      <protection hidden="1"/>
    </xf>
    <xf numFmtId="0" fontId="26" fillId="0" borderId="0" xfId="8" applyFont="1" applyFill="1" applyBorder="1" applyAlignment="1" applyProtection="1">
      <alignment horizontal="center" wrapText="1"/>
      <protection hidden="1"/>
    </xf>
    <xf numFmtId="49" fontId="21" fillId="6" borderId="9" xfId="2" applyNumberFormat="1" applyFont="1" applyFill="1" applyBorder="1" applyAlignment="1" applyProtection="1">
      <alignment horizontal="center" vertical="center" wrapText="1"/>
      <protection hidden="1"/>
    </xf>
    <xf numFmtId="1" fontId="32" fillId="6" borderId="6" xfId="2" applyNumberFormat="1" applyFont="1" applyFill="1" applyBorder="1" applyAlignment="1" applyProtection="1">
      <alignment horizontal="center" vertical="center" wrapText="1"/>
      <protection hidden="1"/>
    </xf>
    <xf numFmtId="17" fontId="32" fillId="6" borderId="6" xfId="2" applyNumberFormat="1" applyFont="1" applyFill="1" applyBorder="1" applyAlignment="1" applyProtection="1">
      <alignment horizontal="center" vertical="center" wrapText="1"/>
      <protection hidden="1"/>
    </xf>
    <xf numFmtId="0" fontId="39" fillId="0" borderId="5" xfId="7" applyFont="1" applyBorder="1" applyAlignment="1" applyProtection="1">
      <alignment vertical="center"/>
      <protection hidden="1"/>
    </xf>
    <xf numFmtId="3" fontId="39" fillId="12" borderId="6" xfId="7" applyNumberFormat="1" applyFont="1" applyFill="1" applyBorder="1" applyAlignment="1" applyProtection="1">
      <alignment horizontal="right" vertical="center" wrapText="1"/>
      <protection hidden="1"/>
    </xf>
    <xf numFmtId="10" fontId="39" fillId="12" borderId="13" xfId="4" applyNumberFormat="1" applyFont="1" applyFill="1" applyBorder="1" applyProtection="1">
      <alignment vertical="center"/>
      <protection hidden="1"/>
    </xf>
    <xf numFmtId="10" fontId="39" fillId="12" borderId="0" xfId="4" applyNumberFormat="1" applyFont="1" applyFill="1" applyBorder="1" applyProtection="1">
      <alignment vertical="center"/>
      <protection hidden="1"/>
    </xf>
    <xf numFmtId="3" fontId="39" fillId="12" borderId="8" xfId="7" applyNumberFormat="1" applyFont="1" applyFill="1" applyBorder="1" applyAlignment="1" applyProtection="1">
      <alignment horizontal="right" vertical="center" wrapText="1"/>
      <protection hidden="1"/>
    </xf>
    <xf numFmtId="165" fontId="39" fillId="12" borderId="15" xfId="4" applyNumberFormat="1" applyFont="1" applyFill="1" applyBorder="1" applyProtection="1">
      <alignment vertical="center"/>
      <protection hidden="1"/>
    </xf>
    <xf numFmtId="0" fontId="36" fillId="12" borderId="0" xfId="7" applyFont="1" applyFill="1" applyAlignment="1" applyProtection="1">
      <alignment vertical="center"/>
      <protection hidden="1"/>
    </xf>
    <xf numFmtId="0" fontId="39" fillId="0" borderId="7" xfId="7" applyFont="1" applyBorder="1" applyAlignment="1" applyProtection="1">
      <alignment vertical="center"/>
      <protection hidden="1"/>
    </xf>
    <xf numFmtId="3" fontId="39" fillId="12" borderId="8" xfId="7" quotePrefix="1" applyNumberFormat="1" applyFont="1" applyFill="1" applyBorder="1" applyAlignment="1" applyProtection="1">
      <alignment horizontal="right" vertical="center" wrapText="1"/>
      <protection hidden="1"/>
    </xf>
    <xf numFmtId="165" fontId="39" fillId="12" borderId="15" xfId="4" applyNumberFormat="1" applyFont="1" applyFill="1" applyBorder="1" applyAlignment="1" applyProtection="1">
      <alignment horizontal="center" vertical="center"/>
      <protection hidden="1"/>
    </xf>
    <xf numFmtId="0" fontId="38" fillId="7" borderId="11" xfId="7" applyFont="1" applyFill="1" applyBorder="1" applyAlignment="1" applyProtection="1">
      <alignment vertical="center"/>
      <protection hidden="1"/>
    </xf>
    <xf numFmtId="3" fontId="38" fillId="7" borderId="9" xfId="7" applyNumberFormat="1" applyFont="1" applyFill="1" applyBorder="1" applyAlignment="1" applyProtection="1">
      <alignment horizontal="right" vertical="center" wrapText="1"/>
      <protection hidden="1"/>
    </xf>
    <xf numFmtId="165" fontId="38" fillId="7" borderId="12" xfId="4" applyNumberFormat="1" applyFont="1" applyFill="1" applyBorder="1" applyProtection="1">
      <alignment vertical="center"/>
      <protection hidden="1"/>
    </xf>
    <xf numFmtId="10" fontId="38" fillId="7" borderId="12" xfId="4" applyNumberFormat="1" applyFont="1" applyFill="1" applyBorder="1" applyProtection="1">
      <alignment vertical="center"/>
      <protection hidden="1"/>
    </xf>
    <xf numFmtId="165" fontId="38" fillId="7" borderId="9" xfId="4" applyNumberFormat="1" applyFont="1" applyFill="1" applyBorder="1" applyProtection="1">
      <alignment vertical="center"/>
      <protection hidden="1"/>
    </xf>
    <xf numFmtId="0" fontId="26" fillId="0" borderId="0" xfId="7" applyFont="1" applyAlignment="1" applyProtection="1">
      <alignment vertical="center"/>
      <protection hidden="1"/>
    </xf>
    <xf numFmtId="1" fontId="12" fillId="0" borderId="0" xfId="2" applyFont="1" applyFill="1" applyBorder="1" applyAlignment="1" applyProtection="1">
      <alignment vertical="center" wrapText="1"/>
      <protection hidden="1"/>
    </xf>
    <xf numFmtId="0" fontId="21" fillId="6" borderId="9" xfId="2" applyNumberFormat="1" applyFont="1" applyFill="1" applyBorder="1" applyAlignment="1" applyProtection="1">
      <alignment horizontal="center" vertical="center" wrapText="1"/>
      <protection hidden="1"/>
    </xf>
    <xf numFmtId="1" fontId="21" fillId="7" borderId="6" xfId="2" applyFont="1" applyFill="1" applyBorder="1" applyAlignment="1" applyProtection="1">
      <alignment horizontal="left" vertical="center" wrapText="1"/>
      <protection hidden="1"/>
    </xf>
    <xf numFmtId="3" fontId="21" fillId="7" borderId="0" xfId="2" applyNumberFormat="1" applyFont="1" applyFill="1" applyAlignment="1" applyProtection="1">
      <alignment horizontal="right" vertical="center"/>
      <protection hidden="1"/>
    </xf>
    <xf numFmtId="165" fontId="40" fillId="7" borderId="6" xfId="4" applyNumberFormat="1" applyFont="1" applyFill="1" applyBorder="1" applyAlignment="1" applyProtection="1">
      <alignment horizontal="right" vertical="center" wrapText="1"/>
      <protection hidden="1"/>
    </xf>
    <xf numFmtId="1" fontId="21" fillId="0" borderId="8" xfId="2" applyFont="1" applyFill="1" applyBorder="1" applyAlignment="1" applyProtection="1">
      <alignment horizontal="left" vertical="center" wrapText="1"/>
      <protection hidden="1"/>
    </xf>
    <xf numFmtId="3" fontId="21" fillId="0" borderId="0" xfId="2" applyNumberFormat="1" applyFont="1" applyAlignment="1" applyProtection="1">
      <alignment horizontal="right" vertical="center"/>
      <protection hidden="1"/>
    </xf>
    <xf numFmtId="165" fontId="40" fillId="0" borderId="8" xfId="4" applyNumberFormat="1" applyFont="1" applyBorder="1" applyAlignment="1" applyProtection="1">
      <alignment horizontal="right" vertical="center" wrapText="1"/>
      <protection hidden="1"/>
    </xf>
    <xf numFmtId="1" fontId="2" fillId="0" borderId="8" xfId="2" applyFont="1" applyFill="1" applyBorder="1" applyAlignment="1" applyProtection="1">
      <alignment horizontal="left" indent="1"/>
      <protection hidden="1"/>
    </xf>
    <xf numFmtId="3" fontId="2" fillId="0" borderId="0" xfId="2" applyNumberFormat="1" applyFont="1" applyAlignment="1" applyProtection="1">
      <alignment horizontal="right" vertical="center"/>
      <protection hidden="1"/>
    </xf>
    <xf numFmtId="165" fontId="36" fillId="0" borderId="8" xfId="4" applyNumberFormat="1" applyFont="1" applyBorder="1" applyAlignment="1" applyProtection="1">
      <alignment horizontal="right" vertical="center" wrapText="1"/>
      <protection hidden="1"/>
    </xf>
    <xf numFmtId="3" fontId="2" fillId="0" borderId="0" xfId="2" applyNumberFormat="1" applyAlignment="1" applyProtection="1">
      <alignment horizontal="right" vertical="center"/>
      <protection hidden="1"/>
    </xf>
    <xf numFmtId="3" fontId="40" fillId="0" borderId="8" xfId="7" applyNumberFormat="1" applyFont="1" applyBorder="1" applyAlignment="1" applyProtection="1">
      <alignment horizontal="right" vertical="center" wrapText="1"/>
      <protection hidden="1"/>
    </xf>
    <xf numFmtId="3" fontId="21" fillId="0" borderId="15" xfId="2" applyNumberFormat="1" applyFont="1" applyBorder="1" applyAlignment="1" applyProtection="1">
      <alignment horizontal="right" vertical="center"/>
      <protection hidden="1"/>
    </xf>
    <xf numFmtId="3" fontId="36" fillId="0" borderId="8" xfId="7" applyNumberFormat="1" applyFont="1" applyBorder="1" applyAlignment="1" applyProtection="1">
      <alignment horizontal="right" vertical="center" wrapText="1"/>
      <protection hidden="1"/>
    </xf>
    <xf numFmtId="1" fontId="41" fillId="0" borderId="0" xfId="2" applyFont="1" applyBorder="1" applyAlignment="1" applyProtection="1">
      <alignment vertical="center" wrapText="1"/>
      <protection hidden="1"/>
    </xf>
    <xf numFmtId="1" fontId="2" fillId="0" borderId="5" xfId="2" applyFont="1" applyBorder="1" applyAlignment="1" applyProtection="1">
      <alignment horizontal="left"/>
    </xf>
    <xf numFmtId="1" fontId="33" fillId="14" borderId="13" xfId="2" applyFont="1" applyFill="1" applyBorder="1" applyAlignment="1">
      <alignment vertical="center"/>
    </xf>
    <xf numFmtId="1" fontId="2" fillId="0" borderId="7" xfId="2" applyFont="1" applyBorder="1" applyAlignment="1" applyProtection="1">
      <alignment horizontal="left"/>
    </xf>
    <xf numFmtId="1" fontId="2" fillId="0" borderId="11" xfId="2" applyFont="1" applyBorder="1" applyAlignment="1" applyProtection="1">
      <alignment horizontal="left"/>
    </xf>
    <xf numFmtId="1" fontId="22" fillId="14" borderId="1" xfId="2" applyNumberFormat="1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0" borderId="7" xfId="2" applyFont="1" applyFill="1" applyBorder="1" applyAlignment="1">
      <alignment horizontal="left" vertical="center" wrapText="1"/>
    </xf>
    <xf numFmtId="1" fontId="32" fillId="14" borderId="6" xfId="2" applyNumberFormat="1" applyFont="1" applyFill="1" applyBorder="1" applyAlignment="1" applyProtection="1">
      <alignment horizontal="center" vertical="center" wrapText="1"/>
      <protection hidden="1"/>
    </xf>
    <xf numFmtId="0" fontId="21" fillId="14" borderId="4" xfId="2" applyNumberFormat="1" applyFont="1" applyFill="1" applyBorder="1" applyAlignment="1" applyProtection="1">
      <alignment horizontal="center" vertical="center"/>
      <protection hidden="1"/>
    </xf>
    <xf numFmtId="1" fontId="21" fillId="14" borderId="6" xfId="2" applyNumberFormat="1" applyFont="1" applyFill="1" applyBorder="1" applyAlignment="1">
      <alignment horizontal="center" vertical="center" wrapText="1"/>
    </xf>
    <xf numFmtId="1" fontId="3" fillId="3" borderId="0" xfId="2" applyFont="1" applyFill="1" applyAlignment="1">
      <alignment horizontal="center" vertical="center"/>
    </xf>
    <xf numFmtId="1" fontId="9" fillId="3" borderId="0" xfId="2" applyFont="1" applyFill="1" applyAlignment="1">
      <alignment horizontal="center" vertical="center"/>
    </xf>
    <xf numFmtId="1" fontId="4" fillId="3" borderId="0" xfId="2" applyFont="1" applyFill="1" applyAlignment="1">
      <alignment horizontal="left" vertical="center" indent="1"/>
    </xf>
    <xf numFmtId="1" fontId="20" fillId="3" borderId="1" xfId="2" applyFont="1" applyFill="1" applyBorder="1" applyAlignment="1" applyProtection="1">
      <alignment horizontal="center" vertical="center"/>
      <protection hidden="1"/>
    </xf>
    <xf numFmtId="1" fontId="20" fillId="3" borderId="2" xfId="2" applyFont="1" applyFill="1" applyBorder="1" applyAlignment="1" applyProtection="1">
      <alignment horizontal="center" vertical="center"/>
      <protection hidden="1"/>
    </xf>
    <xf numFmtId="1" fontId="20" fillId="3" borderId="3" xfId="2" applyFont="1" applyFill="1" applyBorder="1" applyAlignment="1" applyProtection="1">
      <alignment horizontal="center" vertical="center"/>
      <protection hidden="1"/>
    </xf>
    <xf numFmtId="3" fontId="20" fillId="3" borderId="4" xfId="5" applyNumberFormat="1" applyFont="1" applyFill="1" applyBorder="1" applyAlignment="1">
      <alignment horizontal="center" vertical="center" wrapText="1"/>
    </xf>
    <xf numFmtId="0" fontId="26" fillId="6" borderId="1" xfId="5" applyNumberFormat="1" applyFont="1" applyFill="1" applyBorder="1" applyAlignment="1" applyProtection="1">
      <alignment vertical="center" wrapText="1"/>
    </xf>
    <xf numFmtId="0" fontId="26" fillId="6" borderId="2" xfId="5" applyNumberFormat="1" applyFont="1" applyFill="1" applyBorder="1" applyAlignment="1" applyProtection="1">
      <alignment vertical="center" wrapText="1"/>
    </xf>
    <xf numFmtId="0" fontId="26" fillId="6" borderId="3" xfId="5" applyNumberFormat="1" applyFont="1" applyFill="1" applyBorder="1" applyAlignment="1" applyProtection="1">
      <alignment vertical="center" wrapText="1"/>
    </xf>
    <xf numFmtId="0" fontId="0" fillId="6" borderId="6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8" borderId="6" xfId="0" applyFill="1" applyBorder="1" applyAlignment="1">
      <alignment horizontal="center" vertical="center" wrapText="1"/>
    </xf>
    <xf numFmtId="0" fontId="0" fillId="8" borderId="9" xfId="0" applyFill="1" applyBorder="1" applyAlignment="1">
      <alignment horizontal="center" vertical="center" wrapText="1"/>
    </xf>
    <xf numFmtId="0" fontId="26" fillId="6" borderId="1" xfId="5" applyNumberFormat="1" applyFont="1" applyFill="1" applyBorder="1" applyAlignment="1" applyProtection="1">
      <alignment horizontal="left" vertical="center" wrapText="1"/>
    </xf>
    <xf numFmtId="0" fontId="26" fillId="6" borderId="2" xfId="5" applyNumberFormat="1" applyFont="1" applyFill="1" applyBorder="1" applyAlignment="1" applyProtection="1">
      <alignment horizontal="left" vertical="center" wrapText="1"/>
    </xf>
    <xf numFmtId="0" fontId="26" fillId="6" borderId="3" xfId="5" applyNumberFormat="1" applyFont="1" applyFill="1" applyBorder="1" applyAlignment="1" applyProtection="1">
      <alignment horizontal="left" vertical="center" wrapText="1"/>
    </xf>
    <xf numFmtId="3" fontId="20" fillId="3" borderId="7" xfId="5" applyNumberFormat="1" applyFont="1" applyFill="1" applyBorder="1" applyAlignment="1">
      <alignment horizontal="center" vertical="center" wrapText="1"/>
    </xf>
    <xf numFmtId="3" fontId="20" fillId="3" borderId="0" xfId="5" applyNumberFormat="1" applyFont="1" applyFill="1" applyBorder="1" applyAlignment="1">
      <alignment horizontal="center" vertical="center" wrapText="1"/>
    </xf>
    <xf numFmtId="1" fontId="20" fillId="3" borderId="11" xfId="5" applyNumberFormat="1" applyFont="1" applyFill="1" applyBorder="1" applyAlignment="1">
      <alignment horizontal="center" vertical="center" wrapText="1"/>
    </xf>
    <xf numFmtId="1" fontId="20" fillId="3" borderId="12" xfId="5" applyNumberFormat="1" applyFont="1" applyFill="1" applyBorder="1" applyAlignment="1">
      <alignment horizontal="center" vertical="center" wrapText="1"/>
    </xf>
    <xf numFmtId="3" fontId="20" fillId="3" borderId="11" xfId="5" applyNumberFormat="1" applyFont="1" applyFill="1" applyBorder="1" applyAlignment="1">
      <alignment horizontal="center" vertical="center" wrapText="1"/>
    </xf>
    <xf numFmtId="3" fontId="20" fillId="3" borderId="12" xfId="5" applyNumberFormat="1" applyFont="1" applyFill="1" applyBorder="1" applyAlignment="1">
      <alignment horizontal="center" vertical="center" wrapText="1"/>
    </xf>
    <xf numFmtId="1" fontId="23" fillId="0" borderId="1" xfId="2" applyFont="1" applyBorder="1" applyAlignment="1" applyProtection="1">
      <alignment wrapText="1"/>
      <protection hidden="1"/>
    </xf>
    <xf numFmtId="1" fontId="23" fillId="0" borderId="2" xfId="2" applyFont="1" applyBorder="1" applyAlignment="1" applyProtection="1">
      <alignment wrapText="1"/>
      <protection hidden="1"/>
    </xf>
    <xf numFmtId="1" fontId="23" fillId="0" borderId="3" xfId="2" applyFont="1" applyBorder="1" applyAlignment="1" applyProtection="1">
      <alignment wrapText="1"/>
      <protection hidden="1"/>
    </xf>
    <xf numFmtId="1" fontId="5" fillId="0" borderId="0" xfId="2" applyFont="1" applyFill="1" applyAlignment="1">
      <alignment horizontal="center" vertical="center"/>
    </xf>
    <xf numFmtId="0" fontId="26" fillId="6" borderId="1" xfId="5" applyNumberFormat="1" applyFont="1" applyFill="1" applyBorder="1" applyAlignment="1" applyProtection="1">
      <alignment horizontal="left" vertical="center" wrapText="1"/>
      <protection hidden="1"/>
    </xf>
    <xf numFmtId="0" fontId="26" fillId="6" borderId="2" xfId="5" applyNumberFormat="1" applyFont="1" applyFill="1" applyBorder="1" applyAlignment="1" applyProtection="1">
      <alignment horizontal="left" vertical="center" wrapText="1"/>
      <protection hidden="1"/>
    </xf>
    <xf numFmtId="0" fontId="26" fillId="6" borderId="3" xfId="5" applyNumberFormat="1" applyFont="1" applyFill="1" applyBorder="1" applyAlignment="1" applyProtection="1">
      <alignment horizontal="left" vertical="center" wrapText="1"/>
      <protection hidden="1"/>
    </xf>
    <xf numFmtId="3" fontId="20" fillId="3" borderId="4" xfId="5" applyNumberFormat="1" applyFont="1" applyFill="1" applyBorder="1" applyAlignment="1" applyProtection="1">
      <alignment horizontal="center" vertical="center" wrapText="1"/>
      <protection hidden="1"/>
    </xf>
    <xf numFmtId="3" fontId="20" fillId="6" borderId="6" xfId="5" applyNumberFormat="1" applyFont="1" applyFill="1" applyBorder="1" applyAlignment="1" applyProtection="1">
      <alignment horizontal="center" vertical="center" wrapText="1"/>
      <protection hidden="1"/>
    </xf>
    <xf numFmtId="3" fontId="20" fillId="6" borderId="9" xfId="5" applyNumberFormat="1" applyFont="1" applyFill="1" applyBorder="1" applyAlignment="1" applyProtection="1">
      <alignment horizontal="center" vertical="center" wrapText="1"/>
      <protection hidden="1"/>
    </xf>
    <xf numFmtId="3" fontId="21" fillId="6" borderId="4" xfId="5" applyNumberFormat="1" applyFont="1" applyFill="1" applyBorder="1" applyAlignment="1" applyProtection="1">
      <alignment horizontal="center" vertical="center" wrapText="1"/>
      <protection hidden="1"/>
    </xf>
    <xf numFmtId="3" fontId="20" fillId="6" borderId="4" xfId="5" applyNumberFormat="1" applyFont="1" applyFill="1" applyBorder="1" applyAlignment="1" applyProtection="1">
      <alignment horizontal="center" vertical="center" wrapText="1"/>
      <protection hidden="1"/>
    </xf>
    <xf numFmtId="0" fontId="26" fillId="12" borderId="1" xfId="5" applyNumberFormat="1" applyFont="1" applyFill="1" applyBorder="1" applyAlignment="1" applyProtection="1">
      <alignment horizontal="left" vertical="center" wrapText="1"/>
      <protection hidden="1"/>
    </xf>
    <xf numFmtId="0" fontId="26" fillId="12" borderId="2" xfId="5" applyNumberFormat="1" applyFont="1" applyFill="1" applyBorder="1" applyAlignment="1" applyProtection="1">
      <alignment horizontal="left" vertical="center" wrapText="1"/>
      <protection hidden="1"/>
    </xf>
    <xf numFmtId="0" fontId="26" fillId="12" borderId="3" xfId="5" applyNumberFormat="1" applyFont="1" applyFill="1" applyBorder="1" applyAlignment="1" applyProtection="1">
      <alignment horizontal="left" vertical="center" wrapText="1"/>
      <protection hidden="1"/>
    </xf>
    <xf numFmtId="3" fontId="20" fillId="3" borderId="11" xfId="5" applyNumberFormat="1" applyFont="1" applyFill="1" applyBorder="1" applyAlignment="1" applyProtection="1">
      <alignment horizontal="center" vertical="center" wrapText="1"/>
      <protection hidden="1"/>
    </xf>
    <xf numFmtId="3" fontId="20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0" fillId="6" borderId="4" xfId="0" applyFill="1" applyBorder="1" applyAlignment="1" applyProtection="1">
      <alignment horizontal="center" vertical="center" wrapText="1"/>
      <protection hidden="1"/>
    </xf>
    <xf numFmtId="3" fontId="27" fillId="3" borderId="4" xfId="5" applyNumberFormat="1" applyFont="1" applyFill="1" applyBorder="1" applyAlignment="1" applyProtection="1">
      <alignment horizontal="center" vertical="center" wrapText="1"/>
      <protection hidden="1"/>
    </xf>
    <xf numFmtId="0" fontId="26" fillId="6" borderId="4" xfId="5" applyNumberFormat="1" applyFont="1" applyFill="1" applyBorder="1" applyAlignment="1" applyProtection="1">
      <alignment vertical="center" wrapText="1"/>
      <protection hidden="1"/>
    </xf>
    <xf numFmtId="3" fontId="27" fillId="3" borderId="7" xfId="5" applyNumberFormat="1" applyFont="1" applyFill="1" applyBorder="1" applyAlignment="1" applyProtection="1">
      <alignment horizontal="center" vertical="center" wrapText="1"/>
      <protection hidden="1"/>
    </xf>
    <xf numFmtId="3" fontId="27" fillId="3" borderId="0" xfId="5" applyNumberFormat="1" applyFont="1" applyFill="1" applyBorder="1" applyAlignment="1" applyProtection="1">
      <alignment horizontal="center" vertical="center" wrapText="1"/>
      <protection hidden="1"/>
    </xf>
    <xf numFmtId="1" fontId="27" fillId="3" borderId="11" xfId="5" applyNumberFormat="1" applyFont="1" applyFill="1" applyBorder="1" applyAlignment="1" applyProtection="1">
      <alignment horizontal="center" vertical="center" wrapText="1"/>
      <protection hidden="1"/>
    </xf>
    <xf numFmtId="1" fontId="27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30" fillId="0" borderId="1" xfId="0" applyFont="1" applyBorder="1" applyAlignment="1">
      <alignment horizontal="left" wrapText="1"/>
    </xf>
    <xf numFmtId="0" fontId="30" fillId="0" borderId="2" xfId="0" applyFont="1" applyBorder="1" applyAlignment="1">
      <alignment horizontal="left" wrapText="1"/>
    </xf>
    <xf numFmtId="0" fontId="30" fillId="0" borderId="3" xfId="0" applyFont="1" applyBorder="1" applyAlignment="1">
      <alignment horizontal="left" wrapText="1"/>
    </xf>
    <xf numFmtId="0" fontId="28" fillId="3" borderId="1" xfId="0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 wrapText="1"/>
    </xf>
    <xf numFmtId="0" fontId="28" fillId="3" borderId="3" xfId="0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/>
    </xf>
    <xf numFmtId="1" fontId="12" fillId="3" borderId="12" xfId="6" applyFont="1" applyFill="1" applyBorder="1" applyAlignment="1" applyProtection="1">
      <alignment horizontal="center" vertical="center" wrapText="1"/>
      <protection hidden="1"/>
    </xf>
    <xf numFmtId="1" fontId="20" fillId="3" borderId="7" xfId="2" applyFont="1" applyFill="1" applyBorder="1" applyAlignment="1" applyProtection="1">
      <alignment horizontal="center" vertical="center" wrapText="1"/>
      <protection hidden="1"/>
    </xf>
    <xf numFmtId="1" fontId="20" fillId="3" borderId="0" xfId="2" applyFont="1" applyFill="1" applyBorder="1" applyAlignment="1" applyProtection="1">
      <alignment horizontal="center" vertical="center" wrapText="1"/>
      <protection hidden="1"/>
    </xf>
    <xf numFmtId="1" fontId="23" fillId="0" borderId="1" xfId="2" applyFont="1" applyBorder="1" applyAlignment="1" applyProtection="1">
      <alignment horizontal="left" wrapText="1"/>
      <protection hidden="1"/>
    </xf>
    <xf numFmtId="1" fontId="23" fillId="0" borderId="2" xfId="2" applyFont="1" applyBorder="1" applyAlignment="1" applyProtection="1">
      <alignment horizontal="left" wrapText="1"/>
      <protection hidden="1"/>
    </xf>
    <xf numFmtId="1" fontId="23" fillId="0" borderId="3" xfId="2" applyFont="1" applyBorder="1" applyAlignment="1" applyProtection="1">
      <alignment horizontal="left" wrapText="1"/>
      <protection hidden="1"/>
    </xf>
    <xf numFmtId="1" fontId="20" fillId="3" borderId="1" xfId="2" applyFont="1" applyFill="1" applyBorder="1" applyAlignment="1" applyProtection="1">
      <alignment horizontal="center" vertical="center" wrapText="1"/>
      <protection hidden="1"/>
    </xf>
    <xf numFmtId="1" fontId="20" fillId="3" borderId="2" xfId="2" applyFont="1" applyFill="1" applyBorder="1" applyAlignment="1" applyProtection="1">
      <alignment horizontal="center" vertical="center" wrapText="1"/>
      <protection hidden="1"/>
    </xf>
    <xf numFmtId="1" fontId="20" fillId="3" borderId="3" xfId="2" applyFont="1" applyFill="1" applyBorder="1" applyAlignment="1" applyProtection="1">
      <alignment horizontal="center" vertical="center" wrapText="1"/>
      <protection hidden="1"/>
    </xf>
    <xf numFmtId="1" fontId="23" fillId="0" borderId="1" xfId="2" applyFont="1" applyBorder="1" applyAlignment="1" applyProtection="1">
      <alignment horizontal="left" vertical="center" wrapText="1"/>
      <protection hidden="1"/>
    </xf>
    <xf numFmtId="1" fontId="23" fillId="0" borderId="2" xfId="2" applyFont="1" applyBorder="1" applyAlignment="1" applyProtection="1">
      <alignment horizontal="left" vertical="center" wrapText="1"/>
      <protection hidden="1"/>
    </xf>
    <xf numFmtId="1" fontId="23" fillId="0" borderId="3" xfId="2" applyFont="1" applyBorder="1" applyAlignment="1" applyProtection="1">
      <alignment horizontal="left" vertical="center" wrapText="1"/>
      <protection hidden="1"/>
    </xf>
    <xf numFmtId="49" fontId="20" fillId="3" borderId="5" xfId="2" applyNumberFormat="1" applyFont="1" applyFill="1" applyBorder="1" applyAlignment="1" applyProtection="1">
      <alignment horizontal="center" vertical="center" wrapText="1"/>
      <protection hidden="1"/>
    </xf>
    <xf numFmtId="1" fontId="20" fillId="3" borderId="13" xfId="2" applyFont="1" applyFill="1" applyBorder="1" applyAlignment="1" applyProtection="1">
      <alignment horizontal="center" vertical="center" wrapText="1"/>
      <protection hidden="1"/>
    </xf>
    <xf numFmtId="1" fontId="20" fillId="3" borderId="14" xfId="2" applyFont="1" applyFill="1" applyBorder="1" applyAlignment="1" applyProtection="1">
      <alignment horizontal="center" vertical="center" wrapText="1"/>
      <protection hidden="1"/>
    </xf>
    <xf numFmtId="1" fontId="20" fillId="3" borderId="11" xfId="2" applyFont="1" applyFill="1" applyBorder="1" applyAlignment="1" applyProtection="1">
      <alignment horizontal="center" vertical="center" wrapText="1"/>
      <protection hidden="1"/>
    </xf>
    <xf numFmtId="1" fontId="20" fillId="3" borderId="12" xfId="2" applyFont="1" applyFill="1" applyBorder="1" applyAlignment="1" applyProtection="1">
      <alignment horizontal="center" vertical="center" wrapText="1"/>
      <protection hidden="1"/>
    </xf>
    <xf numFmtId="1" fontId="20" fillId="3" borderId="16" xfId="2" applyFont="1" applyFill="1" applyBorder="1" applyAlignment="1" applyProtection="1">
      <alignment horizontal="center" vertical="center" wrapText="1"/>
      <protection hidden="1"/>
    </xf>
    <xf numFmtId="1" fontId="32" fillId="6" borderId="8" xfId="2" applyFont="1" applyFill="1" applyBorder="1" applyAlignment="1" applyProtection="1">
      <alignment horizontal="center" vertical="center" wrapText="1"/>
      <protection hidden="1"/>
    </xf>
    <xf numFmtId="1" fontId="32" fillId="6" borderId="9" xfId="2" applyFont="1" applyFill="1" applyBorder="1" applyAlignment="1" applyProtection="1">
      <alignment horizontal="center" vertical="center" wrapText="1"/>
      <protection hidden="1"/>
    </xf>
    <xf numFmtId="1" fontId="32" fillId="6" borderId="4" xfId="2" applyFont="1" applyFill="1" applyBorder="1" applyAlignment="1" applyProtection="1">
      <alignment horizontal="center" vertical="center" wrapText="1"/>
      <protection hidden="1"/>
    </xf>
    <xf numFmtId="1" fontId="32" fillId="6" borderId="15" xfId="2" applyFont="1" applyFill="1" applyBorder="1" applyAlignment="1" applyProtection="1">
      <alignment horizontal="center" vertical="center" wrapText="1"/>
      <protection hidden="1"/>
    </xf>
    <xf numFmtId="1" fontId="32" fillId="6" borderId="16" xfId="2" applyFont="1" applyFill="1" applyBorder="1" applyAlignment="1" applyProtection="1">
      <alignment horizontal="center" vertical="center" wrapText="1"/>
      <protection hidden="1"/>
    </xf>
    <xf numFmtId="1" fontId="12" fillId="3" borderId="0" xfId="6" applyFont="1" applyFill="1" applyBorder="1" applyAlignment="1" applyProtection="1">
      <alignment horizontal="center" vertical="center" wrapText="1"/>
      <protection hidden="1"/>
    </xf>
    <xf numFmtId="1" fontId="20" fillId="3" borderId="11" xfId="6" applyFont="1" applyFill="1" applyBorder="1" applyAlignment="1" applyProtection="1">
      <alignment horizontal="center" vertical="center" wrapText="1"/>
      <protection hidden="1"/>
    </xf>
    <xf numFmtId="1" fontId="20" fillId="3" borderId="12" xfId="6" applyFont="1" applyFill="1" applyBorder="1" applyAlignment="1" applyProtection="1">
      <alignment horizontal="center" vertical="center" wrapText="1"/>
      <protection hidden="1"/>
    </xf>
    <xf numFmtId="1" fontId="23" fillId="6" borderId="1" xfId="6" applyFont="1" applyFill="1" applyBorder="1" applyAlignment="1" applyProtection="1">
      <alignment horizontal="left" wrapText="1"/>
      <protection hidden="1"/>
    </xf>
    <xf numFmtId="1" fontId="23" fillId="6" borderId="2" xfId="6" applyFont="1" applyFill="1" applyBorder="1" applyAlignment="1" applyProtection="1">
      <alignment horizontal="left" wrapText="1"/>
      <protection hidden="1"/>
    </xf>
    <xf numFmtId="1" fontId="23" fillId="0" borderId="4" xfId="2" applyFont="1" applyBorder="1" applyAlignment="1" applyProtection="1">
      <alignment wrapText="1"/>
      <protection hidden="1"/>
    </xf>
    <xf numFmtId="1" fontId="23" fillId="0" borderId="1" xfId="2" applyFont="1" applyBorder="1" applyAlignment="1" applyProtection="1">
      <alignment vertical="center" wrapText="1"/>
      <protection hidden="1"/>
    </xf>
    <xf numFmtId="1" fontId="23" fillId="0" borderId="2" xfId="2" applyFont="1" applyBorder="1" applyAlignment="1" applyProtection="1">
      <alignment vertical="center" wrapText="1"/>
      <protection hidden="1"/>
    </xf>
    <xf numFmtId="1" fontId="23" fillId="0" borderId="3" xfId="2" applyFont="1" applyBorder="1" applyAlignment="1" applyProtection="1">
      <alignment vertical="center" wrapText="1"/>
      <protection hidden="1"/>
    </xf>
    <xf numFmtId="1" fontId="27" fillId="3" borderId="1" xfId="2" applyFont="1" applyFill="1" applyBorder="1" applyAlignment="1" applyProtection="1">
      <alignment horizontal="center" vertical="center" wrapText="1"/>
      <protection hidden="1"/>
    </xf>
    <xf numFmtId="1" fontId="27" fillId="3" borderId="2" xfId="2" applyFont="1" applyFill="1" applyBorder="1" applyAlignment="1" applyProtection="1">
      <alignment horizontal="center" vertical="center" wrapText="1"/>
      <protection hidden="1"/>
    </xf>
    <xf numFmtId="1" fontId="27" fillId="3" borderId="3" xfId="2" applyFont="1" applyFill="1" applyBorder="1" applyAlignment="1" applyProtection="1">
      <alignment horizontal="center" vertical="center" wrapText="1"/>
      <protection hidden="1"/>
    </xf>
    <xf numFmtId="1" fontId="4" fillId="3" borderId="0" xfId="2" applyFont="1" applyFill="1" applyAlignment="1" applyProtection="1">
      <alignment horizontal="left" vertical="center" indent="1"/>
      <protection hidden="1"/>
    </xf>
    <xf numFmtId="1" fontId="23" fillId="0" borderId="1" xfId="2" applyFont="1" applyBorder="1" applyAlignment="1" applyProtection="1">
      <alignment horizontal="left"/>
      <protection hidden="1"/>
    </xf>
    <xf numFmtId="1" fontId="23" fillId="0" borderId="2" xfId="2" applyFont="1" applyBorder="1" applyAlignment="1" applyProtection="1">
      <alignment horizontal="left"/>
      <protection hidden="1"/>
    </xf>
    <xf numFmtId="1" fontId="23" fillId="0" borderId="3" xfId="2" applyFont="1" applyBorder="1" applyAlignment="1" applyProtection="1">
      <alignment horizontal="left"/>
      <protection hidden="1"/>
    </xf>
    <xf numFmtId="1" fontId="12" fillId="3" borderId="1" xfId="2" applyFont="1" applyFill="1" applyBorder="1" applyAlignment="1" applyProtection="1">
      <alignment horizontal="center" vertical="center" wrapText="1"/>
      <protection hidden="1"/>
    </xf>
    <xf numFmtId="1" fontId="12" fillId="3" borderId="2" xfId="2" applyFont="1" applyFill="1" applyBorder="1" applyAlignment="1" applyProtection="1">
      <alignment horizontal="center" vertical="center" wrapText="1"/>
      <protection hidden="1"/>
    </xf>
    <xf numFmtId="1" fontId="12" fillId="3" borderId="3" xfId="2" applyFont="1" applyFill="1" applyBorder="1" applyAlignment="1" applyProtection="1">
      <alignment horizontal="center" vertical="center" wrapText="1"/>
      <protection hidden="1"/>
    </xf>
    <xf numFmtId="1" fontId="23" fillId="0" borderId="9" xfId="2" applyFont="1" applyBorder="1" applyAlignment="1" applyProtection="1">
      <alignment wrapText="1"/>
      <protection hidden="1"/>
    </xf>
    <xf numFmtId="1" fontId="20" fillId="3" borderId="5" xfId="2" applyFont="1" applyFill="1" applyBorder="1" applyAlignment="1" applyProtection="1">
      <alignment horizontal="center" vertical="center" wrapText="1"/>
      <protection hidden="1"/>
    </xf>
    <xf numFmtId="1" fontId="23" fillId="0" borderId="2" xfId="2" applyFont="1" applyBorder="1" applyAlignment="1" applyProtection="1">
      <alignment horizontal="left" vertical="center"/>
      <protection hidden="1"/>
    </xf>
    <xf numFmtId="1" fontId="23" fillId="0" borderId="3" xfId="2" applyFont="1" applyBorder="1" applyAlignment="1" applyProtection="1">
      <alignment horizontal="left" vertical="center"/>
      <protection hidden="1"/>
    </xf>
    <xf numFmtId="1" fontId="23" fillId="0" borderId="4" xfId="2" applyFont="1" applyBorder="1" applyAlignment="1" applyProtection="1">
      <alignment horizontal="left" wrapText="1"/>
      <protection hidden="1"/>
    </xf>
    <xf numFmtId="1" fontId="37" fillId="3" borderId="5" xfId="2" applyFont="1" applyFill="1" applyBorder="1" applyAlignment="1" applyProtection="1">
      <alignment horizontal="center" wrapText="1"/>
      <protection hidden="1"/>
    </xf>
    <xf numFmtId="1" fontId="37" fillId="3" borderId="13" xfId="2" applyFont="1" applyFill="1" applyBorder="1" applyAlignment="1" applyProtection="1">
      <alignment horizontal="center" wrapText="1"/>
      <protection hidden="1"/>
    </xf>
    <xf numFmtId="1" fontId="37" fillId="3" borderId="14" xfId="2" applyFont="1" applyFill="1" applyBorder="1" applyAlignment="1" applyProtection="1">
      <alignment horizontal="center" wrapText="1"/>
      <protection hidden="1"/>
    </xf>
    <xf numFmtId="49" fontId="37" fillId="3" borderId="11" xfId="2" applyNumberFormat="1" applyFont="1" applyFill="1" applyBorder="1" applyAlignment="1" applyProtection="1">
      <alignment horizontal="center" wrapText="1"/>
      <protection hidden="1"/>
    </xf>
    <xf numFmtId="49" fontId="37" fillId="3" borderId="12" xfId="2" applyNumberFormat="1" applyFont="1" applyFill="1" applyBorder="1" applyAlignment="1" applyProtection="1">
      <alignment horizontal="center" wrapText="1"/>
      <protection hidden="1"/>
    </xf>
    <xf numFmtId="49" fontId="37" fillId="3" borderId="16" xfId="2" applyNumberFormat="1" applyFont="1" applyFill="1" applyBorder="1" applyAlignment="1" applyProtection="1">
      <alignment horizontal="center" wrapText="1"/>
      <protection hidden="1"/>
    </xf>
    <xf numFmtId="1" fontId="22" fillId="6" borderId="4" xfId="2" applyNumberFormat="1" applyFont="1" applyFill="1" applyBorder="1" applyAlignment="1" applyProtection="1">
      <alignment horizontal="center" vertical="center" wrapText="1"/>
      <protection hidden="1"/>
    </xf>
    <xf numFmtId="0" fontId="26" fillId="0" borderId="1" xfId="7" applyFont="1" applyBorder="1" applyAlignment="1" applyProtection="1">
      <alignment horizontal="left" wrapText="1"/>
      <protection hidden="1"/>
    </xf>
    <xf numFmtId="0" fontId="26" fillId="0" borderId="12" xfId="7" applyFont="1" applyBorder="1" applyAlignment="1" applyProtection="1">
      <alignment horizontal="left" wrapText="1"/>
      <protection hidden="1"/>
    </xf>
    <xf numFmtId="0" fontId="26" fillId="0" borderId="2" xfId="7" applyFont="1" applyBorder="1" applyAlignment="1" applyProtection="1">
      <alignment horizontal="left" wrapText="1"/>
      <protection hidden="1"/>
    </xf>
    <xf numFmtId="0" fontId="26" fillId="0" borderId="3" xfId="7" applyFont="1" applyBorder="1" applyAlignment="1" applyProtection="1">
      <alignment horizontal="left" wrapText="1"/>
      <protection hidden="1"/>
    </xf>
    <xf numFmtId="1" fontId="32" fillId="6" borderId="6" xfId="2" applyNumberFormat="1" applyFont="1" applyFill="1" applyBorder="1" applyAlignment="1" applyProtection="1">
      <alignment horizontal="center" vertical="center"/>
      <protection hidden="1"/>
    </xf>
    <xf numFmtId="1" fontId="32" fillId="6" borderId="8" xfId="2" applyNumberFormat="1" applyFont="1" applyFill="1" applyBorder="1" applyAlignment="1" applyProtection="1">
      <alignment horizontal="center" vertical="center"/>
      <protection hidden="1"/>
    </xf>
    <xf numFmtId="1" fontId="32" fillId="6" borderId="9" xfId="2" applyFont="1" applyFill="1" applyBorder="1" applyAlignment="1" applyProtection="1">
      <alignment horizontal="center" vertical="center"/>
      <protection hidden="1"/>
    </xf>
    <xf numFmtId="1" fontId="41" fillId="0" borderId="1" xfId="2" applyFont="1" applyBorder="1" applyAlignment="1" applyProtection="1">
      <alignment horizontal="left" vertical="center" wrapText="1"/>
      <protection hidden="1"/>
    </xf>
    <xf numFmtId="1" fontId="41" fillId="0" borderId="2" xfId="2" applyFont="1" applyBorder="1" applyAlignment="1" applyProtection="1">
      <alignment horizontal="left" vertical="center" wrapText="1"/>
      <protection hidden="1"/>
    </xf>
    <xf numFmtId="1" fontId="41" fillId="0" borderId="3" xfId="2" applyFont="1" applyBorder="1" applyAlignment="1" applyProtection="1">
      <alignment horizontal="left" vertical="center" wrapText="1"/>
      <protection hidden="1"/>
    </xf>
    <xf numFmtId="1" fontId="21" fillId="14" borderId="14" xfId="2" applyFont="1" applyFill="1" applyBorder="1" applyAlignment="1">
      <alignment horizontal="center" vertical="center"/>
    </xf>
    <xf numFmtId="1" fontId="21" fillId="14" borderId="1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21" fillId="14" borderId="16" xfId="2" applyFont="1" applyFill="1" applyBorder="1" applyAlignment="1">
      <alignment horizontal="center" vertical="center"/>
    </xf>
    <xf numFmtId="1" fontId="21" fillId="14" borderId="14" xfId="2" applyFont="1" applyFill="1" applyBorder="1" applyAlignment="1">
      <alignment horizontal="center" vertical="center" wrapText="1"/>
    </xf>
    <xf numFmtId="1" fontId="21" fillId="14" borderId="15" xfId="2" applyFont="1" applyFill="1" applyBorder="1" applyAlignment="1">
      <alignment horizontal="center" vertical="center" wrapText="1"/>
    </xf>
    <xf numFmtId="1" fontId="20" fillId="15" borderId="1" xfId="2" applyFont="1" applyFill="1" applyBorder="1" applyAlignment="1">
      <alignment horizontal="center" vertical="center" wrapText="1"/>
    </xf>
    <xf numFmtId="1" fontId="20" fillId="15" borderId="2" xfId="2" applyFont="1" applyFill="1" applyBorder="1" applyAlignment="1">
      <alignment horizontal="center" vertical="center" wrapText="1"/>
    </xf>
    <xf numFmtId="1" fontId="20" fillId="15" borderId="3" xfId="2" applyFont="1" applyFill="1" applyBorder="1" applyAlignment="1">
      <alignment horizontal="center" vertical="center" wrapText="1"/>
    </xf>
  </cellXfs>
  <cellStyles count="187">
    <cellStyle name="20% - Énfasis1 2" xfId="9"/>
    <cellStyle name="20% - Énfasis1 3" xfId="10"/>
    <cellStyle name="20% - Énfasis1 4" xfId="11"/>
    <cellStyle name="20% - Énfasis1 5" xfId="12"/>
    <cellStyle name="20% - Énfasis2 2" xfId="13"/>
    <cellStyle name="20% - Énfasis2 3" xfId="14"/>
    <cellStyle name="20% - Énfasis2 4" xfId="15"/>
    <cellStyle name="20% - Énfasis2 5" xfId="16"/>
    <cellStyle name="20% - Énfasis3 2" xfId="17"/>
    <cellStyle name="20% - Énfasis3 3" xfId="18"/>
    <cellStyle name="20% - Énfasis3 4" xfId="19"/>
    <cellStyle name="20% - Énfasis3 5" xfId="20"/>
    <cellStyle name="20% - Énfasis4 2" xfId="21"/>
    <cellStyle name="20% - Énfasis4 3" xfId="22"/>
    <cellStyle name="20% - Énfasis4 4" xfId="23"/>
    <cellStyle name="20% - Énfasis4 5" xfId="24"/>
    <cellStyle name="20% - Énfasis5 2" xfId="25"/>
    <cellStyle name="20% - Énfasis5 3" xfId="26"/>
    <cellStyle name="20% - Énfasis5 4" xfId="27"/>
    <cellStyle name="20% - Énfasis5 5" xfId="28"/>
    <cellStyle name="20% - Énfasis6 2" xfId="29"/>
    <cellStyle name="20% - Énfasis6 3" xfId="30"/>
    <cellStyle name="20% - Énfasis6 4" xfId="31"/>
    <cellStyle name="20% - Énfasis6 5" xfId="32"/>
    <cellStyle name="40% - Énfasis1 2" xfId="33"/>
    <cellStyle name="40% - Énfasis1 3" xfId="34"/>
    <cellStyle name="40% - Énfasis1 4" xfId="35"/>
    <cellStyle name="40% - Énfasis1 5" xfId="36"/>
    <cellStyle name="40% - Énfasis2 2" xfId="37"/>
    <cellStyle name="40% - Énfasis2 3" xfId="38"/>
    <cellStyle name="40% - Énfasis2 4" xfId="39"/>
    <cellStyle name="40% - Énfasis2 5" xfId="40"/>
    <cellStyle name="40% - Énfasis3 2" xfId="41"/>
    <cellStyle name="40% - Énfasis3 3" xfId="42"/>
    <cellStyle name="40% - Énfasis3 4" xfId="43"/>
    <cellStyle name="40% - Énfasis3 5" xfId="44"/>
    <cellStyle name="40% - Énfasis4 2" xfId="45"/>
    <cellStyle name="40% - Énfasis4 3" xfId="46"/>
    <cellStyle name="40% - Énfasis4 4" xfId="47"/>
    <cellStyle name="40% - Énfasis4 5" xfId="48"/>
    <cellStyle name="40% - Énfasis5 2" xfId="49"/>
    <cellStyle name="40% - Énfasis5 3" xfId="50"/>
    <cellStyle name="40% - Énfasis5 4" xfId="51"/>
    <cellStyle name="40% - Énfasis5 5" xfId="52"/>
    <cellStyle name="40% - Énfasis6 2" xfId="53"/>
    <cellStyle name="40% - Énfasis6 3" xfId="54"/>
    <cellStyle name="40% - Énfasis6 4" xfId="55"/>
    <cellStyle name="40% - Énfasis6 5" xfId="56"/>
    <cellStyle name="60% - Énfasis1 2" xfId="57"/>
    <cellStyle name="60% - Énfasis1 3" xfId="58"/>
    <cellStyle name="60% - Énfasis1 4" xfId="59"/>
    <cellStyle name="60% - Énfasis1 5" xfId="60"/>
    <cellStyle name="60% - Énfasis2 2" xfId="61"/>
    <cellStyle name="60% - Énfasis2 3" xfId="62"/>
    <cellStyle name="60% - Énfasis2 4" xfId="63"/>
    <cellStyle name="60% - Énfasis2 5" xfId="64"/>
    <cellStyle name="60% - Énfasis3 2" xfId="65"/>
    <cellStyle name="60% - Énfasis3 3" xfId="66"/>
    <cellStyle name="60% - Énfasis3 4" xfId="67"/>
    <cellStyle name="60% - Énfasis3 5" xfId="68"/>
    <cellStyle name="60% - Énfasis4 2" xfId="69"/>
    <cellStyle name="60% - Énfasis4 3" xfId="70"/>
    <cellStyle name="60% - Énfasis4 4" xfId="71"/>
    <cellStyle name="60% - Énfasis4 5" xfId="72"/>
    <cellStyle name="60% - Énfasis5 2" xfId="73"/>
    <cellStyle name="60% - Énfasis5 3" xfId="74"/>
    <cellStyle name="60% - Énfasis5 4" xfId="75"/>
    <cellStyle name="60% - Énfasis5 5" xfId="76"/>
    <cellStyle name="60% - Énfasis6 2" xfId="77"/>
    <cellStyle name="60% - Énfasis6 3" xfId="78"/>
    <cellStyle name="60% - Énfasis6 4" xfId="79"/>
    <cellStyle name="60% - Énfasis6 5" xfId="80"/>
    <cellStyle name="Buena 2" xfId="81"/>
    <cellStyle name="Buena 3" xfId="82"/>
    <cellStyle name="Buena 4" xfId="83"/>
    <cellStyle name="Buena 5" xfId="84"/>
    <cellStyle name="Cabecera 1" xfId="85"/>
    <cellStyle name="Cabecera 2" xfId="86"/>
    <cellStyle name="Cálculo 2" xfId="87"/>
    <cellStyle name="Cálculo 3" xfId="88"/>
    <cellStyle name="Cálculo 4" xfId="89"/>
    <cellStyle name="Cálculo 5" xfId="90"/>
    <cellStyle name="Celda de comprobación 2" xfId="91"/>
    <cellStyle name="Celda de comprobación 3" xfId="92"/>
    <cellStyle name="Celda de comprobación 4" xfId="93"/>
    <cellStyle name="Celda de comprobación 5" xfId="94"/>
    <cellStyle name="Celda vinculada 2" xfId="95"/>
    <cellStyle name="Celda vinculada 3" xfId="96"/>
    <cellStyle name="Celda vinculada 4" xfId="97"/>
    <cellStyle name="Celda vinculada 5" xfId="98"/>
    <cellStyle name="Encabezado 4 2" xfId="99"/>
    <cellStyle name="Encabezado 4 3" xfId="100"/>
    <cellStyle name="Encabezado 4 4" xfId="101"/>
    <cellStyle name="Encabezado 4 5" xfId="102"/>
    <cellStyle name="Énfasis1 2" xfId="103"/>
    <cellStyle name="Énfasis1 3" xfId="104"/>
    <cellStyle name="Énfasis1 4" xfId="105"/>
    <cellStyle name="Énfasis1 5" xfId="106"/>
    <cellStyle name="Énfasis2 2" xfId="107"/>
    <cellStyle name="Énfasis2 3" xfId="108"/>
    <cellStyle name="Énfasis2 4" xfId="109"/>
    <cellStyle name="Énfasis2 5" xfId="110"/>
    <cellStyle name="Énfasis3 2" xfId="111"/>
    <cellStyle name="Énfasis3 3" xfId="112"/>
    <cellStyle name="Énfasis3 4" xfId="113"/>
    <cellStyle name="Énfasis3 5" xfId="114"/>
    <cellStyle name="Énfasis4 2" xfId="115"/>
    <cellStyle name="Énfasis4 3" xfId="116"/>
    <cellStyle name="Énfasis4 4" xfId="117"/>
    <cellStyle name="Énfasis4 5" xfId="118"/>
    <cellStyle name="Énfasis5 2" xfId="119"/>
    <cellStyle name="Énfasis5 3" xfId="120"/>
    <cellStyle name="Énfasis5 4" xfId="121"/>
    <cellStyle name="Énfasis5 5" xfId="122"/>
    <cellStyle name="Énfasis6 2" xfId="123"/>
    <cellStyle name="Énfasis6 3" xfId="124"/>
    <cellStyle name="Énfasis6 4" xfId="125"/>
    <cellStyle name="Énfasis6 5" xfId="126"/>
    <cellStyle name="Entrada 2" xfId="127"/>
    <cellStyle name="Entrada 3" xfId="128"/>
    <cellStyle name="Entrada 4" xfId="129"/>
    <cellStyle name="Entrada 5" xfId="130"/>
    <cellStyle name="Estilo 1" xfId="131"/>
    <cellStyle name="Euro" xfId="132"/>
    <cellStyle name="Fecha" xfId="133"/>
    <cellStyle name="Fijo" xfId="134"/>
    <cellStyle name="Hipervínculo 2" xfId="3"/>
    <cellStyle name="Incorrecto 2" xfId="135"/>
    <cellStyle name="Incorrecto 3" xfId="136"/>
    <cellStyle name="Incorrecto 4" xfId="137"/>
    <cellStyle name="Incorrecto 5" xfId="138"/>
    <cellStyle name="Millares [0] 2" xfId="139"/>
    <cellStyle name="Monetario" xfId="140"/>
    <cellStyle name="Monetario0" xfId="141"/>
    <cellStyle name="Neutral 2" xfId="142"/>
    <cellStyle name="Neutral 3" xfId="143"/>
    <cellStyle name="Neutral 4" xfId="144"/>
    <cellStyle name="Neutral 5" xfId="145"/>
    <cellStyle name="Normal" xfId="0" builtinId="0"/>
    <cellStyle name="Normal 2" xfId="2"/>
    <cellStyle name="Normal 2 2" xfId="6"/>
    <cellStyle name="Normal 3" xfId="146"/>
    <cellStyle name="Normal 3 2" xfId="147"/>
    <cellStyle name="Normal_Hoja1" xfId="8"/>
    <cellStyle name="Normal_PlazasEstablecimientosMunicipioAutAños" xfId="7"/>
    <cellStyle name="Normal_Series anuales Estadísticas de Turismo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4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customXml" Target="../customXml/item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.xml"/><Relationship Id="rId114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tip'!$C$3:$F$3</c:f>
          <c:strCache>
            <c:ptCount val="1"/>
            <c:pt idx="0">
              <c:v>TURISTAS ALOJADOS EN PUERTO DE LA CRUZ POR TIPOLOGÍA DE ESTABLECIMIENTO</c:v>
            </c:pt>
          </c:strCache>
        </c:strRef>
      </c:tx>
    </c:title>
    <c:plotArea>
      <c:layout/>
      <c:lineChart>
        <c:grouping val="standard"/>
        <c:ser>
          <c:idx val="0"/>
          <c:order val="0"/>
          <c:tx>
            <c:strRef>
              <c:f>'tab. Turistas alojados tip'!$D$4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tip'!$D$69,'tab. Turistas alojados tip'!$D$56,'tab. Turistas alojados tip'!$D$43,'tab. Turistas alojados tip'!$D$30)</c:f>
              <c:numCache>
                <c:formatCode>#,##0</c:formatCode>
                <c:ptCount val="4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tip'!$E$4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tip'!$E$69,'tab. Turistas alojados tip'!$E$56,'tab. Turistas alojados tip'!$E$43,'tab. Turistas alojados tip'!$E$30)</c:f>
              <c:numCache>
                <c:formatCode>#,##0</c:formatCode>
                <c:ptCount val="4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tip'!$F$4</c:f>
              <c:strCache>
                <c:ptCount val="1"/>
                <c:pt idx="0">
                  <c:v> TOTAL GENERAL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tip'!$C$69,'tab. Turistas alojados tip'!$C$56,'tab. Turistas alojados tip'!$C$43,'tab. Turistas alojados tip'!$C$30)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tip'!$F$69,'tab. Turistas alojados tip'!$F$56,'tab. Turistas alojados tip'!$F$43,'tab. Turistas alojados tip'!$F$30)</c:f>
              <c:numCache>
                <c:formatCode>#,##0</c:formatCode>
                <c:ptCount val="4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</c:numCache>
            </c:numRef>
          </c:val>
        </c:ser>
        <c:marker val="1"/>
        <c:axId val="126880000"/>
        <c:axId val="126898560"/>
      </c:lineChart>
      <c:catAx>
        <c:axId val="126880000"/>
        <c:scaling>
          <c:orientation val="minMax"/>
        </c:scaling>
        <c:axPos val="b"/>
        <c:numFmt formatCode="General" sourceLinked="1"/>
        <c:tickLblPos val="nextTo"/>
        <c:crossAx val="126898560"/>
        <c:crosses val="autoZero"/>
        <c:auto val="1"/>
        <c:lblAlgn val="ctr"/>
        <c:lblOffset val="100"/>
        <c:tickLblSkip val="1"/>
      </c:catAx>
      <c:valAx>
        <c:axId val="126898560"/>
        <c:scaling>
          <c:orientation val="minMax"/>
        </c:scaling>
        <c:axPos val="l"/>
        <c:numFmt formatCode="#,##0" sourceLinked="1"/>
        <c:tickLblPos val="nextTo"/>
        <c:crossAx val="126880000"/>
        <c:crosses val="autoZero"/>
        <c:crossBetween val="between"/>
      </c:valAx>
    </c:plotArea>
    <c:legend>
      <c:legendPos val="t"/>
    </c:legend>
    <c:plotVisOnly val="1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220827378784071"/>
          <c:y val="0.18933066228912199"/>
          <c:w val="0.87169445456328953"/>
          <c:h val="0.54324068148725158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merc'!$C$24:$C$35</c:f>
              <c:numCache>
                <c:formatCode>#,##0</c:formatCode>
                <c:ptCount val="12"/>
                <c:pt idx="0">
                  <c:v>6613</c:v>
                </c:pt>
                <c:pt idx="1">
                  <c:v>8300</c:v>
                </c:pt>
                <c:pt idx="2">
                  <c:v>7369</c:v>
                </c:pt>
                <c:pt idx="3">
                  <c:v>5162</c:v>
                </c:pt>
                <c:pt idx="4">
                  <c:v>2708</c:v>
                </c:pt>
                <c:pt idx="5">
                  <c:v>2234</c:v>
                </c:pt>
                <c:pt idx="6">
                  <c:v>3150</c:v>
                </c:pt>
                <c:pt idx="7">
                  <c:v>2888</c:v>
                </c:pt>
                <c:pt idx="8">
                  <c:v>3823</c:v>
                </c:pt>
                <c:pt idx="9">
                  <c:v>5042</c:v>
                </c:pt>
                <c:pt idx="10">
                  <c:v>5423</c:v>
                </c:pt>
                <c:pt idx="11">
                  <c:v>6584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merc'!$D$24:$D$35</c:f>
              <c:numCache>
                <c:formatCode>#,##0</c:formatCode>
                <c:ptCount val="12"/>
                <c:pt idx="0">
                  <c:v>5599</c:v>
                </c:pt>
                <c:pt idx="1">
                  <c:v>5670</c:v>
                </c:pt>
                <c:pt idx="2">
                  <c:v>4507</c:v>
                </c:pt>
                <c:pt idx="3">
                  <c:v>4082</c:v>
                </c:pt>
                <c:pt idx="4">
                  <c:v>2450</c:v>
                </c:pt>
                <c:pt idx="5">
                  <c:v>2401</c:v>
                </c:pt>
                <c:pt idx="6">
                  <c:v>2152</c:v>
                </c:pt>
                <c:pt idx="7">
                  <c:v>2016</c:v>
                </c:pt>
                <c:pt idx="8">
                  <c:v>3253</c:v>
                </c:pt>
                <c:pt idx="9">
                  <c:v>3191</c:v>
                </c:pt>
                <c:pt idx="10">
                  <c:v>3715</c:v>
                </c:pt>
                <c:pt idx="11">
                  <c:v>4609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merc'!$E$24:$E$29,'graficas evol mensual merc'!$E$30)</c:f>
              <c:numCache>
                <c:formatCode>#,##0</c:formatCode>
                <c:ptCount val="7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</c:numCache>
            </c:numRef>
          </c:val>
        </c:ser>
        <c:marker val="1"/>
        <c:axId val="133994368"/>
        <c:axId val="133995904"/>
      </c:lineChart>
      <c:catAx>
        <c:axId val="133994368"/>
        <c:scaling>
          <c:orientation val="minMax"/>
        </c:scaling>
        <c:axPos val="b"/>
        <c:numFmt formatCode="General" sourceLinked="1"/>
        <c:tickLblPos val="nextTo"/>
        <c:crossAx val="133995904"/>
        <c:crosses val="autoZero"/>
        <c:auto val="1"/>
        <c:lblAlgn val="ctr"/>
        <c:lblOffset val="100"/>
      </c:catAx>
      <c:valAx>
        <c:axId val="133995904"/>
        <c:scaling>
          <c:orientation val="minMax"/>
        </c:scaling>
        <c:axPos val="l"/>
        <c:numFmt formatCode="#,##0" sourceLinked="1"/>
        <c:tickLblPos val="nextTo"/>
        <c:crossAx val="133994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45"/>
          <c:y val="0.2025912838633692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merc'!$C$42:$C$53</c:f>
              <c:numCache>
                <c:formatCode>#,##0</c:formatCode>
                <c:ptCount val="12"/>
                <c:pt idx="0">
                  <c:v>21913</c:v>
                </c:pt>
                <c:pt idx="1">
                  <c:v>27409</c:v>
                </c:pt>
                <c:pt idx="2">
                  <c:v>44955</c:v>
                </c:pt>
                <c:pt idx="3">
                  <c:v>48081</c:v>
                </c:pt>
                <c:pt idx="4">
                  <c:v>55664</c:v>
                </c:pt>
                <c:pt idx="5">
                  <c:v>58271</c:v>
                </c:pt>
                <c:pt idx="6">
                  <c:v>68624</c:v>
                </c:pt>
                <c:pt idx="7">
                  <c:v>86118</c:v>
                </c:pt>
                <c:pt idx="8">
                  <c:v>49850</c:v>
                </c:pt>
                <c:pt idx="9">
                  <c:v>38782</c:v>
                </c:pt>
                <c:pt idx="10">
                  <c:v>30821</c:v>
                </c:pt>
                <c:pt idx="11">
                  <c:v>29961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merc'!$D$42:$D$53</c:f>
              <c:numCache>
                <c:formatCode>#,##0</c:formatCode>
                <c:ptCount val="12"/>
                <c:pt idx="0">
                  <c:v>20453</c:v>
                </c:pt>
                <c:pt idx="1">
                  <c:v>25244</c:v>
                </c:pt>
                <c:pt idx="2">
                  <c:v>29182</c:v>
                </c:pt>
                <c:pt idx="3">
                  <c:v>43871</c:v>
                </c:pt>
                <c:pt idx="4">
                  <c:v>39923</c:v>
                </c:pt>
                <c:pt idx="5">
                  <c:v>47787</c:v>
                </c:pt>
                <c:pt idx="6">
                  <c:v>57948</c:v>
                </c:pt>
                <c:pt idx="7">
                  <c:v>71674</c:v>
                </c:pt>
                <c:pt idx="8">
                  <c:v>40587</c:v>
                </c:pt>
                <c:pt idx="9">
                  <c:v>38129</c:v>
                </c:pt>
                <c:pt idx="10">
                  <c:v>30544</c:v>
                </c:pt>
                <c:pt idx="11">
                  <c:v>32592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merc'!$E$42:$E$47,'graficas evol mensual merc'!$E$48)</c:f>
              <c:numCache>
                <c:formatCode>#,##0</c:formatCode>
                <c:ptCount val="7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</c:numCache>
            </c:numRef>
          </c:val>
        </c:ser>
        <c:marker val="1"/>
        <c:axId val="134192512"/>
        <c:axId val="134206592"/>
      </c:lineChart>
      <c:catAx>
        <c:axId val="134192512"/>
        <c:scaling>
          <c:orientation val="minMax"/>
        </c:scaling>
        <c:axPos val="b"/>
        <c:numFmt formatCode="General" sourceLinked="1"/>
        <c:tickLblPos val="nextTo"/>
        <c:crossAx val="134206592"/>
        <c:crosses val="autoZero"/>
        <c:auto val="1"/>
        <c:lblAlgn val="ctr"/>
        <c:lblOffset val="100"/>
      </c:catAx>
      <c:valAx>
        <c:axId val="134206592"/>
        <c:scaling>
          <c:orientation val="minMax"/>
        </c:scaling>
        <c:axPos val="l"/>
        <c:numFmt formatCode="#,##0" sourceLinked="1"/>
        <c:tickLblPos val="nextTo"/>
        <c:crossAx val="134192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45"/>
          <c:y val="0.1931684334511192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57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merc'!$C$60:$C$71</c:f>
              <c:numCache>
                <c:formatCode>#,##0</c:formatCode>
                <c:ptCount val="12"/>
                <c:pt idx="0">
                  <c:v>18469</c:v>
                </c:pt>
                <c:pt idx="1">
                  <c:v>17351</c:v>
                </c:pt>
                <c:pt idx="2">
                  <c:v>19698</c:v>
                </c:pt>
                <c:pt idx="3">
                  <c:v>14746</c:v>
                </c:pt>
                <c:pt idx="4">
                  <c:v>12013</c:v>
                </c:pt>
                <c:pt idx="5">
                  <c:v>8038</c:v>
                </c:pt>
                <c:pt idx="6">
                  <c:v>9397</c:v>
                </c:pt>
                <c:pt idx="7">
                  <c:v>10107</c:v>
                </c:pt>
                <c:pt idx="8">
                  <c:v>10891</c:v>
                </c:pt>
                <c:pt idx="9">
                  <c:v>11053</c:v>
                </c:pt>
                <c:pt idx="10">
                  <c:v>16206</c:v>
                </c:pt>
                <c:pt idx="11">
                  <c:v>15322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merc'!$D$60:$D$71</c:f>
              <c:numCache>
                <c:formatCode>#,##0</c:formatCode>
                <c:ptCount val="12"/>
                <c:pt idx="0">
                  <c:v>16753</c:v>
                </c:pt>
                <c:pt idx="1">
                  <c:v>14729</c:v>
                </c:pt>
                <c:pt idx="2">
                  <c:v>17062</c:v>
                </c:pt>
                <c:pt idx="3">
                  <c:v>13698</c:v>
                </c:pt>
                <c:pt idx="4">
                  <c:v>9499</c:v>
                </c:pt>
                <c:pt idx="5">
                  <c:v>7331</c:v>
                </c:pt>
                <c:pt idx="6">
                  <c:v>7412</c:v>
                </c:pt>
                <c:pt idx="7">
                  <c:v>7905</c:v>
                </c:pt>
                <c:pt idx="8">
                  <c:v>8951</c:v>
                </c:pt>
                <c:pt idx="9">
                  <c:v>9335</c:v>
                </c:pt>
                <c:pt idx="10">
                  <c:v>15835</c:v>
                </c:pt>
                <c:pt idx="11">
                  <c:v>12571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merc'!$E$60:$E$65,'graficas evol mensual merc'!$E$66)</c:f>
              <c:numCache>
                <c:formatCode>#,##0</c:formatCode>
                <c:ptCount val="7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</c:numCache>
            </c:numRef>
          </c:val>
        </c:ser>
        <c:marker val="1"/>
        <c:axId val="134212608"/>
        <c:axId val="136766592"/>
      </c:lineChart>
      <c:catAx>
        <c:axId val="134212608"/>
        <c:scaling>
          <c:orientation val="minMax"/>
        </c:scaling>
        <c:axPos val="b"/>
        <c:numFmt formatCode="General" sourceLinked="1"/>
        <c:tickLblPos val="nextTo"/>
        <c:crossAx val="136766592"/>
        <c:crosses val="autoZero"/>
        <c:auto val="1"/>
        <c:lblAlgn val="ctr"/>
        <c:lblOffset val="100"/>
      </c:catAx>
      <c:valAx>
        <c:axId val="136766592"/>
        <c:scaling>
          <c:orientation val="minMax"/>
        </c:scaling>
        <c:axPos val="l"/>
        <c:numFmt formatCode="#,##0" sourceLinked="1"/>
        <c:tickLblPos val="nextTo"/>
        <c:crossAx val="134212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45"/>
          <c:y val="0.1931684334511192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68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merc'!$C$78:$C$89</c:f>
              <c:numCache>
                <c:formatCode>#,##0</c:formatCode>
                <c:ptCount val="12"/>
                <c:pt idx="0">
                  <c:v>1594</c:v>
                </c:pt>
                <c:pt idx="1">
                  <c:v>1421</c:v>
                </c:pt>
                <c:pt idx="2">
                  <c:v>1277</c:v>
                </c:pt>
                <c:pt idx="3">
                  <c:v>360</c:v>
                </c:pt>
                <c:pt idx="4">
                  <c:v>42</c:v>
                </c:pt>
                <c:pt idx="5">
                  <c:v>57</c:v>
                </c:pt>
                <c:pt idx="6">
                  <c:v>119</c:v>
                </c:pt>
                <c:pt idx="7">
                  <c:v>25</c:v>
                </c:pt>
                <c:pt idx="8">
                  <c:v>46</c:v>
                </c:pt>
                <c:pt idx="9">
                  <c:v>922</c:v>
                </c:pt>
                <c:pt idx="10">
                  <c:v>966</c:v>
                </c:pt>
                <c:pt idx="11">
                  <c:v>1394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merc'!$D$78:$D$89</c:f>
              <c:numCache>
                <c:formatCode>#,##0</c:formatCode>
                <c:ptCount val="12"/>
                <c:pt idx="0">
                  <c:v>1196</c:v>
                </c:pt>
                <c:pt idx="1">
                  <c:v>900</c:v>
                </c:pt>
                <c:pt idx="2">
                  <c:v>1163</c:v>
                </c:pt>
                <c:pt idx="3">
                  <c:v>314</c:v>
                </c:pt>
                <c:pt idx="4">
                  <c:v>29</c:v>
                </c:pt>
                <c:pt idx="5">
                  <c:v>109</c:v>
                </c:pt>
                <c:pt idx="6">
                  <c:v>70</c:v>
                </c:pt>
                <c:pt idx="7">
                  <c:v>23</c:v>
                </c:pt>
                <c:pt idx="8">
                  <c:v>51</c:v>
                </c:pt>
                <c:pt idx="9">
                  <c:v>607</c:v>
                </c:pt>
                <c:pt idx="10">
                  <c:v>662</c:v>
                </c:pt>
                <c:pt idx="11">
                  <c:v>840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merc'!$E$78:$E$83,'graficas evol mensual merc'!$E$84)</c:f>
              <c:numCache>
                <c:formatCode>#,##0</c:formatCode>
                <c:ptCount val="7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</c:numCache>
            </c:numRef>
          </c:val>
        </c:ser>
        <c:marker val="1"/>
        <c:axId val="136852992"/>
        <c:axId val="136909952"/>
      </c:lineChart>
      <c:catAx>
        <c:axId val="136852992"/>
        <c:scaling>
          <c:orientation val="minMax"/>
        </c:scaling>
        <c:axPos val="b"/>
        <c:numFmt formatCode="General" sourceLinked="1"/>
        <c:tickLblPos val="nextTo"/>
        <c:crossAx val="136909952"/>
        <c:crosses val="autoZero"/>
        <c:auto val="1"/>
        <c:lblAlgn val="ctr"/>
        <c:lblOffset val="100"/>
      </c:catAx>
      <c:valAx>
        <c:axId val="136909952"/>
        <c:scaling>
          <c:orientation val="minMax"/>
        </c:scaling>
        <c:axPos val="l"/>
        <c:numFmt formatCode="#,##0" sourceLinked="1"/>
        <c:tickLblPos val="nextTo"/>
        <c:crossAx val="136852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45"/>
          <c:y val="0.1884570082449944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76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merc'!$C$96:$C$107</c:f>
              <c:numCache>
                <c:formatCode>#,##0</c:formatCode>
                <c:ptCount val="12"/>
                <c:pt idx="0">
                  <c:v>6996</c:v>
                </c:pt>
                <c:pt idx="1">
                  <c:v>5311</c:v>
                </c:pt>
                <c:pt idx="2">
                  <c:v>5725</c:v>
                </c:pt>
                <c:pt idx="3">
                  <c:v>1655</c:v>
                </c:pt>
                <c:pt idx="4">
                  <c:v>19</c:v>
                </c:pt>
                <c:pt idx="5">
                  <c:v>36</c:v>
                </c:pt>
                <c:pt idx="6">
                  <c:v>46</c:v>
                </c:pt>
                <c:pt idx="7">
                  <c:v>19</c:v>
                </c:pt>
                <c:pt idx="8">
                  <c:v>39</c:v>
                </c:pt>
                <c:pt idx="9">
                  <c:v>3053</c:v>
                </c:pt>
                <c:pt idx="10">
                  <c:v>6694</c:v>
                </c:pt>
                <c:pt idx="11">
                  <c:v>6652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merc'!$D$96:$D$107</c:f>
              <c:numCache>
                <c:formatCode>#,##0</c:formatCode>
                <c:ptCount val="12"/>
                <c:pt idx="0">
                  <c:v>6005</c:v>
                </c:pt>
                <c:pt idx="1">
                  <c:v>5027</c:v>
                </c:pt>
                <c:pt idx="2">
                  <c:v>6511</c:v>
                </c:pt>
                <c:pt idx="3">
                  <c:v>2165</c:v>
                </c:pt>
                <c:pt idx="4">
                  <c:v>47</c:v>
                </c:pt>
                <c:pt idx="5">
                  <c:v>37</c:v>
                </c:pt>
                <c:pt idx="6">
                  <c:v>22</c:v>
                </c:pt>
                <c:pt idx="7">
                  <c:v>10</c:v>
                </c:pt>
                <c:pt idx="8">
                  <c:v>48</c:v>
                </c:pt>
                <c:pt idx="9">
                  <c:v>1979</c:v>
                </c:pt>
                <c:pt idx="10">
                  <c:v>4807</c:v>
                </c:pt>
                <c:pt idx="11">
                  <c:v>4893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merc'!$E$96:$E$101,'graficas evol mensual merc'!$E$102)</c:f>
              <c:numCache>
                <c:formatCode>#,##0</c:formatCode>
                <c:ptCount val="7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</c:numCache>
            </c:numRef>
          </c:val>
        </c:ser>
        <c:marker val="1"/>
        <c:axId val="136945024"/>
        <c:axId val="136979584"/>
      </c:lineChart>
      <c:catAx>
        <c:axId val="136945024"/>
        <c:scaling>
          <c:orientation val="minMax"/>
        </c:scaling>
        <c:axPos val="b"/>
        <c:numFmt formatCode="General" sourceLinked="1"/>
        <c:tickLblPos val="nextTo"/>
        <c:crossAx val="136979584"/>
        <c:crosses val="autoZero"/>
        <c:auto val="1"/>
        <c:lblAlgn val="ctr"/>
        <c:lblOffset val="100"/>
      </c:catAx>
      <c:valAx>
        <c:axId val="136979584"/>
        <c:scaling>
          <c:orientation val="minMax"/>
        </c:scaling>
        <c:axPos val="l"/>
        <c:numFmt formatCode="#,##0" sourceLinked="1"/>
        <c:tickLblPos val="nextTo"/>
        <c:crossAx val="136945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347"/>
          <c:y val="0.207302709069493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82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merc'!$C$114:$C$125</c:f>
              <c:numCache>
                <c:formatCode>#,##0</c:formatCode>
                <c:ptCount val="12"/>
                <c:pt idx="0">
                  <c:v>3278</c:v>
                </c:pt>
                <c:pt idx="1">
                  <c:v>3620</c:v>
                </c:pt>
                <c:pt idx="2">
                  <c:v>4209</c:v>
                </c:pt>
                <c:pt idx="3">
                  <c:v>1000</c:v>
                </c:pt>
                <c:pt idx="4">
                  <c:v>355</c:v>
                </c:pt>
                <c:pt idx="5">
                  <c:v>362</c:v>
                </c:pt>
                <c:pt idx="6">
                  <c:v>608</c:v>
                </c:pt>
                <c:pt idx="7">
                  <c:v>327</c:v>
                </c:pt>
                <c:pt idx="8">
                  <c:v>667</c:v>
                </c:pt>
                <c:pt idx="9">
                  <c:v>2685</c:v>
                </c:pt>
                <c:pt idx="10">
                  <c:v>4905</c:v>
                </c:pt>
                <c:pt idx="11">
                  <c:v>2871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merc'!$D$114:$D$125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merc'!$E$114:$E$119,'graficas evol mensual merc'!$E$120)</c:f>
              <c:numCache>
                <c:formatCode>#,##0</c:formatCode>
                <c:ptCount val="7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</c:numCache>
            </c:numRef>
          </c:val>
        </c:ser>
        <c:marker val="1"/>
        <c:axId val="136998272"/>
        <c:axId val="137053312"/>
      </c:lineChart>
      <c:catAx>
        <c:axId val="136998272"/>
        <c:scaling>
          <c:orientation val="minMax"/>
        </c:scaling>
        <c:axPos val="b"/>
        <c:numFmt formatCode="General" sourceLinked="1"/>
        <c:tickLblPos val="nextTo"/>
        <c:crossAx val="137053312"/>
        <c:crosses val="autoZero"/>
        <c:auto val="1"/>
        <c:lblAlgn val="ctr"/>
        <c:lblOffset val="100"/>
      </c:catAx>
      <c:valAx>
        <c:axId val="137053312"/>
        <c:scaling>
          <c:orientation val="minMax"/>
        </c:scaling>
        <c:axPos val="l"/>
        <c:numFmt formatCode="#,##0" sourceLinked="1"/>
        <c:tickLblPos val="nextTo"/>
        <c:crossAx val="136998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45"/>
          <c:y val="0.2120141342756184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merc'!$C$132:$C$143</c:f>
              <c:numCache>
                <c:formatCode>#,##0</c:formatCode>
                <c:ptCount val="12"/>
                <c:pt idx="0">
                  <c:v>3194</c:v>
                </c:pt>
                <c:pt idx="1">
                  <c:v>2547</c:v>
                </c:pt>
                <c:pt idx="2">
                  <c:v>2967</c:v>
                </c:pt>
                <c:pt idx="3">
                  <c:v>989</c:v>
                </c:pt>
                <c:pt idx="4">
                  <c:v>68</c:v>
                </c:pt>
                <c:pt idx="5">
                  <c:v>41</c:v>
                </c:pt>
                <c:pt idx="6">
                  <c:v>143</c:v>
                </c:pt>
                <c:pt idx="7">
                  <c:v>55</c:v>
                </c:pt>
                <c:pt idx="8">
                  <c:v>96</c:v>
                </c:pt>
                <c:pt idx="9">
                  <c:v>1512</c:v>
                </c:pt>
                <c:pt idx="10">
                  <c:v>2667</c:v>
                </c:pt>
                <c:pt idx="11">
                  <c:v>2445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merc'!$D$132:$D$143</c:f>
              <c:numCache>
                <c:formatCode>#,##0</c:formatCode>
                <c:ptCount val="12"/>
                <c:pt idx="0">
                  <c:v>2083</c:v>
                </c:pt>
                <c:pt idx="1">
                  <c:v>2034</c:v>
                </c:pt>
                <c:pt idx="2">
                  <c:v>2077</c:v>
                </c:pt>
                <c:pt idx="3">
                  <c:v>461</c:v>
                </c:pt>
                <c:pt idx="4">
                  <c:v>51</c:v>
                </c:pt>
                <c:pt idx="5">
                  <c:v>71</c:v>
                </c:pt>
                <c:pt idx="6">
                  <c:v>84</c:v>
                </c:pt>
                <c:pt idx="7">
                  <c:v>25</c:v>
                </c:pt>
                <c:pt idx="8">
                  <c:v>23</c:v>
                </c:pt>
                <c:pt idx="9">
                  <c:v>663</c:v>
                </c:pt>
                <c:pt idx="10">
                  <c:v>1412</c:v>
                </c:pt>
                <c:pt idx="11">
                  <c:v>1819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merc'!$E$132:$E$137,'graficas evol mensual merc'!$E$138)</c:f>
              <c:numCache>
                <c:formatCode>#,##0</c:formatCode>
                <c:ptCount val="7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</c:numCache>
            </c:numRef>
          </c:val>
        </c:ser>
        <c:marker val="1"/>
        <c:axId val="137059328"/>
        <c:axId val="137090176"/>
      </c:lineChart>
      <c:catAx>
        <c:axId val="137059328"/>
        <c:scaling>
          <c:orientation val="minMax"/>
        </c:scaling>
        <c:axPos val="b"/>
        <c:numFmt formatCode="General" sourceLinked="1"/>
        <c:tickLblPos val="nextTo"/>
        <c:crossAx val="137090176"/>
        <c:crosses val="autoZero"/>
        <c:auto val="1"/>
        <c:lblAlgn val="ctr"/>
        <c:lblOffset val="100"/>
      </c:catAx>
      <c:valAx>
        <c:axId val="137090176"/>
        <c:scaling>
          <c:orientation val="minMax"/>
        </c:scaling>
        <c:axPos val="l"/>
        <c:numFmt formatCode="#,##0" sourceLinked="1"/>
        <c:tickLblPos val="nextTo"/>
        <c:crossAx val="137059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65"/>
          <c:y val="0.1931684334511192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3173348914424607"/>
          <c:w val="0.84763751506150764"/>
          <c:h val="0.49612642942600382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merc'!$C$150:$C$161</c:f>
              <c:numCache>
                <c:formatCode>#,##0</c:formatCode>
                <c:ptCount val="12"/>
                <c:pt idx="0">
                  <c:v>638</c:v>
                </c:pt>
                <c:pt idx="1">
                  <c:v>1190</c:v>
                </c:pt>
                <c:pt idx="2">
                  <c:v>1211</c:v>
                </c:pt>
                <c:pt idx="3">
                  <c:v>1728</c:v>
                </c:pt>
                <c:pt idx="4">
                  <c:v>871</c:v>
                </c:pt>
                <c:pt idx="5">
                  <c:v>585</c:v>
                </c:pt>
                <c:pt idx="6">
                  <c:v>1113</c:v>
                </c:pt>
                <c:pt idx="7">
                  <c:v>1172</c:v>
                </c:pt>
                <c:pt idx="8">
                  <c:v>834</c:v>
                </c:pt>
                <c:pt idx="9">
                  <c:v>1034</c:v>
                </c:pt>
                <c:pt idx="10">
                  <c:v>640</c:v>
                </c:pt>
                <c:pt idx="11">
                  <c:v>751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merc'!$D$150:$D$161</c:f>
              <c:numCache>
                <c:formatCode>#,##0</c:formatCode>
                <c:ptCount val="12"/>
                <c:pt idx="0">
                  <c:v>635</c:v>
                </c:pt>
                <c:pt idx="1">
                  <c:v>1030</c:v>
                </c:pt>
                <c:pt idx="2">
                  <c:v>1033</c:v>
                </c:pt>
                <c:pt idx="3">
                  <c:v>1622</c:v>
                </c:pt>
                <c:pt idx="4">
                  <c:v>1040</c:v>
                </c:pt>
                <c:pt idx="5">
                  <c:v>764</c:v>
                </c:pt>
                <c:pt idx="6">
                  <c:v>946</c:v>
                </c:pt>
                <c:pt idx="7">
                  <c:v>826</c:v>
                </c:pt>
                <c:pt idx="8">
                  <c:v>618</c:v>
                </c:pt>
                <c:pt idx="9">
                  <c:v>785</c:v>
                </c:pt>
                <c:pt idx="10">
                  <c:v>784</c:v>
                </c:pt>
                <c:pt idx="11">
                  <c:v>761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merc'!$E$150:$E$155,'graficas evol mensual merc'!$E$156)</c:f>
              <c:numCache>
                <c:formatCode>#,##0</c:formatCode>
                <c:ptCount val="7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</c:numCache>
            </c:numRef>
          </c:val>
        </c:ser>
        <c:marker val="1"/>
        <c:axId val="137184768"/>
        <c:axId val="137233536"/>
      </c:lineChart>
      <c:catAx>
        <c:axId val="137184768"/>
        <c:scaling>
          <c:orientation val="minMax"/>
        </c:scaling>
        <c:axPos val="b"/>
        <c:numFmt formatCode="General" sourceLinked="1"/>
        <c:tickLblPos val="nextTo"/>
        <c:crossAx val="137233536"/>
        <c:crosses val="autoZero"/>
        <c:auto val="1"/>
        <c:lblAlgn val="ctr"/>
        <c:lblOffset val="100"/>
      </c:catAx>
      <c:valAx>
        <c:axId val="137233536"/>
        <c:scaling>
          <c:orientation val="minMax"/>
        </c:scaling>
        <c:axPos val="l"/>
        <c:numFmt formatCode="#,##0" sourceLinked="1"/>
        <c:tickLblPos val="nextTo"/>
        <c:crossAx val="137184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65"/>
          <c:y val="0.18374558303886956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merc'!$C$168:$C$179</c:f>
              <c:numCache>
                <c:formatCode>#,##0</c:formatCode>
                <c:ptCount val="12"/>
                <c:pt idx="0">
                  <c:v>308</c:v>
                </c:pt>
                <c:pt idx="1">
                  <c:v>319</c:v>
                </c:pt>
                <c:pt idx="2">
                  <c:v>299</c:v>
                </c:pt>
                <c:pt idx="3">
                  <c:v>342</c:v>
                </c:pt>
                <c:pt idx="4">
                  <c:v>267</c:v>
                </c:pt>
                <c:pt idx="5">
                  <c:v>218</c:v>
                </c:pt>
                <c:pt idx="6">
                  <c:v>361</c:v>
                </c:pt>
                <c:pt idx="7">
                  <c:v>181</c:v>
                </c:pt>
                <c:pt idx="8">
                  <c:v>250</c:v>
                </c:pt>
                <c:pt idx="9">
                  <c:v>265</c:v>
                </c:pt>
                <c:pt idx="10">
                  <c:v>287</c:v>
                </c:pt>
                <c:pt idx="11">
                  <c:v>359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merc'!$D$168:$D$179</c:f>
              <c:numCache>
                <c:formatCode>#,##0</c:formatCode>
                <c:ptCount val="12"/>
                <c:pt idx="0">
                  <c:v>298</c:v>
                </c:pt>
                <c:pt idx="1">
                  <c:v>425</c:v>
                </c:pt>
                <c:pt idx="2">
                  <c:v>268</c:v>
                </c:pt>
                <c:pt idx="3">
                  <c:v>240</c:v>
                </c:pt>
                <c:pt idx="4">
                  <c:v>306</c:v>
                </c:pt>
                <c:pt idx="5">
                  <c:v>183</c:v>
                </c:pt>
                <c:pt idx="6">
                  <c:v>208</c:v>
                </c:pt>
                <c:pt idx="7">
                  <c:v>257</c:v>
                </c:pt>
                <c:pt idx="8">
                  <c:v>175</c:v>
                </c:pt>
                <c:pt idx="9">
                  <c:v>325</c:v>
                </c:pt>
                <c:pt idx="10">
                  <c:v>206</c:v>
                </c:pt>
                <c:pt idx="11">
                  <c:v>273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merc'!$E$168:$E$173,'graficas evol mensual merc'!$E$174)</c:f>
              <c:numCache>
                <c:formatCode>#,##0</c:formatCode>
                <c:ptCount val="7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</c:numCache>
            </c:numRef>
          </c:val>
        </c:ser>
        <c:marker val="1"/>
        <c:axId val="137330688"/>
        <c:axId val="137332224"/>
      </c:lineChart>
      <c:catAx>
        <c:axId val="137330688"/>
        <c:scaling>
          <c:orientation val="minMax"/>
        </c:scaling>
        <c:axPos val="b"/>
        <c:numFmt formatCode="General" sourceLinked="1"/>
        <c:tickLblPos val="nextTo"/>
        <c:crossAx val="137332224"/>
        <c:crosses val="autoZero"/>
        <c:auto val="1"/>
        <c:lblAlgn val="ctr"/>
        <c:lblOffset val="100"/>
      </c:catAx>
      <c:valAx>
        <c:axId val="137332224"/>
        <c:scaling>
          <c:orientation val="minMax"/>
        </c:scaling>
        <c:axPos val="l"/>
        <c:numFmt formatCode="#,##0" sourceLinked="1"/>
        <c:tickLblPos val="nextTo"/>
        <c:crossAx val="137330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65"/>
          <c:y val="0.197879858657243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merc'!$C$186:$C$197</c:f>
              <c:numCache>
                <c:formatCode>#,##0</c:formatCode>
                <c:ptCount val="12"/>
                <c:pt idx="0">
                  <c:v>220</c:v>
                </c:pt>
                <c:pt idx="1">
                  <c:v>121</c:v>
                </c:pt>
                <c:pt idx="2">
                  <c:v>212</c:v>
                </c:pt>
                <c:pt idx="3">
                  <c:v>138</c:v>
                </c:pt>
                <c:pt idx="4">
                  <c:v>100</c:v>
                </c:pt>
                <c:pt idx="5">
                  <c:v>128</c:v>
                </c:pt>
                <c:pt idx="6">
                  <c:v>181</c:v>
                </c:pt>
                <c:pt idx="7">
                  <c:v>143</c:v>
                </c:pt>
                <c:pt idx="8">
                  <c:v>119</c:v>
                </c:pt>
                <c:pt idx="9">
                  <c:v>261</c:v>
                </c:pt>
                <c:pt idx="10">
                  <c:v>248</c:v>
                </c:pt>
                <c:pt idx="11">
                  <c:v>146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merc'!$D$186:$D$197</c:f>
              <c:numCache>
                <c:formatCode>#,##0</c:formatCode>
                <c:ptCount val="12"/>
                <c:pt idx="0">
                  <c:v>232</c:v>
                </c:pt>
                <c:pt idx="1">
                  <c:v>108</c:v>
                </c:pt>
                <c:pt idx="2">
                  <c:v>78</c:v>
                </c:pt>
                <c:pt idx="3">
                  <c:v>140</c:v>
                </c:pt>
                <c:pt idx="4">
                  <c:v>140</c:v>
                </c:pt>
                <c:pt idx="5">
                  <c:v>105</c:v>
                </c:pt>
                <c:pt idx="6">
                  <c:v>156</c:v>
                </c:pt>
                <c:pt idx="7">
                  <c:v>95</c:v>
                </c:pt>
                <c:pt idx="8">
                  <c:v>120</c:v>
                </c:pt>
                <c:pt idx="9">
                  <c:v>145</c:v>
                </c:pt>
                <c:pt idx="10">
                  <c:v>132</c:v>
                </c:pt>
                <c:pt idx="11">
                  <c:v>182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merc'!$E$186:$E$191,'graficas evol mensual merc'!$E$192)</c:f>
              <c:numCache>
                <c:formatCode>#,##0</c:formatCode>
                <c:ptCount val="7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</c:numCache>
            </c:numRef>
          </c:val>
        </c:ser>
        <c:marker val="1"/>
        <c:axId val="137396224"/>
        <c:axId val="137397760"/>
      </c:lineChart>
      <c:catAx>
        <c:axId val="137396224"/>
        <c:scaling>
          <c:orientation val="minMax"/>
        </c:scaling>
        <c:axPos val="b"/>
        <c:numFmt formatCode="General" sourceLinked="1"/>
        <c:tickLblPos val="nextTo"/>
        <c:crossAx val="137397760"/>
        <c:crosses val="autoZero"/>
        <c:auto val="1"/>
        <c:lblAlgn val="ctr"/>
        <c:lblOffset val="100"/>
      </c:catAx>
      <c:valAx>
        <c:axId val="137397760"/>
        <c:scaling>
          <c:orientation val="minMax"/>
        </c:scaling>
        <c:axPos val="l"/>
        <c:numFmt formatCode="#,##0" sourceLinked="1"/>
        <c:tickLblPos val="nextTo"/>
        <c:crossAx val="137396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685"/>
          <c:y val="0.1931684334511192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261038158062326"/>
          <c:y val="0.14084507042253541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7922"/>
          <c:w val="0.91263650546021846"/>
          <c:h val="0.3088418173080491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tipología'!$F$4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tipología'!$F$6:$F$8,'Alojados zona tipología'!$F$10:$F$12,'Alojados zona tipología'!$F$14:$F$16)</c:f>
              <c:numCache>
                <c:formatCode>#,##0_)</c:formatCode>
                <c:ptCount val="9"/>
                <c:pt idx="0">
                  <c:v>2766193</c:v>
                </c:pt>
                <c:pt idx="1">
                  <c:v>1677828</c:v>
                </c:pt>
                <c:pt idx="2">
                  <c:v>1088365</c:v>
                </c:pt>
                <c:pt idx="3">
                  <c:v>461296</c:v>
                </c:pt>
                <c:pt idx="4">
                  <c:v>317509</c:v>
                </c:pt>
                <c:pt idx="5">
                  <c:v>143787</c:v>
                </c:pt>
                <c:pt idx="6">
                  <c:v>415019</c:v>
                </c:pt>
                <c:pt idx="7">
                  <c:v>284310</c:v>
                </c:pt>
                <c:pt idx="8">
                  <c:v>130709</c:v>
                </c:pt>
              </c:numCache>
            </c:numRef>
          </c:val>
        </c:ser>
        <c:dLbls>
          <c:showVal val="1"/>
        </c:dLbls>
        <c:gapWidth val="30"/>
        <c:axId val="127887616"/>
        <c:axId val="127889792"/>
      </c:barChart>
      <c:catAx>
        <c:axId val="1278876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7889792"/>
        <c:crosses val="autoZero"/>
        <c:auto val="1"/>
        <c:lblAlgn val="ctr"/>
        <c:lblOffset val="100"/>
        <c:tickLblSkip val="1"/>
        <c:tickMarkSkip val="1"/>
      </c:catAx>
      <c:valAx>
        <c:axId val="127889792"/>
        <c:scaling>
          <c:orientation val="minMax"/>
        </c:scaling>
        <c:delete val="1"/>
        <c:axPos val="l"/>
        <c:numFmt formatCode="#,##0_)" sourceLinked="1"/>
        <c:tickLblPos val="none"/>
        <c:crossAx val="12788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3173348914424607"/>
          <c:w val="0.84763751506150764"/>
          <c:h val="0.49612642942600382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merc'!$C$204:$C$215</c:f>
              <c:numCache>
                <c:formatCode>#,##0</c:formatCode>
                <c:ptCount val="12"/>
                <c:pt idx="0">
                  <c:v>4693</c:v>
                </c:pt>
                <c:pt idx="1">
                  <c:v>3585</c:v>
                </c:pt>
                <c:pt idx="2">
                  <c:v>3059</c:v>
                </c:pt>
                <c:pt idx="3">
                  <c:v>2539</c:v>
                </c:pt>
                <c:pt idx="4">
                  <c:v>2353</c:v>
                </c:pt>
                <c:pt idx="5">
                  <c:v>3818</c:v>
                </c:pt>
                <c:pt idx="6">
                  <c:v>3211</c:v>
                </c:pt>
                <c:pt idx="7">
                  <c:v>6840</c:v>
                </c:pt>
                <c:pt idx="8">
                  <c:v>2382</c:v>
                </c:pt>
                <c:pt idx="9">
                  <c:v>2256</c:v>
                </c:pt>
                <c:pt idx="10">
                  <c:v>2578</c:v>
                </c:pt>
                <c:pt idx="11">
                  <c:v>3461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merc'!$D$204:$D$215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merc'!$E$204:$E$209,'graficas evol mensual merc'!$E$210)</c:f>
              <c:numCache>
                <c:formatCode>#,##0</c:formatCode>
                <c:ptCount val="7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</c:numCache>
            </c:numRef>
          </c:val>
        </c:ser>
        <c:marker val="1"/>
        <c:axId val="137403392"/>
        <c:axId val="137437952"/>
      </c:lineChart>
      <c:catAx>
        <c:axId val="137403392"/>
        <c:scaling>
          <c:orientation val="minMax"/>
        </c:scaling>
        <c:axPos val="b"/>
        <c:numFmt formatCode="General" sourceLinked="1"/>
        <c:tickLblPos val="nextTo"/>
        <c:crossAx val="137437952"/>
        <c:crosses val="autoZero"/>
        <c:auto val="1"/>
        <c:lblAlgn val="ctr"/>
        <c:lblOffset val="100"/>
      </c:catAx>
      <c:valAx>
        <c:axId val="137437952"/>
        <c:scaling>
          <c:orientation val="minMax"/>
        </c:scaling>
        <c:axPos val="l"/>
        <c:numFmt formatCode="#,##0" sourceLinked="1"/>
        <c:tickLblPos val="nextTo"/>
        <c:crossAx val="137403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513875267370934"/>
          <c:y val="0.1931684334511192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merc'!$C$222:$C$233</c:f>
              <c:numCache>
                <c:formatCode>#,##0</c:formatCode>
                <c:ptCount val="12"/>
                <c:pt idx="0">
                  <c:v>165</c:v>
                </c:pt>
                <c:pt idx="1">
                  <c:v>175</c:v>
                </c:pt>
                <c:pt idx="2">
                  <c:v>107</c:v>
                </c:pt>
                <c:pt idx="3">
                  <c:v>175</c:v>
                </c:pt>
                <c:pt idx="4">
                  <c:v>128</c:v>
                </c:pt>
                <c:pt idx="5">
                  <c:v>111</c:v>
                </c:pt>
                <c:pt idx="6">
                  <c:v>192</c:v>
                </c:pt>
                <c:pt idx="7">
                  <c:v>159</c:v>
                </c:pt>
                <c:pt idx="8">
                  <c:v>161</c:v>
                </c:pt>
                <c:pt idx="9">
                  <c:v>201</c:v>
                </c:pt>
                <c:pt idx="10">
                  <c:v>152</c:v>
                </c:pt>
                <c:pt idx="11">
                  <c:v>180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merc'!$D$222:$D$233</c:f>
              <c:numCache>
                <c:formatCode>#,##0</c:formatCode>
                <c:ptCount val="12"/>
                <c:pt idx="0">
                  <c:v>126</c:v>
                </c:pt>
                <c:pt idx="1">
                  <c:v>56</c:v>
                </c:pt>
                <c:pt idx="2">
                  <c:v>83</c:v>
                </c:pt>
                <c:pt idx="3">
                  <c:v>123</c:v>
                </c:pt>
                <c:pt idx="4">
                  <c:v>82</c:v>
                </c:pt>
                <c:pt idx="5">
                  <c:v>125</c:v>
                </c:pt>
                <c:pt idx="6">
                  <c:v>139</c:v>
                </c:pt>
                <c:pt idx="7">
                  <c:v>190</c:v>
                </c:pt>
                <c:pt idx="8">
                  <c:v>156</c:v>
                </c:pt>
                <c:pt idx="9">
                  <c:v>88</c:v>
                </c:pt>
                <c:pt idx="10">
                  <c:v>69</c:v>
                </c:pt>
                <c:pt idx="11">
                  <c:v>155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merc'!$E$222:$E$227,'graficas evol mensual merc'!$E$228)</c:f>
              <c:numCache>
                <c:formatCode>#,##0</c:formatCode>
                <c:ptCount val="7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</c:numCache>
            </c:numRef>
          </c:val>
        </c:ser>
        <c:marker val="1"/>
        <c:axId val="137458048"/>
        <c:axId val="137459584"/>
      </c:lineChart>
      <c:catAx>
        <c:axId val="137458048"/>
        <c:scaling>
          <c:orientation val="minMax"/>
        </c:scaling>
        <c:axPos val="b"/>
        <c:numFmt formatCode="General" sourceLinked="1"/>
        <c:tickLblPos val="nextTo"/>
        <c:crossAx val="137459584"/>
        <c:crosses val="autoZero"/>
        <c:auto val="1"/>
        <c:lblAlgn val="ctr"/>
        <c:lblOffset val="100"/>
      </c:catAx>
      <c:valAx>
        <c:axId val="137459584"/>
        <c:scaling>
          <c:orientation val="minMax"/>
        </c:scaling>
        <c:axPos val="l"/>
        <c:numFmt formatCode="#,##0" sourceLinked="1"/>
        <c:tickLblPos val="nextTo"/>
        <c:crossAx val="137458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65"/>
          <c:y val="0.197879858657243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270220639381208"/>
          <c:w val="0.84763751506150764"/>
          <c:h val="0.5008378546321286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merc'!$C$240:$C$251</c:f>
              <c:numCache>
                <c:formatCode>#,##0</c:formatCode>
                <c:ptCount val="12"/>
                <c:pt idx="0">
                  <c:v>376</c:v>
                </c:pt>
                <c:pt idx="1">
                  <c:v>478</c:v>
                </c:pt>
                <c:pt idx="2">
                  <c:v>567</c:v>
                </c:pt>
                <c:pt idx="3">
                  <c:v>449</c:v>
                </c:pt>
                <c:pt idx="4">
                  <c:v>329</c:v>
                </c:pt>
                <c:pt idx="5">
                  <c:v>322</c:v>
                </c:pt>
                <c:pt idx="6">
                  <c:v>656</c:v>
                </c:pt>
                <c:pt idx="7">
                  <c:v>777</c:v>
                </c:pt>
                <c:pt idx="8">
                  <c:v>799</c:v>
                </c:pt>
                <c:pt idx="9">
                  <c:v>477</c:v>
                </c:pt>
                <c:pt idx="10">
                  <c:v>267</c:v>
                </c:pt>
                <c:pt idx="11">
                  <c:v>337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merc'!$D$240:$D$251</c:f>
              <c:numCache>
                <c:formatCode>#,##0</c:formatCode>
                <c:ptCount val="12"/>
                <c:pt idx="0">
                  <c:v>248</c:v>
                </c:pt>
                <c:pt idx="1">
                  <c:v>249</c:v>
                </c:pt>
                <c:pt idx="2">
                  <c:v>296</c:v>
                </c:pt>
                <c:pt idx="3">
                  <c:v>232</c:v>
                </c:pt>
                <c:pt idx="4">
                  <c:v>277</c:v>
                </c:pt>
                <c:pt idx="5">
                  <c:v>366</c:v>
                </c:pt>
                <c:pt idx="6">
                  <c:v>384</c:v>
                </c:pt>
                <c:pt idx="7">
                  <c:v>384</c:v>
                </c:pt>
                <c:pt idx="8">
                  <c:v>343</c:v>
                </c:pt>
                <c:pt idx="9">
                  <c:v>232</c:v>
                </c:pt>
                <c:pt idx="10">
                  <c:v>197</c:v>
                </c:pt>
                <c:pt idx="11">
                  <c:v>240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merc'!$E$240:$E$245,'graficas evol mensual merc'!$E$246)</c:f>
              <c:numCache>
                <c:formatCode>#,##0</c:formatCode>
                <c:ptCount val="7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</c:numCache>
            </c:numRef>
          </c:val>
        </c:ser>
        <c:marker val="1"/>
        <c:axId val="137576832"/>
        <c:axId val="137578368"/>
      </c:lineChart>
      <c:catAx>
        <c:axId val="137576832"/>
        <c:scaling>
          <c:orientation val="minMax"/>
        </c:scaling>
        <c:axPos val="b"/>
        <c:numFmt formatCode="General" sourceLinked="1"/>
        <c:tickLblPos val="nextTo"/>
        <c:crossAx val="137578368"/>
        <c:crosses val="autoZero"/>
        <c:auto val="1"/>
        <c:lblAlgn val="ctr"/>
        <c:lblOffset val="100"/>
      </c:catAx>
      <c:valAx>
        <c:axId val="137578368"/>
        <c:scaling>
          <c:orientation val="minMax"/>
        </c:scaling>
        <c:axPos val="l"/>
        <c:numFmt formatCode="#,##0" sourceLinked="1"/>
        <c:tickLblPos val="nextTo"/>
        <c:crossAx val="137576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45"/>
          <c:y val="0.2025912838633692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merc'!$C$258:$C$269</c:f>
              <c:numCache>
                <c:formatCode>#,##0</c:formatCode>
                <c:ptCount val="12"/>
                <c:pt idx="0">
                  <c:v>219</c:v>
                </c:pt>
                <c:pt idx="1">
                  <c:v>113</c:v>
                </c:pt>
                <c:pt idx="2">
                  <c:v>236</c:v>
                </c:pt>
                <c:pt idx="3">
                  <c:v>99</c:v>
                </c:pt>
                <c:pt idx="4">
                  <c:v>56</c:v>
                </c:pt>
                <c:pt idx="5">
                  <c:v>164</c:v>
                </c:pt>
                <c:pt idx="6">
                  <c:v>176</c:v>
                </c:pt>
                <c:pt idx="7">
                  <c:v>206</c:v>
                </c:pt>
                <c:pt idx="8">
                  <c:v>198</c:v>
                </c:pt>
                <c:pt idx="9">
                  <c:v>237</c:v>
                </c:pt>
                <c:pt idx="10">
                  <c:v>215</c:v>
                </c:pt>
                <c:pt idx="11">
                  <c:v>287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merc'!$D$258:$D$269</c:f>
              <c:numCache>
                <c:formatCode>#,##0</c:formatCode>
                <c:ptCount val="12"/>
                <c:pt idx="0">
                  <c:v>200</c:v>
                </c:pt>
                <c:pt idx="1">
                  <c:v>151</c:v>
                </c:pt>
                <c:pt idx="2">
                  <c:v>134</c:v>
                </c:pt>
                <c:pt idx="3">
                  <c:v>142</c:v>
                </c:pt>
                <c:pt idx="4">
                  <c:v>80</c:v>
                </c:pt>
                <c:pt idx="5">
                  <c:v>97</c:v>
                </c:pt>
                <c:pt idx="6">
                  <c:v>134</c:v>
                </c:pt>
                <c:pt idx="7">
                  <c:v>80</c:v>
                </c:pt>
                <c:pt idx="8">
                  <c:v>73</c:v>
                </c:pt>
                <c:pt idx="9">
                  <c:v>144</c:v>
                </c:pt>
                <c:pt idx="10">
                  <c:v>134</c:v>
                </c:pt>
                <c:pt idx="11">
                  <c:v>204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merc'!$E$258:$E$263,'graficas evol mensual merc'!$E$264)</c:f>
              <c:numCache>
                <c:formatCode>#,##0</c:formatCode>
                <c:ptCount val="7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</c:numCache>
            </c:numRef>
          </c:val>
        </c:ser>
        <c:marker val="1"/>
        <c:axId val="137638656"/>
        <c:axId val="137640192"/>
      </c:lineChart>
      <c:catAx>
        <c:axId val="137638656"/>
        <c:scaling>
          <c:orientation val="minMax"/>
        </c:scaling>
        <c:axPos val="b"/>
        <c:numFmt formatCode="General" sourceLinked="1"/>
        <c:tickLblPos val="nextTo"/>
        <c:crossAx val="137640192"/>
        <c:crosses val="autoZero"/>
        <c:auto val="1"/>
        <c:lblAlgn val="ctr"/>
        <c:lblOffset val="100"/>
      </c:catAx>
      <c:valAx>
        <c:axId val="137640192"/>
        <c:scaling>
          <c:orientation val="minMax"/>
        </c:scaling>
        <c:axPos val="l"/>
        <c:numFmt formatCode="#,##0" sourceLinked="1"/>
        <c:tickLblPos val="nextTo"/>
        <c:crossAx val="137638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65"/>
          <c:y val="0.207302709069493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3173348914424607"/>
          <c:w val="0.84763751506150764"/>
          <c:h val="0.49612642942600382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merc'!$C$276:$C$287</c:f>
              <c:numCache>
                <c:formatCode>#,##0</c:formatCode>
                <c:ptCount val="12"/>
                <c:pt idx="0">
                  <c:v>188</c:v>
                </c:pt>
                <c:pt idx="1">
                  <c:v>216</c:v>
                </c:pt>
                <c:pt idx="2">
                  <c:v>223</c:v>
                </c:pt>
                <c:pt idx="3">
                  <c:v>255</c:v>
                </c:pt>
                <c:pt idx="4">
                  <c:v>235</c:v>
                </c:pt>
                <c:pt idx="5">
                  <c:v>104</c:v>
                </c:pt>
                <c:pt idx="6">
                  <c:v>212</c:v>
                </c:pt>
                <c:pt idx="7">
                  <c:v>185</c:v>
                </c:pt>
                <c:pt idx="8">
                  <c:v>149</c:v>
                </c:pt>
                <c:pt idx="9">
                  <c:v>329</c:v>
                </c:pt>
                <c:pt idx="10">
                  <c:v>355</c:v>
                </c:pt>
                <c:pt idx="11">
                  <c:v>235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merc'!$D$276:$D$287</c:f>
              <c:numCache>
                <c:formatCode>#,##0</c:formatCode>
                <c:ptCount val="12"/>
                <c:pt idx="0">
                  <c:v>266</c:v>
                </c:pt>
                <c:pt idx="1">
                  <c:v>269</c:v>
                </c:pt>
                <c:pt idx="2">
                  <c:v>191</c:v>
                </c:pt>
                <c:pt idx="3">
                  <c:v>342</c:v>
                </c:pt>
                <c:pt idx="4">
                  <c:v>163</c:v>
                </c:pt>
                <c:pt idx="5">
                  <c:v>157</c:v>
                </c:pt>
                <c:pt idx="6">
                  <c:v>145</c:v>
                </c:pt>
                <c:pt idx="7">
                  <c:v>150</c:v>
                </c:pt>
                <c:pt idx="8">
                  <c:v>171</c:v>
                </c:pt>
                <c:pt idx="9">
                  <c:v>336</c:v>
                </c:pt>
                <c:pt idx="10">
                  <c:v>247</c:v>
                </c:pt>
                <c:pt idx="11">
                  <c:v>225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merc'!$E$276:$E$281,'graficas evol mensual merc'!$E$282)</c:f>
              <c:numCache>
                <c:formatCode>#,##0</c:formatCode>
                <c:ptCount val="7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</c:numCache>
            </c:numRef>
          </c:val>
        </c:ser>
        <c:marker val="1"/>
        <c:axId val="137925376"/>
        <c:axId val="137926912"/>
      </c:lineChart>
      <c:catAx>
        <c:axId val="137925376"/>
        <c:scaling>
          <c:orientation val="minMax"/>
        </c:scaling>
        <c:axPos val="b"/>
        <c:numFmt formatCode="General" sourceLinked="1"/>
        <c:tickLblPos val="nextTo"/>
        <c:crossAx val="137926912"/>
        <c:crosses val="autoZero"/>
        <c:auto val="1"/>
        <c:lblAlgn val="ctr"/>
        <c:lblOffset val="100"/>
      </c:catAx>
      <c:valAx>
        <c:axId val="137926912"/>
        <c:scaling>
          <c:orientation val="minMax"/>
        </c:scaling>
        <c:axPos val="l"/>
        <c:numFmt formatCode="#,##0" sourceLinked="1"/>
        <c:tickLblPos val="nextTo"/>
        <c:crossAx val="137925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365"/>
          <c:y val="0.197879858657243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0"/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7790444997794268"/>
          <c:y val="5.6440326207840327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5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9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5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82"/>
              <c:y val="1.292941663377245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67"/>
              <c:y val="2.58588332675449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4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20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2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5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51"/>
              <c:y val="-1.64203591248907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1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76"/>
              <c:y val="-1.64203591248907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36E-2"/>
          <c:w val="0.79230350479693956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numFmt formatCode="#,##0" sourceLinked="0"/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Finlandia</c:v>
              </c:pt>
              <c:pt idx="4">
                <c:v>Francia</c:v>
              </c:pt>
              <c:pt idx="5">
                <c:v>Suecia</c:v>
              </c:pt>
              <c:pt idx="6">
                <c:v>Dinamarca</c:v>
              </c:pt>
              <c:pt idx="7">
                <c:v>Noruega</c:v>
              </c:pt>
              <c:pt idx="8">
                <c:v>Italia</c:v>
              </c:pt>
              <c:pt idx="9">
                <c:v>Austria</c:v>
              </c:pt>
              <c:pt idx="10">
                <c:v>Países del Este</c:v>
              </c:pt>
              <c:pt idx="11">
                <c:v>Holanda</c:v>
              </c:pt>
              <c:pt idx="12">
                <c:v>Suiza</c:v>
              </c:pt>
              <c:pt idx="13">
                <c:v>Bélgica</c:v>
              </c:pt>
              <c:pt idx="14">
                <c:v>Irlanda</c:v>
              </c:pt>
              <c:pt idx="15">
                <c:v>Rusia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General</c:formatCode>
              <c:ptCount val="20"/>
              <c:pt idx="0">
                <c:v>477934</c:v>
              </c:pt>
              <c:pt idx="1">
                <c:v>141081</c:v>
              </c:pt>
              <c:pt idx="2">
                <c:v>43645</c:v>
              </c:pt>
              <c:pt idx="3">
                <c:v>31551</c:v>
              </c:pt>
              <c:pt idx="4">
                <c:v>10844</c:v>
              </c:pt>
              <c:pt idx="5">
                <c:v>10803</c:v>
              </c:pt>
              <c:pt idx="6">
                <c:v>5964</c:v>
              </c:pt>
              <c:pt idx="7">
                <c:v>5244</c:v>
              </c:pt>
              <c:pt idx="8">
                <c:v>4858</c:v>
              </c:pt>
              <c:pt idx="9">
                <c:v>4292</c:v>
              </c:pt>
              <c:pt idx="10">
                <c:v>3448</c:v>
              </c:pt>
              <c:pt idx="11">
                <c:v>3164</c:v>
              </c:pt>
              <c:pt idx="12">
                <c:v>2662</c:v>
              </c:pt>
              <c:pt idx="13">
                <c:v>1633</c:v>
              </c:pt>
              <c:pt idx="14">
                <c:v>1573</c:v>
              </c:pt>
              <c:pt idx="15">
                <c:v>1392</c:v>
              </c:pt>
              <c:pt idx="16">
                <c:v>8462</c:v>
              </c:pt>
              <c:pt idx="17">
                <c:v>2664</c:v>
              </c:pt>
              <c:pt idx="18">
                <c:v>5155</c:v>
              </c:pt>
              <c:pt idx="19">
                <c:v>4163</c:v>
              </c:pt>
            </c:numLit>
          </c:val>
        </c:ser>
        <c:gapWidth val="26"/>
        <c:overlap val="-35"/>
        <c:axId val="126612224"/>
        <c:axId val="126613760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2.8726781053194767E-3"/>
                  <c:y val="2.9896539682386486E-3"/>
                </c:manualLayout>
              </c:layout>
              <c:showVal val="1"/>
            </c:dLbl>
            <c:dLbl>
              <c:idx val="3"/>
              <c:layout>
                <c:manualLayout>
                  <c:x val="4.5209431465694887E-3"/>
                  <c:y val="1.4948858332584998E-3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484E-7"/>
                </c:manualLayout>
              </c:layout>
              <c:showVal val="1"/>
            </c:dLbl>
            <c:dLbl>
              <c:idx val="5"/>
              <c:layout>
                <c:manualLayout>
                  <c:x val="2.6843958554767528E-3"/>
                  <c:y val="1.4950035315368466E-3"/>
                </c:manualLayout>
              </c:layout>
              <c:showVal val="1"/>
            </c:dLbl>
            <c:dLbl>
              <c:idx val="6"/>
              <c:layout>
                <c:manualLayout>
                  <c:x val="4.0185679269430161E-3"/>
                  <c:y val="1.1769827834489451E-7"/>
                </c:manualLayout>
              </c:layout>
              <c:showVal val="1"/>
            </c:dLbl>
            <c:dLbl>
              <c:idx val="7"/>
              <c:layout>
                <c:manualLayout>
                  <c:x val="3.7989695732478001E-3"/>
                  <c:y val="1.1769827834489484E-7"/>
                </c:manualLayout>
              </c:layout>
              <c:showVal val="1"/>
            </c:dLbl>
            <c:dLbl>
              <c:idx val="9"/>
              <c:layout>
                <c:manualLayout>
                  <c:x val="6.5457726875049922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1.0361308142267404E-3"/>
                  <c:y val="1.4948858332585011E-3"/>
                </c:manualLayout>
              </c:layout>
              <c:showVal val="1"/>
            </c:dLbl>
            <c:dLbl>
              <c:idx val="12"/>
              <c:layout>
                <c:manualLayout>
                  <c:x val="-7.7998163452708921E-2"/>
                  <c:y val="3.5309483503468257E-7"/>
                </c:manualLayout>
              </c:layout>
              <c:showVal val="1"/>
            </c:dLbl>
            <c:dLbl>
              <c:idx val="13"/>
              <c:layout>
                <c:manualLayout>
                  <c:x val="3.2023889575786496E-3"/>
                  <c:y val="1.1769827834489451E-7"/>
                </c:manualLayout>
              </c:layout>
              <c:showVal val="1"/>
            </c:dLbl>
            <c:dLbl>
              <c:idx val="14"/>
              <c:layout>
                <c:manualLayout>
                  <c:x val="4.7251324989335108E-3"/>
                  <c:y val="1.4950035315368466E-3"/>
                </c:manualLayout>
              </c:layout>
              <c:showVal val="1"/>
            </c:dLbl>
            <c:dLbl>
              <c:idx val="15"/>
              <c:layout>
                <c:manualLayout>
                  <c:x val="5.6983048059163549E-3"/>
                  <c:y val="1.1769827834489484E-7"/>
                </c:manualLayout>
              </c:layout>
              <c:showVal val="1"/>
            </c:dLbl>
            <c:dLbl>
              <c:idx val="16"/>
              <c:layout>
                <c:manualLayout>
                  <c:x val="1.8994847866238996E-3"/>
                  <c:y val="1.1769827834489484E-7"/>
                </c:manualLayout>
              </c:layout>
              <c:showVal val="1"/>
            </c:dLbl>
            <c:dLbl>
              <c:idx val="17"/>
              <c:layout>
                <c:manualLayout>
                  <c:x val="6.1220653203473505E-3"/>
                  <c:y val="3.5309483492506772E-7"/>
                </c:manualLayout>
              </c:layout>
              <c:showVal val="1"/>
            </c:dLbl>
            <c:dLbl>
              <c:idx val="18"/>
              <c:layout>
                <c:manualLayout>
                  <c:x val="4.1598519193365296E-3"/>
                  <c:y val="-1.4946504367019217E-3"/>
                </c:manualLayout>
              </c:layout>
              <c:showVal val="1"/>
            </c:dLbl>
            <c:dLbl>
              <c:idx val="19"/>
              <c:layout>
                <c:manualLayout>
                  <c:x val="6.1849706803178894E-3"/>
                  <c:y val="-1.4945327384234641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Finlandia</c:v>
              </c:pt>
              <c:pt idx="4">
                <c:v>Francia</c:v>
              </c:pt>
              <c:pt idx="5">
                <c:v>Suecia</c:v>
              </c:pt>
              <c:pt idx="6">
                <c:v>Dinamarca</c:v>
              </c:pt>
              <c:pt idx="7">
                <c:v>Noruega</c:v>
              </c:pt>
              <c:pt idx="8">
                <c:v>Italia</c:v>
              </c:pt>
              <c:pt idx="9">
                <c:v>Austria</c:v>
              </c:pt>
              <c:pt idx="10">
                <c:v>Países del Este</c:v>
              </c:pt>
              <c:pt idx="11">
                <c:v>Holanda</c:v>
              </c:pt>
              <c:pt idx="12">
                <c:v>Suiza</c:v>
              </c:pt>
              <c:pt idx="13">
                <c:v>Bélgica</c:v>
              </c:pt>
              <c:pt idx="14">
                <c:v>Irlanda</c:v>
              </c:pt>
              <c:pt idx="15">
                <c:v>Rusia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General</c:formatCode>
              <c:ptCount val="20"/>
              <c:pt idx="0">
                <c:v>-0.14723016724090868</c:v>
              </c:pt>
              <c:pt idx="1">
                <c:v>-0.13601484466382108</c:v>
              </c:pt>
              <c:pt idx="2">
                <c:v>-0.26394697787371846</c:v>
              </c:pt>
              <c:pt idx="3">
                <c:v>-0.12950751827838317</c:v>
              </c:pt>
              <c:pt idx="4">
                <c:v>-7.8439704257669773E-2</c:v>
              </c:pt>
              <c:pt idx="5">
                <c:v>-0.35404209519253776</c:v>
              </c:pt>
              <c:pt idx="6">
                <c:v>-0.27471725647573864</c:v>
              </c:pt>
              <c:pt idx="7">
                <c:v>-0.48482169171824369</c:v>
              </c:pt>
              <c:pt idx="8">
                <c:v>-0.21085120207927224</c:v>
              </c:pt>
              <c:pt idx="9">
                <c:v>-0.21935249181520564</c:v>
              </c:pt>
              <c:pt idx="10">
                <c:v>-0.40898183064792598</c:v>
              </c:pt>
              <c:pt idx="11">
                <c:v>-8.4490740740740741E-2</c:v>
              </c:pt>
              <c:pt idx="12">
                <c:v>-8.9352196574832531E-3</c:v>
              </c:pt>
              <c:pt idx="13">
                <c:v>-0.19038175508180466</c:v>
              </c:pt>
              <c:pt idx="14">
                <c:v>-0.28694469628286512</c:v>
              </c:pt>
              <c:pt idx="15">
                <c:v>-0.26967471143756572</c:v>
              </c:pt>
              <c:pt idx="16">
                <c:v>-0.23937078651685392</c:v>
              </c:pt>
              <c:pt idx="17">
                <c:v>0.49327354260089684</c:v>
              </c:pt>
              <c:pt idx="18">
                <c:v>-7.1171171171171166E-2</c:v>
              </c:pt>
              <c:pt idx="19">
                <c:v>7.321474606857438E-2</c:v>
              </c:pt>
            </c:numLit>
          </c:val>
        </c:ser>
        <c:gapWidth val="0"/>
        <c:axId val="126830080"/>
        <c:axId val="126828544"/>
      </c:barChart>
      <c:catAx>
        <c:axId val="126612224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613760"/>
        <c:crosses val="autoZero"/>
        <c:auto val="1"/>
        <c:lblAlgn val="ctr"/>
        <c:lblOffset val="100"/>
      </c:catAx>
      <c:valAx>
        <c:axId val="126613760"/>
        <c:scaling>
          <c:orientation val="minMax"/>
        </c:scaling>
        <c:delete val="1"/>
        <c:axPos val="t"/>
        <c:numFmt formatCode="General" sourceLinked="1"/>
        <c:tickLblPos val="none"/>
        <c:crossAx val="126612224"/>
        <c:crosses val="autoZero"/>
        <c:crossBetween val="between"/>
      </c:valAx>
      <c:valAx>
        <c:axId val="126828544"/>
        <c:scaling>
          <c:orientation val="minMax"/>
        </c:scaling>
        <c:delete val="1"/>
        <c:axPos val="t"/>
        <c:numFmt formatCode="General" sourceLinked="1"/>
        <c:tickLblPos val="none"/>
        <c:crossAx val="126830080"/>
        <c:crosses val="autoZero"/>
        <c:crossBetween val="between"/>
      </c:valAx>
      <c:catAx>
        <c:axId val="126830080"/>
        <c:scaling>
          <c:orientation val="maxMin"/>
        </c:scaling>
        <c:delete val="1"/>
        <c:axPos val="r"/>
        <c:tickLblPos val="none"/>
        <c:crossAx val="12682854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acumulado julio 2010 </c:v>
            </c:pt>
          </c:strCache>
        </c:strRef>
      </c:tx>
      <c:layout>
        <c:manualLayout>
          <c:xMode val="edge"/>
          <c:yMode val="edge"/>
          <c:x val="0.41902505776521531"/>
          <c:y val="5.644032620784032E-2"/>
        </c:manualLayout>
      </c:layout>
      <c:txPr>
        <a:bodyPr/>
        <a:lstStyle/>
        <a:p>
          <a:pPr>
            <a:defRPr sz="1200" b="0"/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89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3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4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491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4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78"/>
              <c:y val="1.292941663377244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63"/>
              <c:y val="2.585883326754491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1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08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18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4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45"/>
              <c:y val="-1.642035912489077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0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654"/>
              <c:y val="-1.642035912489077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402E-2"/>
          <c:w val="0.79230350479694001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numFmt formatCode="#,##0" sourceLinked="0"/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Finlandia</c:v>
              </c:pt>
              <c:pt idx="4">
                <c:v>Francia</c:v>
              </c:pt>
              <c:pt idx="5">
                <c:v>Suecia</c:v>
              </c:pt>
              <c:pt idx="6">
                <c:v>Dinamarca</c:v>
              </c:pt>
              <c:pt idx="7">
                <c:v>Italia</c:v>
              </c:pt>
              <c:pt idx="8">
                <c:v>Noruega</c:v>
              </c:pt>
              <c:pt idx="9">
                <c:v>Austria</c:v>
              </c:pt>
              <c:pt idx="10">
                <c:v>Holanda</c:v>
              </c:pt>
              <c:pt idx="11">
                <c:v>Suiza</c:v>
              </c:pt>
              <c:pt idx="12">
                <c:v>Bélgica</c:v>
              </c:pt>
              <c:pt idx="13">
                <c:v>Países del Este</c:v>
              </c:pt>
              <c:pt idx="14">
                <c:v>Irlanda</c:v>
              </c:pt>
              <c:pt idx="15">
                <c:v>Rusia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General</c:formatCode>
              <c:ptCount val="20"/>
              <c:pt idx="0">
                <c:v>257347</c:v>
              </c:pt>
              <c:pt idx="1">
                <c:v>75555</c:v>
              </c:pt>
              <c:pt idx="2">
                <c:v>25180</c:v>
              </c:pt>
              <c:pt idx="3">
                <c:v>13113</c:v>
              </c:pt>
              <c:pt idx="4">
                <c:v>8822</c:v>
              </c:pt>
              <c:pt idx="5">
                <c:v>5491</c:v>
              </c:pt>
              <c:pt idx="6">
                <c:v>3361</c:v>
              </c:pt>
              <c:pt idx="7">
                <c:v>2753</c:v>
              </c:pt>
              <c:pt idx="8">
                <c:v>2401</c:v>
              </c:pt>
              <c:pt idx="9">
                <c:v>2295</c:v>
              </c:pt>
              <c:pt idx="10">
                <c:v>1758</c:v>
              </c:pt>
              <c:pt idx="11">
                <c:v>1491</c:v>
              </c:pt>
              <c:pt idx="12">
                <c:v>1413</c:v>
              </c:pt>
              <c:pt idx="13">
                <c:v>1245</c:v>
              </c:pt>
              <c:pt idx="14">
                <c:v>944</c:v>
              </c:pt>
              <c:pt idx="15">
                <c:v>825</c:v>
              </c:pt>
              <c:pt idx="16">
                <c:v>4268</c:v>
              </c:pt>
              <c:pt idx="17">
                <c:v>1315</c:v>
              </c:pt>
              <c:pt idx="18">
                <c:v>2693</c:v>
              </c:pt>
              <c:pt idx="19">
                <c:v>2749</c:v>
              </c:pt>
            </c:numLit>
          </c:val>
        </c:ser>
        <c:gapWidth val="26"/>
        <c:overlap val="-35"/>
        <c:axId val="128473728"/>
        <c:axId val="128491904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0"/>
              <c:layout>
                <c:manualLayout>
                  <c:x val="-7.0110701107011189E-2"/>
                  <c:y val="1.4947681349801547E-3"/>
                </c:manualLayout>
              </c:layout>
              <c:showVal val="1"/>
            </c:dLbl>
            <c:dLbl>
              <c:idx val="4"/>
              <c:layout>
                <c:manualLayout>
                  <c:x val="8.2480896068803211E-2"/>
                  <c:y val="1.1769827834489451E-7"/>
                </c:manualLayout>
              </c:layout>
              <c:showVal val="1"/>
            </c:dLbl>
            <c:dLbl>
              <c:idx val="5"/>
              <c:layout>
                <c:manualLayout>
                  <c:x val="6.8948484760438184E-3"/>
                  <c:y val="1.1769827834489451E-7"/>
                </c:manualLayout>
              </c:layout>
              <c:showVal val="1"/>
            </c:dLbl>
            <c:dLbl>
              <c:idx val="7"/>
              <c:layout>
                <c:manualLayout>
                  <c:x val="6.6038876136792865E-2"/>
                  <c:y val="1.4951212298151867E-3"/>
                </c:manualLayout>
              </c:layout>
              <c:showVal val="1"/>
            </c:dLbl>
            <c:dLbl>
              <c:idx val="8"/>
              <c:layout>
                <c:manualLayout>
                  <c:x val="1.8451637272278241E-3"/>
                  <c:y val="1.1769827834489445E-7"/>
                </c:manualLayout>
              </c:layout>
              <c:showVal val="1"/>
            </c:dLbl>
            <c:dLbl>
              <c:idx val="9"/>
              <c:layout>
                <c:manualLayout>
                  <c:x val="1.2512711741290642E-3"/>
                  <c:y val="1.1769827834489451E-7"/>
                </c:manualLayout>
              </c:layout>
              <c:showVal val="1"/>
            </c:dLbl>
            <c:dLbl>
              <c:idx val="11"/>
              <c:layout>
                <c:manualLayout>
                  <c:x val="-7.1955719557195569E-2"/>
                  <c:y val="0"/>
                </c:manualLayout>
              </c:layout>
              <c:showVal val="1"/>
            </c:dLbl>
            <c:dLbl>
              <c:idx val="12"/>
              <c:layout>
                <c:manualLayout>
                  <c:x val="6.1647732225353753E-2"/>
                  <c:y val="1.1769827834489451E-7"/>
                </c:manualLayout>
              </c:layout>
              <c:showVal val="1"/>
            </c:dLbl>
            <c:dLbl>
              <c:idx val="14"/>
              <c:layout>
                <c:manualLayout>
                  <c:x val="4.829807943748729E-2"/>
                  <c:y val="1.1769827834489451E-7"/>
                </c:manualLayout>
              </c:layout>
              <c:showVal val="1"/>
            </c:dLbl>
            <c:dLbl>
              <c:idx val="15"/>
              <c:layout>
                <c:manualLayout>
                  <c:x val="4.2162158235755587E-2"/>
                  <c:y val="1.1769827834489451E-7"/>
                </c:manualLayout>
              </c:layout>
              <c:showVal val="1"/>
            </c:dLbl>
            <c:dLbl>
              <c:idx val="16"/>
              <c:layout>
                <c:manualLayout>
                  <c:x val="-2.601766568846765E-3"/>
                  <c:y val="1.1769827834489451E-7"/>
                </c:manualLayout>
              </c:layout>
              <c:showVal val="1"/>
            </c:dLbl>
            <c:dLbl>
              <c:idx val="17"/>
              <c:layout>
                <c:manualLayout>
                  <c:x val="5.5352296830055048E-2"/>
                  <c:y val="-1.4945327384234641E-3"/>
                </c:manualLayout>
              </c:layout>
              <c:showVal val="1"/>
            </c:dLbl>
            <c:dLbl>
              <c:idx val="19"/>
              <c:layout>
                <c:manualLayout>
                  <c:x val="7.2174738841405503E-2"/>
                  <c:y val="0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Lit>
              <c:formatCode>General</c:formatCode>
              <c:ptCount val="20"/>
              <c:pt idx="0">
                <c:v>-2.6704940848990961E-2</c:v>
              </c:pt>
              <c:pt idx="1">
                <c:v>-0.12637019564312468</c:v>
              </c:pt>
              <c:pt idx="2">
                <c:v>-6.2581437772234835E-2</c:v>
              </c:pt>
              <c:pt idx="3">
                <c:v>-0.33819521550418896</c:v>
              </c:pt>
              <c:pt idx="4">
                <c:v>0.24780763790664781</c:v>
              </c:pt>
              <c:pt idx="5">
                <c:v>-0.19967934703396006</c:v>
              </c:pt>
              <c:pt idx="6">
                <c:v>-0.1110817244115314</c:v>
              </c:pt>
              <c:pt idx="7">
                <c:v>1.6992981159955678E-2</c:v>
              </c:pt>
              <c:pt idx="8">
                <c:v>-0.27043451838347016</c:v>
              </c:pt>
              <c:pt idx="9">
                <c:v>-0.15313653136531372</c:v>
              </c:pt>
              <c:pt idx="10">
                <c:v>-8.8174273858921154E-2</c:v>
              </c:pt>
              <c:pt idx="11">
                <c:v>-2.7397260273972608E-2</c:v>
              </c:pt>
              <c:pt idx="12">
                <c:v>0.47340980187695536</c:v>
              </c:pt>
              <c:pt idx="13">
                <c:v>-0.39327485380116972</c:v>
              </c:pt>
              <c:pt idx="14">
                <c:v>6.3965884861407283E-3</c:v>
              </c:pt>
              <c:pt idx="15">
                <c:v>0.12397820163487738</c:v>
              </c:pt>
              <c:pt idx="16">
                <c:v>-0.11562370493162047</c:v>
              </c:pt>
              <c:pt idx="17">
                <c:v>0.24408703878902566</c:v>
              </c:pt>
              <c:pt idx="18">
                <c:v>-4.5373980857851867E-2</c:v>
              </c:pt>
              <c:pt idx="19">
                <c:v>3.6509675063891947E-3</c:v>
              </c:pt>
            </c:numLit>
          </c:val>
        </c:ser>
        <c:gapWidth val="0"/>
        <c:axId val="128494976"/>
        <c:axId val="128493440"/>
      </c:barChart>
      <c:catAx>
        <c:axId val="128473728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491904"/>
        <c:crosses val="autoZero"/>
        <c:auto val="1"/>
        <c:lblAlgn val="ctr"/>
        <c:lblOffset val="100"/>
      </c:catAx>
      <c:valAx>
        <c:axId val="128491904"/>
        <c:scaling>
          <c:orientation val="minMax"/>
        </c:scaling>
        <c:delete val="1"/>
        <c:axPos val="t"/>
        <c:numFmt formatCode="General" sourceLinked="1"/>
        <c:tickLblPos val="none"/>
        <c:crossAx val="128473728"/>
        <c:crosses val="autoZero"/>
        <c:crossBetween val="between"/>
      </c:valAx>
      <c:valAx>
        <c:axId val="128493440"/>
        <c:scaling>
          <c:orientation val="minMax"/>
        </c:scaling>
        <c:delete val="1"/>
        <c:axPos val="t"/>
        <c:numFmt formatCode="General" sourceLinked="1"/>
        <c:tickLblPos val="none"/>
        <c:crossAx val="128494976"/>
        <c:crosses val="autoZero"/>
        <c:crossBetween val="between"/>
      </c:valAx>
      <c:catAx>
        <c:axId val="128494976"/>
        <c:scaling>
          <c:orientation val="maxMin"/>
        </c:scaling>
        <c:delete val="1"/>
        <c:axPos val="r"/>
        <c:tickLblPos val="none"/>
        <c:crossAx val="12849344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mensual'!$B$6:$F$6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60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277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66363</c:v>
              </c:pt>
              <c:pt idx="1">
                <c:v>70799</c:v>
              </c:pt>
              <c:pt idx="2">
                <c:v>78469</c:v>
              </c:pt>
              <c:pt idx="3">
                <c:v>85147</c:v>
              </c:pt>
              <c:pt idx="4">
                <c:v>69502</c:v>
              </c:pt>
              <c:pt idx="5">
                <c:v>80105</c:v>
              </c:pt>
              <c:pt idx="6">
                <c:v>103180</c:v>
              </c:pt>
              <c:pt idx="7">
                <c:v>112929</c:v>
              </c:pt>
              <c:pt idx="8">
                <c:v>91190</c:v>
              </c:pt>
              <c:pt idx="9">
                <c:v>79046</c:v>
              </c:pt>
              <c:pt idx="10">
                <c:v>73519</c:v>
              </c:pt>
              <c:pt idx="11">
                <c:v>76217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66319</c:v>
              </c:pt>
              <c:pt idx="1">
                <c:v>68203</c:v>
              </c:pt>
              <c:pt idx="2">
                <c:v>79838</c:v>
              </c:pt>
              <c:pt idx="3">
                <c:v>80494</c:v>
              </c:pt>
              <c:pt idx="4">
                <c:v>61867</c:v>
              </c:pt>
              <c:pt idx="5">
                <c:v>82407</c:v>
              </c:pt>
              <c:pt idx="6">
                <c:v>99946</c:v>
              </c:pt>
              <c:pt idx="7">
                <c:v>114443</c:v>
              </c:pt>
              <c:pt idx="8">
                <c:v>81660</c:v>
              </c:pt>
              <c:pt idx="9">
                <c:v>79178</c:v>
              </c:pt>
              <c:pt idx="10">
                <c:v>76158</c:v>
              </c:pt>
              <c:pt idx="11">
                <c:v>78836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65898</c:v>
              </c:pt>
              <c:pt idx="1">
                <c:v>68626</c:v>
              </c:pt>
              <c:pt idx="2">
                <c:v>88538</c:v>
              </c:pt>
              <c:pt idx="3">
                <c:v>76874</c:v>
              </c:pt>
              <c:pt idx="4">
                <c:v>74412</c:v>
              </c:pt>
              <c:pt idx="5">
                <c:v>73105</c:v>
              </c:pt>
              <c:pt idx="6">
                <c:v>88464</c:v>
              </c:pt>
              <c:pt idx="7">
                <c:v>107234</c:v>
              </c:pt>
              <c:pt idx="8">
                <c:v>70256</c:v>
              </c:pt>
              <c:pt idx="9">
                <c:v>66667</c:v>
              </c:pt>
              <c:pt idx="10">
                <c:v>68611</c:v>
              </c:pt>
              <c:pt idx="11">
                <c:v>69586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57710</c:v>
              </c:pt>
              <c:pt idx="1">
                <c:v>59118</c:v>
              </c:pt>
              <c:pt idx="2">
                <c:v>65189</c:v>
              </c:pt>
              <c:pt idx="3">
                <c:v>70420</c:v>
              </c:pt>
              <c:pt idx="4">
                <c:v>56119</c:v>
              </c:pt>
              <c:pt idx="5">
                <c:v>62044</c:v>
              </c:pt>
              <c:pt idx="6">
                <c:v>72974</c:v>
              </c:pt>
              <c:pt idx="7">
                <c:v>87195</c:v>
              </c:pt>
              <c:pt idx="8">
                <c:v>57084</c:v>
              </c:pt>
              <c:pt idx="9">
                <c:v>58560</c:v>
              </c:pt>
              <c:pt idx="10">
                <c:v>61078</c:v>
              </c:pt>
              <c:pt idx="11">
                <c:v>63041</c:v>
              </c:pt>
            </c:numLit>
          </c:val>
        </c:ser>
        <c:ser>
          <c:idx val="8"/>
          <c:order val="4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57760</c:v>
              </c:pt>
              <c:pt idx="1">
                <c:v>54889</c:v>
              </c:pt>
              <c:pt idx="2">
                <c:v>59240</c:v>
              </c:pt>
              <c:pt idx="3">
                <c:v>59800</c:v>
              </c:pt>
              <c:pt idx="4">
                <c:v>56604</c:v>
              </c:pt>
              <c:pt idx="5">
                <c:v>64679</c:v>
              </c:pt>
              <c:pt idx="6">
                <c:v>62047</c:v>
              </c:pt>
            </c:numLit>
          </c:val>
        </c:ser>
        <c:dLbls>
          <c:showVal val="1"/>
        </c:dLbls>
        <c:marker val="1"/>
        <c:axId val="123604992"/>
        <c:axId val="123606144"/>
      </c:lineChart>
      <c:catAx>
        <c:axId val="1236049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3606144"/>
        <c:crosses val="autoZero"/>
        <c:auto val="1"/>
        <c:lblAlgn val="ctr"/>
        <c:lblOffset val="100"/>
        <c:tickLblSkip val="1"/>
        <c:tickMarkSkip val="1"/>
      </c:catAx>
      <c:valAx>
        <c:axId val="12360614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36049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07"/>
          <c:w val="0.9"/>
          <c:h val="4.96994327321988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categ'!$B$7:$G$7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0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categ'!$C$10,'Pernoctaciones  tipolog y categ'!$C$12:$C$15,'Pernoctaciones  tipolog y categ'!$C$17)</c:f>
              <c:numCache>
                <c:formatCode>#,##0_)</c:formatCode>
                <c:ptCount val="6"/>
                <c:pt idx="0">
                  <c:v>3360494</c:v>
                </c:pt>
                <c:pt idx="1">
                  <c:v>2131326</c:v>
                </c:pt>
                <c:pt idx="2">
                  <c:v>1754608</c:v>
                </c:pt>
                <c:pt idx="3">
                  <c:v>355367</c:v>
                </c:pt>
                <c:pt idx="4">
                  <c:v>21351</c:v>
                </c:pt>
                <c:pt idx="5">
                  <c:v>1229168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categ'!$E$10,'Pernoctaciones  tipolog y categ'!$E$12:$E$15,'Pernoctaciones  tipolog y categ'!$E$17)</c:f>
              <c:numCache>
                <c:formatCode>#,##0_)</c:formatCode>
                <c:ptCount val="6"/>
                <c:pt idx="0">
                  <c:v>3090514</c:v>
                </c:pt>
                <c:pt idx="1">
                  <c:v>2079572</c:v>
                </c:pt>
                <c:pt idx="2">
                  <c:v>1737011</c:v>
                </c:pt>
                <c:pt idx="3">
                  <c:v>320280</c:v>
                </c:pt>
                <c:pt idx="4">
                  <c:v>22281</c:v>
                </c:pt>
                <c:pt idx="5">
                  <c:v>1010942</c:v>
                </c:pt>
              </c:numCache>
            </c:numRef>
          </c:val>
        </c:ser>
        <c:dLbls>
          <c:showVal val="1"/>
        </c:dLbls>
        <c:gapWidth val="30"/>
        <c:overlap val="-10"/>
        <c:axId val="146327424"/>
        <c:axId val="145956864"/>
      </c:barChart>
      <c:lineChart>
        <c:grouping val="standard"/>
        <c:ser>
          <c:idx val="1"/>
          <c:order val="2"/>
          <c:tx>
            <c:strRef>
              <c:f>'Pernoctaciones  tipolog y categ'!$G$8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534449843093339E-2"/>
                  <c:y val="-0.458985570966066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034699746818967E-2"/>
                  <c:y val="-0.2088596666533433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229E-2"/>
                  <c:y val="-0.1209142385120641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4612976967886E-2"/>
                  <c:y val="-6.121880703998294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260964866701307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8936639163600923E-2"/>
                  <c:y val="-0.3432894999800157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74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categ'!$G$10,'Pernoctaciones  tipolog y categ'!$G$12:$G$15,'Pernoctaciones  tipolog y categ'!$G$17)</c:f>
              <c:numCache>
                <c:formatCode>0.00%</c:formatCode>
                <c:ptCount val="6"/>
                <c:pt idx="0">
                  <c:v>-8.0339378674682951E-2</c:v>
                </c:pt>
                <c:pt idx="1">
                  <c:v>-2.428253584857502E-2</c:v>
                </c:pt>
                <c:pt idx="2">
                  <c:v>-1.0029020727136774E-2</c:v>
                </c:pt>
                <c:pt idx="3">
                  <c:v>-9.8734547664808492E-2</c:v>
                </c:pt>
                <c:pt idx="4">
                  <c:v>4.3557678797246029E-2</c:v>
                </c:pt>
                <c:pt idx="5">
                  <c:v>-0.17753960402483632</c:v>
                </c:pt>
              </c:numCache>
            </c:numRef>
          </c:val>
        </c:ser>
        <c:dLbls>
          <c:showVal val="1"/>
        </c:dLbls>
        <c:marker val="1"/>
        <c:axId val="145958400"/>
        <c:axId val="145959936"/>
      </c:lineChart>
      <c:catAx>
        <c:axId val="146327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956864"/>
        <c:crosses val="autoZero"/>
        <c:auto val="1"/>
        <c:lblAlgn val="ctr"/>
        <c:lblOffset val="100"/>
        <c:tickLblSkip val="1"/>
        <c:tickMarkSkip val="1"/>
      </c:catAx>
      <c:valAx>
        <c:axId val="1459568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327424"/>
        <c:crosses val="autoZero"/>
        <c:crossBetween val="between"/>
      </c:valAx>
      <c:catAx>
        <c:axId val="145958400"/>
        <c:scaling>
          <c:orientation val="minMax"/>
        </c:scaling>
        <c:delete val="1"/>
        <c:axPos val="b"/>
        <c:tickLblPos val="none"/>
        <c:crossAx val="145959936"/>
        <c:crosses val="autoZero"/>
        <c:auto val="1"/>
        <c:lblAlgn val="ctr"/>
        <c:lblOffset val="100"/>
      </c:catAx>
      <c:valAx>
        <c:axId val="14595993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45958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610690963317411"/>
          <c:y val="9.6525040968865716E-2"/>
          <c:w val="0.62760465879265093"/>
          <c:h val="8.048789586580855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mensual'!$B$6:$F$6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463"/>
          <c:y val="0.24875682320046091"/>
          <c:w val="0.83717483495168965"/>
          <c:h val="0.50995148756094422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627555</c:v>
              </c:pt>
              <c:pt idx="1">
                <c:v>632105</c:v>
              </c:pt>
              <c:pt idx="2">
                <c:v>688146</c:v>
              </c:pt>
              <c:pt idx="3">
                <c:v>591995</c:v>
              </c:pt>
              <c:pt idx="4">
                <c:v>510668</c:v>
              </c:pt>
              <c:pt idx="5">
                <c:v>551429</c:v>
              </c:pt>
              <c:pt idx="6">
                <c:v>711011</c:v>
              </c:pt>
              <c:pt idx="7">
                <c:v>784504</c:v>
              </c:pt>
              <c:pt idx="8">
                <c:v>618738</c:v>
              </c:pt>
              <c:pt idx="9">
                <c:v>563205</c:v>
              </c:pt>
              <c:pt idx="10">
                <c:v>602973</c:v>
              </c:pt>
              <c:pt idx="11">
                <c:v>610393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643361</c:v>
              </c:pt>
              <c:pt idx="1">
                <c:v>622703</c:v>
              </c:pt>
              <c:pt idx="2">
                <c:v>678310</c:v>
              </c:pt>
              <c:pt idx="3">
                <c:v>553037</c:v>
              </c:pt>
              <c:pt idx="4">
                <c:v>428837</c:v>
              </c:pt>
              <c:pt idx="5">
                <c:v>518778</c:v>
              </c:pt>
              <c:pt idx="6">
                <c:v>656490</c:v>
              </c:pt>
              <c:pt idx="7">
                <c:v>773901</c:v>
              </c:pt>
              <c:pt idx="8">
                <c:v>560760</c:v>
              </c:pt>
              <c:pt idx="9">
                <c:v>519033</c:v>
              </c:pt>
              <c:pt idx="10">
                <c:v>608113</c:v>
              </c:pt>
              <c:pt idx="11">
                <c:v>629156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637593</c:v>
              </c:pt>
              <c:pt idx="1">
                <c:v>633065</c:v>
              </c:pt>
              <c:pt idx="2">
                <c:v>662647</c:v>
              </c:pt>
              <c:pt idx="3">
                <c:v>613132</c:v>
              </c:pt>
              <c:pt idx="4">
                <c:v>509885</c:v>
              </c:pt>
              <c:pt idx="5">
                <c:v>506848</c:v>
              </c:pt>
              <c:pt idx="6">
                <c:v>600669</c:v>
              </c:pt>
              <c:pt idx="7">
                <c:v>746290</c:v>
              </c:pt>
              <c:pt idx="8">
                <c:v>507028</c:v>
              </c:pt>
              <c:pt idx="9">
                <c:v>478819</c:v>
              </c:pt>
              <c:pt idx="10">
                <c:v>549403</c:v>
              </c:pt>
              <c:pt idx="11">
                <c:v>581484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594324</c:v>
              </c:pt>
              <c:pt idx="1">
                <c:v>531263</c:v>
              </c:pt>
              <c:pt idx="2">
                <c:v>547455</c:v>
              </c:pt>
              <c:pt idx="3">
                <c:v>450984</c:v>
              </c:pt>
              <c:pt idx="4">
                <c:v>378076</c:v>
              </c:pt>
              <c:pt idx="5">
                <c:v>403842</c:v>
              </c:pt>
              <c:pt idx="6">
                <c:v>454550</c:v>
              </c:pt>
              <c:pt idx="7">
                <c:v>563855</c:v>
              </c:pt>
              <c:pt idx="8">
                <c:v>391880</c:v>
              </c:pt>
              <c:pt idx="9">
                <c:v>374772</c:v>
              </c:pt>
              <c:pt idx="10">
                <c:v>487497</c:v>
              </c:pt>
              <c:pt idx="11">
                <c:v>507642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545932</c:v>
              </c:pt>
              <c:pt idx="1">
                <c:v>522636</c:v>
              </c:pt>
              <c:pt idx="2">
                <c:v>487432</c:v>
              </c:pt>
              <c:pt idx="3">
                <c:v>375761</c:v>
              </c:pt>
              <c:pt idx="4">
                <c:v>375761</c:v>
              </c:pt>
              <c:pt idx="5">
                <c:v>411220</c:v>
              </c:pt>
              <c:pt idx="6">
                <c:v>371772</c:v>
              </c:pt>
            </c:numLit>
          </c:val>
        </c:ser>
        <c:dLbls>
          <c:showVal val="1"/>
        </c:dLbls>
        <c:marker val="1"/>
        <c:axId val="148118528"/>
        <c:axId val="148157952"/>
      </c:lineChart>
      <c:catAx>
        <c:axId val="148118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157952"/>
        <c:crosses val="autoZero"/>
        <c:auto val="1"/>
        <c:lblAlgn val="ctr"/>
        <c:lblOffset val="100"/>
        <c:tickLblSkip val="1"/>
        <c:tickMarkSkip val="1"/>
      </c:catAx>
      <c:valAx>
        <c:axId val="14815795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1185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6.8015578417238029E-2"/>
          <c:w val="0.59153299385963609"/>
          <c:h val="5.361115278982835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'!$C$3:$J$3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0805314846909317"/>
          <c:y val="0"/>
        </c:manualLayout>
      </c:layout>
      <c:txPr>
        <a:bodyPr/>
        <a:lstStyle/>
        <a:p>
          <a:pPr>
            <a:defRPr>
              <a:solidFill>
                <a:schemeClr val="tx2"/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094"/>
          <c:y val="0.25962782429974718"/>
          <c:w val="0.83325053642039215"/>
          <c:h val="0.47650548004266752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'!$D$5:$D$16</c:f>
              <c:numCache>
                <c:formatCode>#,##0</c:formatCode>
                <c:ptCount val="12"/>
                <c:pt idx="0">
                  <c:v>66319</c:v>
                </c:pt>
                <c:pt idx="1">
                  <c:v>68203</c:v>
                </c:pt>
                <c:pt idx="2">
                  <c:v>79838</c:v>
                </c:pt>
                <c:pt idx="3">
                  <c:v>80494</c:v>
                </c:pt>
                <c:pt idx="4">
                  <c:v>61867</c:v>
                </c:pt>
                <c:pt idx="5">
                  <c:v>82407</c:v>
                </c:pt>
                <c:pt idx="6">
                  <c:v>99946</c:v>
                </c:pt>
                <c:pt idx="7">
                  <c:v>114443</c:v>
                </c:pt>
                <c:pt idx="8">
                  <c:v>81660</c:v>
                </c:pt>
                <c:pt idx="9">
                  <c:v>79178</c:v>
                </c:pt>
                <c:pt idx="10">
                  <c:v>76158</c:v>
                </c:pt>
                <c:pt idx="11">
                  <c:v>78836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'!$E$5:$E$16</c:f>
              <c:numCache>
                <c:formatCode>#,##0</c:formatCode>
                <c:ptCount val="12"/>
                <c:pt idx="0">
                  <c:v>65898</c:v>
                </c:pt>
                <c:pt idx="1">
                  <c:v>68626</c:v>
                </c:pt>
                <c:pt idx="2">
                  <c:v>88538</c:v>
                </c:pt>
                <c:pt idx="3">
                  <c:v>76874</c:v>
                </c:pt>
                <c:pt idx="4">
                  <c:v>74412</c:v>
                </c:pt>
                <c:pt idx="5">
                  <c:v>73105</c:v>
                </c:pt>
                <c:pt idx="6">
                  <c:v>88464</c:v>
                </c:pt>
                <c:pt idx="7">
                  <c:v>107234</c:v>
                </c:pt>
                <c:pt idx="8">
                  <c:v>70256</c:v>
                </c:pt>
                <c:pt idx="9">
                  <c:v>66667</c:v>
                </c:pt>
                <c:pt idx="10">
                  <c:v>68611</c:v>
                </c:pt>
                <c:pt idx="11">
                  <c:v>69586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'!$F$5:$F$16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3"/>
          <c:order val="3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'!$G$5:$G$10,'tablas Zonas mensual '!$G$11)</c:f>
              <c:numCache>
                <c:formatCode>#,##0</c:formatCode>
                <c:ptCount val="7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</c:numCache>
            </c:numRef>
          </c:val>
        </c:ser>
        <c:marker val="1"/>
        <c:axId val="128424192"/>
        <c:axId val="128438656"/>
      </c:lineChart>
      <c:catAx>
        <c:axId val="1284241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8438656"/>
        <c:crosses val="autoZero"/>
        <c:auto val="1"/>
        <c:lblAlgn val="ctr"/>
        <c:lblOffset val="100"/>
      </c:catAx>
      <c:valAx>
        <c:axId val="1284386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8424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763"/>
          <c:y val="0.16367086189697985"/>
          <c:w val="0.47740773522508845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188" l="0.70000000000000062" r="0.70000000000000062" t="0.75000000000001188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1955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'!$D$9:$D$11,'IO zona y Tipología '!$D$13:$D$15,'IO zona y Tipología '!$D$17:$D$19)</c:f>
              <c:numCache>
                <c:formatCode>#,##0.00_)</c:formatCode>
                <c:ptCount val="9"/>
                <c:pt idx="0">
                  <c:v>54.358202977071883</c:v>
                </c:pt>
                <c:pt idx="1">
                  <c:v>63.816408769433401</c:v>
                </c:pt>
                <c:pt idx="2">
                  <c:v>45.442623699464505</c:v>
                </c:pt>
                <c:pt idx="3">
                  <c:v>51.94728590792441</c:v>
                </c:pt>
                <c:pt idx="4">
                  <c:v>57.685173660547591</c:v>
                </c:pt>
                <c:pt idx="5">
                  <c:v>43.012707462852369</c:v>
                </c:pt>
                <c:pt idx="6">
                  <c:v>53.995217413409314</c:v>
                </c:pt>
                <c:pt idx="7">
                  <c:v>59.811096091345739</c:v>
                </c:pt>
                <c:pt idx="8">
                  <c:v>44.995128586186198</c:v>
                </c:pt>
              </c:numCache>
            </c:numRef>
          </c:val>
        </c:ser>
        <c:dLbls>
          <c:showVal val="1"/>
        </c:dLbls>
        <c:gapWidth val="30"/>
        <c:axId val="149118336"/>
        <c:axId val="149120512"/>
      </c:barChart>
      <c:catAx>
        <c:axId val="149118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937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9120512"/>
        <c:crosses val="autoZero"/>
        <c:auto val="1"/>
        <c:lblAlgn val="ctr"/>
        <c:lblOffset val="100"/>
        <c:tickLblSkip val="1"/>
        <c:tickMarkSkip val="1"/>
      </c:catAx>
      <c:valAx>
        <c:axId val="149120512"/>
        <c:scaling>
          <c:orientation val="minMax"/>
        </c:scaling>
        <c:delete val="1"/>
        <c:axPos val="l"/>
        <c:numFmt formatCode="#,##0.00_)" sourceLinked="1"/>
        <c:tickLblPos val="none"/>
        <c:crossAx val="149118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600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468587845956687"/>
          <c:w val="0.90049538618993386"/>
          <c:h val="0.45677749360613779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categoría'!$C$10,'IO tipología y categoría'!$C$12:$C$15,'IO tipología y categoría'!$C$17)</c:f>
              <c:numCache>
                <c:formatCode>#,##0.00_)</c:formatCode>
                <c:ptCount val="6"/>
                <c:pt idx="0">
                  <c:v>55.055308525715972</c:v>
                </c:pt>
                <c:pt idx="1">
                  <c:v>59.624365206741246</c:v>
                </c:pt>
                <c:pt idx="2">
                  <c:v>27.000607010976779</c:v>
                </c:pt>
                <c:pt idx="3">
                  <c:v>52.323487535576355</c:v>
                </c:pt>
                <c:pt idx="4">
                  <c:v>62.301000589417463</c:v>
                </c:pt>
                <c:pt idx="5">
                  <c:v>48.597891400732699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categoría'!$D$10,'IO tipología y categoría'!$D$12:$D$15,'IO tipología y categoría'!$D$17)</c:f>
              <c:numCache>
                <c:formatCode>#,##0.00_)</c:formatCode>
                <c:ptCount val="6"/>
                <c:pt idx="0">
                  <c:v>53.995217413409314</c:v>
                </c:pt>
                <c:pt idx="1">
                  <c:v>59.811096091345739</c:v>
                </c:pt>
                <c:pt idx="2">
                  <c:v>28.176690778491576</c:v>
                </c:pt>
                <c:pt idx="3">
                  <c:v>49.170663407864112</c:v>
                </c:pt>
                <c:pt idx="4">
                  <c:v>63.245450507198356</c:v>
                </c:pt>
                <c:pt idx="5">
                  <c:v>44.995128586186198</c:v>
                </c:pt>
              </c:numCache>
            </c:numRef>
          </c:val>
        </c:ser>
        <c:dLbls>
          <c:showVal val="1"/>
        </c:dLbls>
        <c:gapWidth val="30"/>
        <c:overlap val="-10"/>
        <c:axId val="148522112"/>
        <c:axId val="148524032"/>
      </c:barChart>
      <c:lineChart>
        <c:grouping val="standard"/>
        <c:ser>
          <c:idx val="1"/>
          <c:order val="2"/>
          <c:tx>
            <c:strRef>
              <c:f>'IO tipología y categoría'!$E$8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19417619967333E-2"/>
                  <c:y val="-0.2994104892898634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111177140593375E-2"/>
                  <c:y val="-0.2501960784313718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193697485895E-2"/>
                  <c:y val="6.389404649227030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337691279156347E-2"/>
                  <c:y val="-0.3753594994999035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265174400369758E-2"/>
                  <c:y val="-0.2385742191433234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478E-2"/>
                  <c:y val="-0.3984705748098640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287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categoría'!$E$10,'IO tipología y categoría'!$E$12:$E$15,'IO tipología y categoría'!$E$17)</c:f>
              <c:numCache>
                <c:formatCode>0.00%</c:formatCode>
                <c:ptCount val="6"/>
                <c:pt idx="0">
                  <c:v>-1.925502082712871E-2</c:v>
                </c:pt>
                <c:pt idx="1">
                  <c:v>3.1317882204200398E-3</c:v>
                </c:pt>
                <c:pt idx="2">
                  <c:v>4.3557678797246036E-2</c:v>
                </c:pt>
                <c:pt idx="3">
                  <c:v>-6.025638343714268E-2</c:v>
                </c:pt>
                <c:pt idx="4">
                  <c:v>1.5159466282172573E-2</c:v>
                </c:pt>
                <c:pt idx="5">
                  <c:v>-7.4134138554253881E-2</c:v>
                </c:pt>
              </c:numCache>
            </c:numRef>
          </c:val>
        </c:ser>
        <c:dLbls>
          <c:showVal val="1"/>
        </c:dLbls>
        <c:marker val="1"/>
        <c:axId val="148538112"/>
        <c:axId val="148539648"/>
      </c:lineChart>
      <c:catAx>
        <c:axId val="148522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090807045345773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524032"/>
        <c:crosses val="autoZero"/>
        <c:auto val="1"/>
        <c:lblAlgn val="ctr"/>
        <c:lblOffset val="100"/>
        <c:tickLblSkip val="1"/>
        <c:tickMarkSkip val="1"/>
      </c:catAx>
      <c:valAx>
        <c:axId val="14852403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8522112"/>
        <c:crosses val="autoZero"/>
        <c:crossBetween val="between"/>
      </c:valAx>
      <c:catAx>
        <c:axId val="148538112"/>
        <c:scaling>
          <c:orientation val="minMax"/>
        </c:scaling>
        <c:delete val="1"/>
        <c:axPos val="b"/>
        <c:tickLblPos val="none"/>
        <c:crossAx val="148539648"/>
        <c:crosses val="autoZero"/>
        <c:auto val="1"/>
        <c:lblAlgn val="ctr"/>
        <c:lblOffset val="100"/>
      </c:catAx>
      <c:valAx>
        <c:axId val="14853964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48538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074"/>
          <c:w val="0.62565228874692558"/>
          <c:h val="4.979734310704793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mensual'!$B$6:$F$6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0826683464566954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414"/>
          <c:h val="0.52764976958525345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66.910000000000025</c:v>
              </c:pt>
              <c:pt idx="1">
                <c:v>74.61999999999999</c:v>
              </c:pt>
              <c:pt idx="2">
                <c:v>73.36999999999999</c:v>
              </c:pt>
              <c:pt idx="3">
                <c:v>65.22</c:v>
              </c:pt>
              <c:pt idx="4">
                <c:v>54.45</c:v>
              </c:pt>
              <c:pt idx="5">
                <c:v>60.75</c:v>
              </c:pt>
              <c:pt idx="6">
                <c:v>75.81</c:v>
              </c:pt>
              <c:pt idx="7">
                <c:v>83.64</c:v>
              </c:pt>
              <c:pt idx="8">
                <c:v>68.169999999999987</c:v>
              </c:pt>
              <c:pt idx="9">
                <c:v>60.05</c:v>
              </c:pt>
              <c:pt idx="10">
                <c:v>66.430000000000007</c:v>
              </c:pt>
              <c:pt idx="11">
                <c:v>65.08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68.959999999999994</c:v>
              </c:pt>
              <c:pt idx="1">
                <c:v>73.89</c:v>
              </c:pt>
              <c:pt idx="2">
                <c:v>72.7</c:v>
              </c:pt>
              <c:pt idx="3">
                <c:v>61.25</c:v>
              </c:pt>
              <c:pt idx="4">
                <c:v>45.96</c:v>
              </c:pt>
              <c:pt idx="5">
                <c:v>57.46</c:v>
              </c:pt>
              <c:pt idx="6">
                <c:v>68.569999999999993</c:v>
              </c:pt>
              <c:pt idx="7">
                <c:v>80.83</c:v>
              </c:pt>
              <c:pt idx="8">
                <c:v>60.52</c:v>
              </c:pt>
              <c:pt idx="9">
                <c:v>54.21</c:v>
              </c:pt>
              <c:pt idx="10">
                <c:v>65.63</c:v>
              </c:pt>
              <c:pt idx="11">
                <c:v>65.709999999999994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69.3</c:v>
              </c:pt>
              <c:pt idx="1">
                <c:v>73.55</c:v>
              </c:pt>
              <c:pt idx="2">
                <c:v>72.02</c:v>
              </c:pt>
              <c:pt idx="3">
                <c:v>68.86</c:v>
              </c:pt>
              <c:pt idx="4">
                <c:v>55.42</c:v>
              </c:pt>
              <c:pt idx="5">
                <c:v>56.92</c:v>
              </c:pt>
              <c:pt idx="6">
                <c:v>65.28</c:v>
              </c:pt>
              <c:pt idx="7">
                <c:v>81.11</c:v>
              </c:pt>
              <c:pt idx="8">
                <c:v>56.94</c:v>
              </c:pt>
              <c:pt idx="9">
                <c:v>52.04</c:v>
              </c:pt>
              <c:pt idx="10">
                <c:v>61.7</c:v>
              </c:pt>
              <c:pt idx="11">
                <c:v>63.2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66.459999999999994</c:v>
              </c:pt>
              <c:pt idx="1">
                <c:v>65.78</c:v>
              </c:pt>
              <c:pt idx="2">
                <c:v>61.220000000000013</c:v>
              </c:pt>
              <c:pt idx="3">
                <c:v>52.11</c:v>
              </c:pt>
              <c:pt idx="4">
                <c:v>42.28</c:v>
              </c:pt>
              <c:pt idx="5">
                <c:v>46.666435554322959</c:v>
              </c:pt>
              <c:pt idx="6">
                <c:v>51.49</c:v>
              </c:pt>
              <c:pt idx="7">
                <c:v>63.88</c:v>
              </c:pt>
              <c:pt idx="8">
                <c:v>45.87</c:v>
              </c:pt>
              <c:pt idx="9">
                <c:v>42.456257611373857</c:v>
              </c:pt>
              <c:pt idx="10">
                <c:v>57.067251975417015</c:v>
              </c:pt>
              <c:pt idx="11">
                <c:v>57.508510578039605</c:v>
              </c:pt>
            </c:numLit>
          </c:val>
        </c:ser>
        <c:ser>
          <c:idx val="7"/>
          <c:order val="4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64.69</c:v>
              </c:pt>
              <c:pt idx="1">
                <c:v>68.56</c:v>
              </c:pt>
              <c:pt idx="2">
                <c:v>57.754317367220594</c:v>
              </c:pt>
              <c:pt idx="3">
                <c:v>46.006856443220066</c:v>
              </c:pt>
              <c:pt idx="4">
                <c:v>44.522764299890397</c:v>
              </c:pt>
              <c:pt idx="5">
                <c:v>50.348331802877262</c:v>
              </c:pt>
              <c:pt idx="6">
                <c:v>46.707606953148151</c:v>
              </c:pt>
            </c:numLit>
          </c:val>
        </c:ser>
        <c:dLbls>
          <c:showVal val="1"/>
        </c:dLbls>
        <c:marker val="1"/>
        <c:axId val="150178048"/>
        <c:axId val="150184704"/>
      </c:lineChart>
      <c:catAx>
        <c:axId val="150178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184704"/>
        <c:crosses val="autoZero"/>
        <c:auto val="1"/>
        <c:lblAlgn val="ctr"/>
        <c:lblOffset val="100"/>
        <c:tickLblSkip val="1"/>
        <c:tickMarkSkip val="1"/>
      </c:catAx>
      <c:valAx>
        <c:axId val="150184704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017804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5510832059269694"/>
          <c:w val="0.74853324934383203"/>
          <c:h val="4.966129042004887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'!$D$7</c:f>
          <c:strCache>
            <c:ptCount val="1"/>
            <c:pt idx="0">
              <c:v>acumulado julio 2010 </c:v>
            </c:pt>
          </c:strCache>
        </c:strRef>
      </c:tx>
      <c:layout>
        <c:manualLayout>
          <c:xMode val="edge"/>
          <c:yMode val="edge"/>
          <c:x val="0.3513052522100884"/>
          <c:y val="0.13041268049962843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37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'!$D$9:$D$11,'EM zonas y tipología '!$D$13:$D$15,'EM zonas y tipología '!$D$17:$D$19)</c:f>
              <c:numCache>
                <c:formatCode>#,##0.00_)</c:formatCode>
                <c:ptCount val="9"/>
                <c:pt idx="0">
                  <c:v>7.464581711616832</c:v>
                </c:pt>
                <c:pt idx="1">
                  <c:v>6.9683565807411521</c:v>
                </c:pt>
                <c:pt idx="2">
                  <c:v>8.2416655582158374</c:v>
                </c:pt>
                <c:pt idx="3">
                  <c:v>7.5498574556662961</c:v>
                </c:pt>
                <c:pt idx="4">
                  <c:v>7.3953307249372511</c:v>
                </c:pt>
                <c:pt idx="5">
                  <c:v>7.8921915758314185</c:v>
                </c:pt>
                <c:pt idx="6">
                  <c:v>7.4466807543751008</c:v>
                </c:pt>
                <c:pt idx="7">
                  <c:v>7.3144525342056204</c:v>
                </c:pt>
                <c:pt idx="8">
                  <c:v>7.7342952665845504</c:v>
                </c:pt>
              </c:numCache>
            </c:numRef>
          </c:val>
        </c:ser>
        <c:dLbls>
          <c:showVal val="1"/>
        </c:dLbls>
        <c:gapWidth val="30"/>
        <c:axId val="151590784"/>
        <c:axId val="151601152"/>
      </c:barChart>
      <c:catAx>
        <c:axId val="151590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22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601152"/>
        <c:crosses val="autoZero"/>
        <c:auto val="1"/>
        <c:lblAlgn val="ctr"/>
        <c:lblOffset val="100"/>
        <c:tickLblSkip val="1"/>
        <c:tickMarkSkip val="1"/>
      </c:catAx>
      <c:valAx>
        <c:axId val="151601152"/>
        <c:scaling>
          <c:orientation val="minMax"/>
        </c:scaling>
        <c:delete val="1"/>
        <c:axPos val="l"/>
        <c:numFmt formatCode="#,##0.00_)" sourceLinked="1"/>
        <c:tickLblPos val="none"/>
        <c:crossAx val="151590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600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3491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6453261004940624"/>
          <c:w val="0.90886793539522259"/>
          <c:h val="0.4769306560757232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categoría'!$C$7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categoría'!$B$11:$B$14,'EM tipología y categoría'!$B$16)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categoría'!$C$9,'EM tipología y categoría'!$C$11:$C$14,'EM tipología y categoría'!$C$16)</c:f>
              <c:numCache>
                <c:formatCode>#,##0.00_)</c:formatCode>
                <c:ptCount val="6"/>
                <c:pt idx="0">
                  <c:v>7.5759489961088793</c:v>
                </c:pt>
                <c:pt idx="1">
                  <c:v>7.2949145348877007</c:v>
                </c:pt>
                <c:pt idx="2">
                  <c:v>7.4398236092265941</c:v>
                </c:pt>
                <c:pt idx="3">
                  <c:v>6.9794759996857572</c:v>
                </c:pt>
                <c:pt idx="4">
                  <c:v>3.946580406654344</c:v>
                </c:pt>
                <c:pt idx="5">
                  <c:v>8.1182500264186839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categoría'!$B$11:$B$14,'EM tipología y categoría'!$B$16)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categoría'!$D$9,'EM tipología y categoría'!$D$11:$D$14,'EM tipología y categoría'!$D$16)</c:f>
              <c:numCache>
                <c:formatCode>#,##0.00_)</c:formatCode>
                <c:ptCount val="6"/>
                <c:pt idx="0">
                  <c:v>7.4466807543751008</c:v>
                </c:pt>
                <c:pt idx="1">
                  <c:v>7.3144525342056204</c:v>
                </c:pt>
                <c:pt idx="2">
                  <c:v>7.3756549726970864</c:v>
                </c:pt>
                <c:pt idx="3">
                  <c:v>7.4322975889355583</c:v>
                </c:pt>
                <c:pt idx="4">
                  <c:v>3.9014183155314304</c:v>
                </c:pt>
                <c:pt idx="5">
                  <c:v>7.7342952665845504</c:v>
                </c:pt>
              </c:numCache>
            </c:numRef>
          </c:val>
        </c:ser>
        <c:dLbls>
          <c:showVal val="1"/>
        </c:dLbls>
        <c:gapWidth val="30"/>
        <c:overlap val="-10"/>
        <c:axId val="152407424"/>
        <c:axId val="152434176"/>
      </c:barChart>
      <c:lineChart>
        <c:grouping val="standard"/>
        <c:ser>
          <c:idx val="1"/>
          <c:order val="2"/>
          <c:tx>
            <c:strRef>
              <c:f>'EM tipología y categoría'!$E$7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263997564566E-2"/>
                  <c:y val="-0.3672108824709745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386E-2"/>
                  <c:y val="-0.2848782917952494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339271549755753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-7.764360737860315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1454149426400789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38066793374861E-2"/>
                  <c:y val="-0.5202164316455171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1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486E-2"/>
                  <c:y val="-0.3033856883882514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categoría'!$E$9,'EM tipología y categoría'!$E$11:$E$14,'EM tipología y categoría'!$E$16)</c:f>
              <c:numCache>
                <c:formatCode>#,##0.00_)</c:formatCode>
                <c:ptCount val="6"/>
                <c:pt idx="0">
                  <c:v>-0.12926824173377849</c:v>
                </c:pt>
                <c:pt idx="1">
                  <c:v>1.9537999317919663E-2</c:v>
                </c:pt>
                <c:pt idx="2">
                  <c:v>-6.4168636529507772E-2</c:v>
                </c:pt>
                <c:pt idx="3">
                  <c:v>0.45282158924980109</c:v>
                </c:pt>
                <c:pt idx="4">
                  <c:v>-4.5162091122913584E-2</c:v>
                </c:pt>
                <c:pt idx="5">
                  <c:v>-0.38395475983413352</c:v>
                </c:pt>
              </c:numCache>
            </c:numRef>
          </c:val>
        </c:ser>
        <c:dLbls>
          <c:showVal val="1"/>
        </c:dLbls>
        <c:marker val="1"/>
        <c:axId val="152435712"/>
        <c:axId val="148849408"/>
      </c:lineChart>
      <c:catAx>
        <c:axId val="152407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167E-3"/>
              <c:y val="0.9582556665905062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434176"/>
        <c:crosses val="autoZero"/>
        <c:auto val="1"/>
        <c:lblAlgn val="ctr"/>
        <c:lblOffset val="100"/>
        <c:tickLblSkip val="1"/>
        <c:tickMarkSkip val="1"/>
      </c:catAx>
      <c:valAx>
        <c:axId val="15243417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52407424"/>
        <c:crosses val="autoZero"/>
        <c:crossBetween val="between"/>
      </c:valAx>
      <c:catAx>
        <c:axId val="152435712"/>
        <c:scaling>
          <c:orientation val="minMax"/>
        </c:scaling>
        <c:delete val="1"/>
        <c:axPos val="b"/>
        <c:tickLblPos val="none"/>
        <c:crossAx val="148849408"/>
        <c:crosses val="autoZero"/>
        <c:auto val="1"/>
        <c:lblAlgn val="ctr"/>
        <c:lblOffset val="100"/>
      </c:catAx>
      <c:valAx>
        <c:axId val="14884940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52435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394507112943224"/>
          <c:y val="0.14390545645766237"/>
          <c:w val="0.60468804252134034"/>
          <c:h val="8.04878150125692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mensual'!$B$6:$F$6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4671163575042645"/>
          <c:y val="2.518891687657494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9215795592665073"/>
          <c:w val="0.81787521079259373"/>
          <c:h val="0.48866558842882707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9.4600000000000026</c:v>
              </c:pt>
              <c:pt idx="1">
                <c:v>8.93</c:v>
              </c:pt>
              <c:pt idx="2">
                <c:v>8.77</c:v>
              </c:pt>
              <c:pt idx="3">
                <c:v>6.95</c:v>
              </c:pt>
              <c:pt idx="4">
                <c:v>7.35</c:v>
              </c:pt>
              <c:pt idx="5">
                <c:v>6.88</c:v>
              </c:pt>
              <c:pt idx="6">
                <c:v>6.89</c:v>
              </c:pt>
              <c:pt idx="7">
                <c:v>6.95</c:v>
              </c:pt>
              <c:pt idx="8">
                <c:v>6.79</c:v>
              </c:pt>
              <c:pt idx="9">
                <c:v>7.13</c:v>
              </c:pt>
              <c:pt idx="10">
                <c:v>8.2000000000000011</c:v>
              </c:pt>
              <c:pt idx="11">
                <c:v>8.01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9.7000000000000011</c:v>
              </c:pt>
              <c:pt idx="1">
                <c:v>9.1300000000000008</c:v>
              </c:pt>
              <c:pt idx="2">
                <c:v>8.5</c:v>
              </c:pt>
              <c:pt idx="3">
                <c:v>6.87</c:v>
              </c:pt>
              <c:pt idx="4">
                <c:v>6.9300000000000015</c:v>
              </c:pt>
              <c:pt idx="5">
                <c:v>6.3</c:v>
              </c:pt>
              <c:pt idx="6">
                <c:v>6.57</c:v>
              </c:pt>
              <c:pt idx="7">
                <c:v>6.76</c:v>
              </c:pt>
              <c:pt idx="8">
                <c:v>6.87</c:v>
              </c:pt>
              <c:pt idx="9">
                <c:v>6.56</c:v>
              </c:pt>
              <c:pt idx="10">
                <c:v>7.98</c:v>
              </c:pt>
              <c:pt idx="11">
                <c:v>7.98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9.68</c:v>
              </c:pt>
              <c:pt idx="1">
                <c:v>9.2200000000000024</c:v>
              </c:pt>
              <c:pt idx="2">
                <c:v>7.48</c:v>
              </c:pt>
              <c:pt idx="3">
                <c:v>7.98</c:v>
              </c:pt>
              <c:pt idx="4">
                <c:v>6.85</c:v>
              </c:pt>
              <c:pt idx="5">
                <c:v>6.9300000000000015</c:v>
              </c:pt>
              <c:pt idx="6">
                <c:v>6.79</c:v>
              </c:pt>
              <c:pt idx="7">
                <c:v>6.96</c:v>
              </c:pt>
              <c:pt idx="8">
                <c:v>7.22</c:v>
              </c:pt>
              <c:pt idx="9">
                <c:v>7.18</c:v>
              </c:pt>
              <c:pt idx="10">
                <c:v>8.01</c:v>
              </c:pt>
              <c:pt idx="11">
                <c:v>8.360000000000003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10.3</c:v>
              </c:pt>
              <c:pt idx="1">
                <c:v>8.99</c:v>
              </c:pt>
              <c:pt idx="2">
                <c:v>8.4</c:v>
              </c:pt>
              <c:pt idx="3">
                <c:v>6.4</c:v>
              </c:pt>
              <c:pt idx="4">
                <c:v>6.74</c:v>
              </c:pt>
              <c:pt idx="5">
                <c:v>6.50896138224486</c:v>
              </c:pt>
              <c:pt idx="6">
                <c:v>6.23</c:v>
              </c:pt>
              <c:pt idx="7">
                <c:v>6.4700000000000015</c:v>
              </c:pt>
              <c:pt idx="8">
                <c:v>6.8599999999999985</c:v>
              </c:pt>
              <c:pt idx="9">
                <c:v>6.3997950819672127</c:v>
              </c:pt>
              <c:pt idx="10">
                <c:v>7.9815481842889442</c:v>
              </c:pt>
              <c:pt idx="11">
                <c:v>8.0525689630557888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9.4500000000000028</c:v>
              </c:pt>
              <c:pt idx="1">
                <c:v>9.52</c:v>
              </c:pt>
              <c:pt idx="2">
                <c:v>8.2280891289669142</c:v>
              </c:pt>
              <c:pt idx="3">
                <c:v>6.2836287625418095</c:v>
              </c:pt>
              <c:pt idx="4">
                <c:v>6.6384177796622126</c:v>
              </c:pt>
              <c:pt idx="5">
                <c:v>6.3578595834815008</c:v>
              </c:pt>
              <c:pt idx="6">
                <c:v>5.9917804245168984</c:v>
              </c:pt>
            </c:numLit>
          </c:val>
        </c:ser>
        <c:dLbls>
          <c:showVal val="1"/>
        </c:dLbls>
        <c:marker val="1"/>
        <c:axId val="153764608"/>
        <c:axId val="153766912"/>
      </c:lineChart>
      <c:catAx>
        <c:axId val="1537646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28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766912"/>
        <c:crosses val="autoZero"/>
        <c:auto val="1"/>
        <c:lblAlgn val="ctr"/>
        <c:lblOffset val="100"/>
        <c:tickLblSkip val="1"/>
        <c:tickMarkSkip val="1"/>
      </c:catAx>
      <c:valAx>
        <c:axId val="153766912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7646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127599775154593E-2"/>
          <c:y val="0.1251080695449982"/>
          <c:w val="0.89999991147819136"/>
          <c:h val="5.428578977963330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614E-2"/>
          <c:y val="0.20975609756097938"/>
          <c:w val="0.93458086086700209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municipio'!$E$9:$E$11,'Alojados por municipio'!$E$13:$E$15,'Alojados por municipio'!$E$17:$E$19,'Alojados por municipio'!$E$21:$E$23,'Alojados por municipio'!$E$25:$E$27)</c:f>
              <c:numCache>
                <c:formatCode>#,##0_)</c:formatCode>
                <c:ptCount val="15"/>
                <c:pt idx="0">
                  <c:v>2766193</c:v>
                </c:pt>
                <c:pt idx="1">
                  <c:v>1677828</c:v>
                </c:pt>
                <c:pt idx="2">
                  <c:v>1088365</c:v>
                </c:pt>
                <c:pt idx="3">
                  <c:v>978683</c:v>
                </c:pt>
                <c:pt idx="4">
                  <c:v>644123</c:v>
                </c:pt>
                <c:pt idx="5">
                  <c:v>334560</c:v>
                </c:pt>
                <c:pt idx="6">
                  <c:v>818429</c:v>
                </c:pt>
                <c:pt idx="7">
                  <c:v>372354</c:v>
                </c:pt>
                <c:pt idx="8">
                  <c:v>446075</c:v>
                </c:pt>
                <c:pt idx="9">
                  <c:v>415019</c:v>
                </c:pt>
                <c:pt idx="10">
                  <c:v>284310</c:v>
                </c:pt>
                <c:pt idx="11">
                  <c:v>130709</c:v>
                </c:pt>
                <c:pt idx="12">
                  <c:v>92816</c:v>
                </c:pt>
                <c:pt idx="13">
                  <c:v>92816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52179072"/>
        <c:axId val="152180992"/>
      </c:barChart>
      <c:catAx>
        <c:axId val="1521790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07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180992"/>
        <c:crosses val="autoZero"/>
        <c:auto val="1"/>
        <c:lblAlgn val="ctr"/>
        <c:lblOffset val="100"/>
        <c:tickLblSkip val="1"/>
        <c:tickMarkSkip val="1"/>
      </c:catAx>
      <c:valAx>
        <c:axId val="152180992"/>
        <c:scaling>
          <c:orientation val="minMax"/>
        </c:scaling>
        <c:delete val="1"/>
        <c:axPos val="l"/>
        <c:numFmt formatCode="#,##0_)" sourceLinked="1"/>
        <c:tickLblPos val="none"/>
        <c:crossAx val="15217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categoría'!$B$7:$G$7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1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54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categoría'!$C$10,'Alojados tipología y categoría'!$C$12:$C$16,'Alojados tipología y categoría'!$C$18)</c:f>
              <c:numCache>
                <c:formatCode>#,##0_)</c:formatCode>
                <c:ptCount val="7"/>
                <c:pt idx="0">
                  <c:v>945838</c:v>
                </c:pt>
                <c:pt idx="1">
                  <c:v>605398</c:v>
                </c:pt>
                <c:pt idx="2">
                  <c:v>82765</c:v>
                </c:pt>
                <c:pt idx="3">
                  <c:v>401480</c:v>
                </c:pt>
                <c:pt idx="4">
                  <c:v>111484</c:v>
                </c:pt>
                <c:pt idx="5">
                  <c:v>9669</c:v>
                </c:pt>
                <c:pt idx="6">
                  <c:v>340440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categoría'!$E$10,'Alojados tipología y categoría'!$E$12:$E$16,'Alojados tipología y categoría'!$E$18)</c:f>
              <c:numCache>
                <c:formatCode>#,##0_)</c:formatCode>
                <c:ptCount val="7"/>
                <c:pt idx="0">
                  <c:v>978683</c:v>
                </c:pt>
                <c:pt idx="1">
                  <c:v>644123</c:v>
                </c:pt>
                <c:pt idx="2">
                  <c:v>92816</c:v>
                </c:pt>
                <c:pt idx="3">
                  <c:v>441530</c:v>
                </c:pt>
                <c:pt idx="4">
                  <c:v>99829</c:v>
                </c:pt>
                <c:pt idx="5">
                  <c:v>9948</c:v>
                </c:pt>
                <c:pt idx="6">
                  <c:v>334560</c:v>
                </c:pt>
              </c:numCache>
            </c:numRef>
          </c:val>
        </c:ser>
        <c:dLbls>
          <c:showVal val="1"/>
        </c:dLbls>
        <c:gapWidth val="30"/>
        <c:overlap val="-10"/>
        <c:axId val="152000000"/>
        <c:axId val="152001920"/>
      </c:barChart>
      <c:lineChart>
        <c:grouping val="standard"/>
        <c:ser>
          <c:idx val="1"/>
          <c:order val="2"/>
          <c:tx>
            <c:strRef>
              <c:f>'Alojados tipología y categoría'!$G$8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351859806505475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72699051989E-2"/>
                  <c:y val="-0.1940891844477994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5947941740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802521777795E-2"/>
                  <c:y val="-4.202358124923521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727E-2"/>
                  <c:y val="-0.2393400514054920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498269111724E-2"/>
                  <c:y val="5.647097221655579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5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categoría'!$G$10,'Alojados tipología y categoría'!$G$12:$G$16,'Alojados tipología y categoría'!$G$18)</c:f>
              <c:numCache>
                <c:formatCode>0.0%</c:formatCode>
                <c:ptCount val="7"/>
                <c:pt idx="0">
                  <c:v>3.472581985498574E-2</c:v>
                </c:pt>
                <c:pt idx="1">
                  <c:v>6.3966184229217807E-2</c:v>
                </c:pt>
                <c:pt idx="2">
                  <c:v>0.12144022231619646</c:v>
                </c:pt>
                <c:pt idx="3">
                  <c:v>9.9755903158314244E-2</c:v>
                </c:pt>
                <c:pt idx="4">
                  <c:v>-0.10454414983315992</c:v>
                </c:pt>
                <c:pt idx="5">
                  <c:v>2.8855103940428173E-2</c:v>
                </c:pt>
                <c:pt idx="6">
                  <c:v>-1.7271765949947126E-2</c:v>
                </c:pt>
              </c:numCache>
            </c:numRef>
          </c:val>
        </c:ser>
        <c:dLbls>
          <c:showVal val="1"/>
        </c:dLbls>
        <c:marker val="1"/>
        <c:axId val="152011904"/>
        <c:axId val="152013440"/>
      </c:lineChart>
      <c:catAx>
        <c:axId val="1520000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001920"/>
        <c:crosses val="autoZero"/>
        <c:auto val="1"/>
        <c:lblAlgn val="ctr"/>
        <c:lblOffset val="100"/>
        <c:tickLblSkip val="1"/>
        <c:tickMarkSkip val="1"/>
      </c:catAx>
      <c:valAx>
        <c:axId val="1520019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2000000"/>
        <c:crosses val="autoZero"/>
        <c:crossBetween val="between"/>
      </c:valAx>
      <c:catAx>
        <c:axId val="152011904"/>
        <c:scaling>
          <c:orientation val="minMax"/>
        </c:scaling>
        <c:delete val="1"/>
        <c:axPos val="b"/>
        <c:tickLblPos val="none"/>
        <c:crossAx val="152013440"/>
        <c:crosses val="autoZero"/>
        <c:auto val="1"/>
        <c:lblAlgn val="ctr"/>
        <c:lblOffset val="100"/>
      </c:catAx>
      <c:valAx>
        <c:axId val="1520134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2011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0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categoría'!$I$7:$N$7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categoría'!$J$10,'Alojados tipología y categoría'!$J$12:$J$16,'Alojados tipología y categoría'!$J$18)</c:f>
              <c:numCache>
                <c:formatCode>#,##0_)</c:formatCode>
                <c:ptCount val="7"/>
                <c:pt idx="0">
                  <c:v>808683</c:v>
                </c:pt>
                <c:pt idx="1">
                  <c:v>343639</c:v>
                </c:pt>
                <c:pt idx="2">
                  <c:v>40667</c:v>
                </c:pt>
                <c:pt idx="3">
                  <c:v>191184</c:v>
                </c:pt>
                <c:pt idx="4">
                  <c:v>103848</c:v>
                </c:pt>
                <c:pt idx="5">
                  <c:v>7940</c:v>
                </c:pt>
                <c:pt idx="6">
                  <c:v>465044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categoría'!$L$10,'Alojados tipología y categoría'!$L$12:$L$16,'Alojados tipología y categoría'!$L$18)</c:f>
              <c:numCache>
                <c:formatCode>#,##0_)</c:formatCode>
                <c:ptCount val="7"/>
                <c:pt idx="0">
                  <c:v>818429</c:v>
                </c:pt>
                <c:pt idx="1">
                  <c:v>372354</c:v>
                </c:pt>
                <c:pt idx="2">
                  <c:v>43716</c:v>
                </c:pt>
                <c:pt idx="3">
                  <c:v>215077</c:v>
                </c:pt>
                <c:pt idx="4">
                  <c:v>105461</c:v>
                </c:pt>
                <c:pt idx="5">
                  <c:v>8100</c:v>
                </c:pt>
                <c:pt idx="6">
                  <c:v>446075</c:v>
                </c:pt>
              </c:numCache>
            </c:numRef>
          </c:val>
        </c:ser>
        <c:dLbls>
          <c:showVal val="1"/>
        </c:dLbls>
        <c:gapWidth val="30"/>
        <c:overlap val="-10"/>
        <c:axId val="152110592"/>
        <c:axId val="152112512"/>
      </c:barChart>
      <c:lineChart>
        <c:grouping val="standard"/>
        <c:ser>
          <c:idx val="1"/>
          <c:order val="2"/>
          <c:tx>
            <c:strRef>
              <c:f>'Alojados tipología y categoría'!$N$8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765999312456013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9.429698626549026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5.527198913025685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4917282739192E-2"/>
                  <c:y val="8.687445774059952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23E-2"/>
                  <c:y val="-0.1104418288670255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508E-2"/>
                  <c:y val="-1.837313994794312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64E-2"/>
                  <c:y val="-0.428667310557074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categoría'!$N$10,'Alojados tipología y categoría'!$N$12:$N$16,'Alojados tipología y categoría'!$N$18)</c:f>
              <c:numCache>
                <c:formatCode>0.0%</c:formatCode>
                <c:ptCount val="7"/>
                <c:pt idx="0">
                  <c:v>1.2051693927039395E-2</c:v>
                </c:pt>
                <c:pt idx="1">
                  <c:v>8.3561528231661714E-2</c:v>
                </c:pt>
                <c:pt idx="2">
                  <c:v>7.4974795288563212E-2</c:v>
                </c:pt>
                <c:pt idx="3">
                  <c:v>0.12497384718386476</c:v>
                </c:pt>
                <c:pt idx="4">
                  <c:v>1.5532316462522148E-2</c:v>
                </c:pt>
                <c:pt idx="5">
                  <c:v>2.0151133501259445E-2</c:v>
                </c:pt>
                <c:pt idx="6">
                  <c:v>-4.0789688717626719E-2</c:v>
                </c:pt>
              </c:numCache>
            </c:numRef>
          </c:val>
        </c:ser>
        <c:dLbls>
          <c:showVal val="1"/>
        </c:dLbls>
        <c:marker val="1"/>
        <c:axId val="152134784"/>
        <c:axId val="152136320"/>
      </c:lineChart>
      <c:catAx>
        <c:axId val="152110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2112512"/>
        <c:crosses val="autoZero"/>
        <c:auto val="1"/>
        <c:lblAlgn val="ctr"/>
        <c:lblOffset val="100"/>
        <c:tickLblSkip val="1"/>
        <c:tickMarkSkip val="1"/>
      </c:catAx>
      <c:valAx>
        <c:axId val="1521125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2110592"/>
        <c:crosses val="autoZero"/>
        <c:crossBetween val="between"/>
      </c:valAx>
      <c:catAx>
        <c:axId val="152134784"/>
        <c:scaling>
          <c:orientation val="minMax"/>
        </c:scaling>
        <c:delete val="1"/>
        <c:axPos val="b"/>
        <c:tickLblPos val="none"/>
        <c:crossAx val="152136320"/>
        <c:crosses val="autoZero"/>
        <c:auto val="1"/>
        <c:lblAlgn val="ctr"/>
        <c:lblOffset val="100"/>
      </c:catAx>
      <c:valAx>
        <c:axId val="1521363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2134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25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categoría'!$B$21:$G$21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categoría'!$C$24,'Alojados tipología y categoría'!$C$26:$C$29,'Alojados tipología y categoría'!$C$31)</c:f>
              <c:numCache>
                <c:formatCode>#,##0_)</c:formatCode>
                <c:ptCount val="6"/>
                <c:pt idx="0">
                  <c:v>443574</c:v>
                </c:pt>
                <c:pt idx="1">
                  <c:v>292166</c:v>
                </c:pt>
                <c:pt idx="2">
                  <c:v>235840</c:v>
                </c:pt>
                <c:pt idx="3">
                  <c:v>50916</c:v>
                </c:pt>
                <c:pt idx="4">
                  <c:v>5410</c:v>
                </c:pt>
                <c:pt idx="5">
                  <c:v>151408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categoría'!$E$24,'Alojados tipología y categoría'!$E$26:$E$29,'Alojados tipología y categoría'!$E$31)</c:f>
              <c:numCache>
                <c:formatCode>#,##0_)</c:formatCode>
                <c:ptCount val="6"/>
                <c:pt idx="0">
                  <c:v>415019</c:v>
                </c:pt>
                <c:pt idx="1">
                  <c:v>284310</c:v>
                </c:pt>
                <c:pt idx="2">
                  <c:v>235506</c:v>
                </c:pt>
                <c:pt idx="3">
                  <c:v>43093</c:v>
                </c:pt>
                <c:pt idx="4">
                  <c:v>5711</c:v>
                </c:pt>
                <c:pt idx="5">
                  <c:v>130709</c:v>
                </c:pt>
              </c:numCache>
            </c:numRef>
          </c:val>
        </c:ser>
        <c:dLbls>
          <c:showVal val="1"/>
        </c:dLbls>
        <c:gapWidth val="30"/>
        <c:overlap val="-10"/>
        <c:axId val="155223168"/>
        <c:axId val="155225088"/>
      </c:barChart>
      <c:lineChart>
        <c:grouping val="standard"/>
        <c:ser>
          <c:idx val="1"/>
          <c:order val="2"/>
          <c:tx>
            <c:strRef>
              <c:f>'Alojados tipología y categoría'!$G$22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435019889665559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24398513595363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148470214611946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83119210126E-2"/>
                  <c:y val="-0.1917118208456791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546145961515E-2"/>
                  <c:y val="0.1930924746672779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272754228818E-2"/>
                  <c:y val="-0.292801414376217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categoría'!$B$24,'Alojados tipología y categoría'!$B$26:$B$29,'Alojados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categoría'!$G$24,'Alojados tipología y categoría'!$G$26:$G$29,'Alojados tipología y categoría'!$G$31)</c:f>
              <c:numCache>
                <c:formatCode>0.0%</c:formatCode>
                <c:ptCount val="6"/>
                <c:pt idx="0">
                  <c:v>-6.4374828100835488E-2</c:v>
                </c:pt>
                <c:pt idx="1">
                  <c:v>-2.6888823477064408E-2</c:v>
                </c:pt>
                <c:pt idx="2">
                  <c:v>-1.4162143826322931E-3</c:v>
                </c:pt>
                <c:pt idx="3">
                  <c:v>-0.15364521957734306</c:v>
                </c:pt>
                <c:pt idx="4">
                  <c:v>5.5637707948243992E-2</c:v>
                </c:pt>
                <c:pt idx="5">
                  <c:v>-0.13671008136954454</c:v>
                </c:pt>
              </c:numCache>
            </c:numRef>
          </c:val>
        </c:ser>
        <c:dLbls>
          <c:showVal val="1"/>
        </c:dLbls>
        <c:marker val="1"/>
        <c:axId val="155230976"/>
        <c:axId val="155232512"/>
      </c:lineChart>
      <c:catAx>
        <c:axId val="1552231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225088"/>
        <c:crosses val="autoZero"/>
        <c:auto val="1"/>
        <c:lblAlgn val="ctr"/>
        <c:lblOffset val="100"/>
        <c:tickLblSkip val="1"/>
        <c:tickMarkSkip val="1"/>
      </c:catAx>
      <c:valAx>
        <c:axId val="1552250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5223168"/>
        <c:crosses val="autoZero"/>
        <c:crossBetween val="between"/>
      </c:valAx>
      <c:catAx>
        <c:axId val="155230976"/>
        <c:scaling>
          <c:orientation val="minMax"/>
        </c:scaling>
        <c:delete val="1"/>
        <c:axPos val="b"/>
        <c:tickLblPos val="none"/>
        <c:crossAx val="155232512"/>
        <c:crosses val="autoZero"/>
        <c:auto val="1"/>
        <c:lblAlgn val="ctr"/>
        <c:lblOffset val="100"/>
      </c:catAx>
      <c:valAx>
        <c:axId val="1552325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5230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25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'!$C$21:$J$21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080531484690932"/>
          <c:y val="0"/>
        </c:manualLayout>
      </c:layout>
      <c:txPr>
        <a:bodyPr/>
        <a:lstStyle/>
        <a:p>
          <a:pPr>
            <a:defRPr>
              <a:solidFill>
                <a:schemeClr val="tx2"/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02"/>
          <c:y val="0.25962782429974735"/>
          <c:w val="0.83325053642039248"/>
          <c:h val="0.47650548004266763"/>
        </c:manualLayout>
      </c:layout>
      <c:lineChart>
        <c:grouping val="standard"/>
        <c:ser>
          <c:idx val="0"/>
          <c:order val="0"/>
          <c:tx>
            <c:strRef>
              <c:f>'tablas Zonas mensual '!$D$22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'!$D$23:$D$34</c:f>
              <c:numCache>
                <c:formatCode>#,##0</c:formatCode>
                <c:ptCount val="12"/>
                <c:pt idx="0">
                  <c:v>75939</c:v>
                </c:pt>
                <c:pt idx="1">
                  <c:v>77123</c:v>
                </c:pt>
                <c:pt idx="2">
                  <c:v>90814</c:v>
                </c:pt>
                <c:pt idx="3">
                  <c:v>91080</c:v>
                </c:pt>
                <c:pt idx="4">
                  <c:v>70118</c:v>
                </c:pt>
                <c:pt idx="5">
                  <c:v>91053</c:v>
                </c:pt>
                <c:pt idx="6">
                  <c:v>109729</c:v>
                </c:pt>
                <c:pt idx="7">
                  <c:v>126632</c:v>
                </c:pt>
                <c:pt idx="8">
                  <c:v>89626</c:v>
                </c:pt>
                <c:pt idx="9">
                  <c:v>87707</c:v>
                </c:pt>
                <c:pt idx="10">
                  <c:v>83898</c:v>
                </c:pt>
                <c:pt idx="11">
                  <c:v>89031</c:v>
                </c:pt>
              </c:numCache>
            </c:numRef>
          </c:val>
        </c:ser>
        <c:ser>
          <c:idx val="1"/>
          <c:order val="1"/>
          <c:tx>
            <c:strRef>
              <c:f>'tablas Zonas mensual '!$E$22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'!$E$23:$E$34</c:f>
              <c:numCache>
                <c:formatCode>#,##0</c:formatCode>
                <c:ptCount val="12"/>
                <c:pt idx="0">
                  <c:v>73953</c:v>
                </c:pt>
                <c:pt idx="1">
                  <c:v>77760</c:v>
                </c:pt>
                <c:pt idx="2">
                  <c:v>100114</c:v>
                </c:pt>
                <c:pt idx="3">
                  <c:v>85838</c:v>
                </c:pt>
                <c:pt idx="4">
                  <c:v>84444</c:v>
                </c:pt>
                <c:pt idx="5">
                  <c:v>81590</c:v>
                </c:pt>
                <c:pt idx="6">
                  <c:v>97539</c:v>
                </c:pt>
                <c:pt idx="7">
                  <c:v>119202</c:v>
                </c:pt>
                <c:pt idx="8">
                  <c:v>78894</c:v>
                </c:pt>
                <c:pt idx="9">
                  <c:v>75230</c:v>
                </c:pt>
                <c:pt idx="10">
                  <c:v>77447</c:v>
                </c:pt>
                <c:pt idx="11">
                  <c:v>78437</c:v>
                </c:pt>
              </c:numCache>
            </c:numRef>
          </c:val>
        </c:ser>
        <c:ser>
          <c:idx val="2"/>
          <c:order val="2"/>
          <c:tx>
            <c:strRef>
              <c:f>'tablas Zonas mensual '!$F$22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'!$F$23:$F$34</c:f>
              <c:numCache>
                <c:formatCode>#,##0</c:formatCode>
                <c:ptCount val="12"/>
                <c:pt idx="0">
                  <c:v>64972</c:v>
                </c:pt>
                <c:pt idx="1">
                  <c:v>66853</c:v>
                </c:pt>
                <c:pt idx="2">
                  <c:v>73483</c:v>
                </c:pt>
                <c:pt idx="3">
                  <c:v>78413</c:v>
                </c:pt>
                <c:pt idx="4">
                  <c:v>63313</c:v>
                </c:pt>
                <c:pt idx="5">
                  <c:v>68297</c:v>
                </c:pt>
                <c:pt idx="6">
                  <c:v>79875</c:v>
                </c:pt>
                <c:pt idx="7">
                  <c:v>95117</c:v>
                </c:pt>
                <c:pt idx="8">
                  <c:v>62059</c:v>
                </c:pt>
                <c:pt idx="9">
                  <c:v>65272</c:v>
                </c:pt>
                <c:pt idx="10">
                  <c:v>67749</c:v>
                </c:pt>
                <c:pt idx="11">
                  <c:v>70797</c:v>
                </c:pt>
              </c:numCache>
            </c:numRef>
          </c:val>
        </c:ser>
        <c:ser>
          <c:idx val="3"/>
          <c:order val="3"/>
          <c:tx>
            <c:strRef>
              <c:f>'tablas Zonas mensual '!$G$22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'!$G$23:$G$28,'tablas Zonas mensual '!$G$29)</c:f>
              <c:numCache>
                <c:formatCode>#,##0</c:formatCode>
                <c:ptCount val="7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</c:numCache>
            </c:numRef>
          </c:val>
        </c:ser>
        <c:marker val="1"/>
        <c:axId val="129334656"/>
        <c:axId val="129353216"/>
      </c:lineChart>
      <c:catAx>
        <c:axId val="1293346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9353216"/>
        <c:crosses val="autoZero"/>
        <c:auto val="1"/>
        <c:lblAlgn val="ctr"/>
        <c:lblOffset val="100"/>
      </c:catAx>
      <c:valAx>
        <c:axId val="1293532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9334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785"/>
          <c:y val="0.16367086189697985"/>
          <c:w val="0.47740773522508856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categoría'!$I$21:$N$21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3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categoría'!$I$26,'Alojados tipología y categoría'!$I$27,'Alojados tipología y categoría'!$I$28,'Alojados tipología y categoría'!$I$29,'Alojados tipología y categoría'!$I$30,'Alojados tipología y categoría'!$I$32)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categoría'!$J$24,'Alojados tipología y categoría'!$J$26:$J$30,'Alojados tipología y categoría'!$J$32)</c:f>
              <c:numCache>
                <c:formatCode>#,##0_)</c:formatCode>
                <c:ptCount val="7"/>
                <c:pt idx="0">
                  <c:v>95588</c:v>
                </c:pt>
                <c:pt idx="1">
                  <c:v>95588</c:v>
                </c:pt>
                <c:pt idx="2">
                  <c:v>32115</c:v>
                </c:pt>
                <c:pt idx="3">
                  <c:v>26495</c:v>
                </c:pt>
                <c:pt idx="4">
                  <c:v>30073</c:v>
                </c:pt>
                <c:pt idx="5">
                  <c:v>6905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categoría'!$I$26,'Alojados tipología y categoría'!$I$27,'Alojados tipología y categoría'!$I$28,'Alojados tipología y categoría'!$I$29,'Alojados tipología y categoría'!$I$30,'Alojados tipología y categoría'!$I$32)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categoría'!$L$24,'Alojados tipología y categoría'!$L$26:$L$30,'Alojados tipología y categoría'!$L$32)</c:f>
              <c:numCache>
                <c:formatCode>#,##0_)</c:formatCode>
                <c:ptCount val="7"/>
                <c:pt idx="0">
                  <c:v>92816</c:v>
                </c:pt>
                <c:pt idx="1">
                  <c:v>92816</c:v>
                </c:pt>
                <c:pt idx="2">
                  <c:v>30405</c:v>
                </c:pt>
                <c:pt idx="3">
                  <c:v>27640</c:v>
                </c:pt>
                <c:pt idx="4">
                  <c:v>29823</c:v>
                </c:pt>
                <c:pt idx="5">
                  <c:v>4948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55309184"/>
        <c:axId val="155311104"/>
      </c:barChart>
      <c:lineChart>
        <c:grouping val="standard"/>
        <c:ser>
          <c:idx val="1"/>
          <c:order val="2"/>
          <c:tx>
            <c:strRef>
              <c:f>'Alojados tipología y categoría'!$N$22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3061217607674309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93881513251592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8.194214808388036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667E-2"/>
                  <c:y val="-3.975575818095503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448E-2"/>
                  <c:y val="-0.205483327058130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89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categoría'!$N$24,'Alojados tipología y categoría'!$N$26:$N$30,'Alojados tipología y categoría'!$N$32)</c:f>
              <c:numCache>
                <c:formatCode>0.0%</c:formatCode>
                <c:ptCount val="7"/>
                <c:pt idx="0">
                  <c:v>-2.8999455998660918E-2</c:v>
                </c:pt>
                <c:pt idx="1">
                  <c:v>-2.8999455998660918E-2</c:v>
                </c:pt>
                <c:pt idx="2">
                  <c:v>-5.3246146660439045E-2</c:v>
                </c:pt>
                <c:pt idx="3">
                  <c:v>4.3215701075674656E-2</c:v>
                </c:pt>
                <c:pt idx="4">
                  <c:v>-8.3131047783726267E-3</c:v>
                </c:pt>
                <c:pt idx="5">
                  <c:v>-0.28341781317885589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55001600"/>
        <c:axId val="155003136"/>
      </c:lineChart>
      <c:catAx>
        <c:axId val="1553091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5311104"/>
        <c:crosses val="autoZero"/>
        <c:auto val="1"/>
        <c:lblAlgn val="ctr"/>
        <c:lblOffset val="100"/>
        <c:tickLblSkip val="1"/>
        <c:tickMarkSkip val="1"/>
      </c:catAx>
      <c:valAx>
        <c:axId val="1553111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5309184"/>
        <c:crosses val="autoZero"/>
        <c:crossBetween val="between"/>
      </c:valAx>
      <c:catAx>
        <c:axId val="155001600"/>
        <c:scaling>
          <c:orientation val="minMax"/>
        </c:scaling>
        <c:delete val="1"/>
        <c:axPos val="b"/>
        <c:tickLblPos val="none"/>
        <c:crossAx val="155003136"/>
        <c:crosses val="autoZero"/>
        <c:auto val="1"/>
        <c:lblAlgn val="ctr"/>
        <c:lblOffset val="100"/>
      </c:catAx>
      <c:valAx>
        <c:axId val="1550031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5001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/>
            </a:pPr>
            <a:r>
              <a:rPr lang="es-ES"/>
              <a:t>I semestre 2010 </a:t>
            </a:r>
          </a:p>
        </c:rich>
      </c:tx>
      <c:layout>
        <c:manualLayout>
          <c:xMode val="edge"/>
          <c:yMode val="edge"/>
          <c:x val="0.38553005769894638"/>
          <c:y val="7.8110989714802403E-2"/>
        </c:manualLayout>
      </c:layout>
    </c:title>
    <c:plotArea>
      <c:layout>
        <c:manualLayout>
          <c:layoutTarget val="inner"/>
          <c:xMode val="edge"/>
          <c:yMode val="edge"/>
          <c:x val="3.7383177570094614E-2"/>
          <c:y val="0.20975609756097938"/>
          <c:w val="0.93458086086700209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tipologí'!$E$9:$E$11,'Pernoctaciones munic y tipologí'!$E$13:$E$15,'Pernoctaciones munic y tipologí'!$E$17:$E$19,'Pernoctaciones munic y tipologí'!$E$21:$E$23,'Pernoctaciones munic y tipologí'!$E$25:$E$27)</c:f>
              <c:numCache>
                <c:formatCode>#,##0_)</c:formatCode>
                <c:ptCount val="15"/>
                <c:pt idx="0">
                  <c:v>20533466</c:v>
                </c:pt>
                <c:pt idx="1">
                  <c:v>11697161</c:v>
                </c:pt>
                <c:pt idx="2">
                  <c:v>8836305</c:v>
                </c:pt>
                <c:pt idx="3">
                  <c:v>7698603</c:v>
                </c:pt>
                <c:pt idx="4">
                  <c:v>4862858</c:v>
                </c:pt>
                <c:pt idx="5">
                  <c:v>2835745</c:v>
                </c:pt>
                <c:pt idx="6">
                  <c:v>6476287</c:v>
                </c:pt>
                <c:pt idx="7">
                  <c:v>2876302</c:v>
                </c:pt>
                <c:pt idx="8">
                  <c:v>3599985</c:v>
                </c:pt>
                <c:pt idx="9">
                  <c:v>3090514</c:v>
                </c:pt>
                <c:pt idx="10">
                  <c:v>2079572</c:v>
                </c:pt>
                <c:pt idx="11">
                  <c:v>1010942</c:v>
                </c:pt>
                <c:pt idx="12">
                  <c:v>193668</c:v>
                </c:pt>
                <c:pt idx="13">
                  <c:v>193668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53184512"/>
        <c:axId val="153190784"/>
      </c:barChart>
      <c:catAx>
        <c:axId val="153184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07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3190784"/>
        <c:crosses val="autoZero"/>
        <c:auto val="1"/>
        <c:lblAlgn val="ctr"/>
        <c:lblOffset val="100"/>
        <c:tickLblSkip val="1"/>
        <c:tickMarkSkip val="1"/>
      </c:catAx>
      <c:valAx>
        <c:axId val="153190784"/>
        <c:scaling>
          <c:orientation val="minMax"/>
        </c:scaling>
        <c:delete val="1"/>
        <c:axPos val="l"/>
        <c:numFmt formatCode="#,##0_)" sourceLinked="1"/>
        <c:tickLblPos val="none"/>
        <c:crossAx val="153184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catego'!$B$7:$G$7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7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catego'!$C$10,'pernocta municipio y catego'!$C$12:$C$16,'pernocta municipio y catego'!$C$18)</c:f>
              <c:numCache>
                <c:formatCode>#,##0_)</c:formatCode>
                <c:ptCount val="7"/>
                <c:pt idx="0">
                  <c:v>7711663</c:v>
                </c:pt>
                <c:pt idx="1">
                  <c:v>4759902</c:v>
                </c:pt>
                <c:pt idx="2">
                  <c:v>582693</c:v>
                </c:pt>
                <c:pt idx="3">
                  <c:v>3153691</c:v>
                </c:pt>
                <c:pt idx="4">
                  <c:v>954574</c:v>
                </c:pt>
                <c:pt idx="5">
                  <c:v>68944</c:v>
                </c:pt>
                <c:pt idx="6">
                  <c:v>2951761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catego'!$E$10,'pernocta municipio y catego'!$E$12:$E$16,'pernocta municipio y catego'!$E$18)</c:f>
              <c:numCache>
                <c:formatCode>#,##0_)</c:formatCode>
                <c:ptCount val="7"/>
                <c:pt idx="0">
                  <c:v>7698603</c:v>
                </c:pt>
                <c:pt idx="1">
                  <c:v>4862858</c:v>
                </c:pt>
                <c:pt idx="2">
                  <c:v>632980</c:v>
                </c:pt>
                <c:pt idx="3">
                  <c:v>3356200</c:v>
                </c:pt>
                <c:pt idx="4">
                  <c:v>803958</c:v>
                </c:pt>
                <c:pt idx="5">
                  <c:v>69720</c:v>
                </c:pt>
                <c:pt idx="6">
                  <c:v>2835745</c:v>
                </c:pt>
              </c:numCache>
            </c:numRef>
          </c:val>
        </c:ser>
        <c:dLbls>
          <c:showVal val="1"/>
        </c:dLbls>
        <c:gapWidth val="30"/>
        <c:overlap val="-10"/>
        <c:axId val="155840512"/>
        <c:axId val="155842432"/>
      </c:barChart>
      <c:lineChart>
        <c:grouping val="standard"/>
        <c:ser>
          <c:idx val="1"/>
          <c:order val="2"/>
          <c:tx>
            <c:strRef>
              <c:f>'pernocta municipio y catego'!$G$8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183878730335436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31511123479627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176420515003194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636E-2"/>
                  <c:y val="-7.52877044215626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776E-2"/>
                  <c:y val="-0.239340051405492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8.141895984415663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6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catego'!$G$10,'pernocta municipio y catego'!$G$12:$G$16,'pernocta municipio y catego'!$G$18)</c:f>
              <c:numCache>
                <c:formatCode>0.0%</c:formatCode>
                <c:ptCount val="7"/>
                <c:pt idx="0">
                  <c:v>-1.6935387347709566E-3</c:v>
                </c:pt>
                <c:pt idx="1">
                  <c:v>2.1629857085292931E-2</c:v>
                </c:pt>
                <c:pt idx="2">
                  <c:v>8.630101957634638E-2</c:v>
                </c:pt>
                <c:pt idx="3">
                  <c:v>6.4213329714293499E-2</c:v>
                </c:pt>
                <c:pt idx="4">
                  <c:v>-0.15778347199902784</c:v>
                </c:pt>
                <c:pt idx="5">
                  <c:v>1.1255511719656533E-2</c:v>
                </c:pt>
                <c:pt idx="6">
                  <c:v>-3.9303995140527979E-2</c:v>
                </c:pt>
              </c:numCache>
            </c:numRef>
          </c:val>
        </c:ser>
        <c:dLbls>
          <c:showVal val="1"/>
        </c:dLbls>
        <c:marker val="1"/>
        <c:axId val="155843968"/>
        <c:axId val="155407488"/>
      </c:lineChart>
      <c:catAx>
        <c:axId val="155840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55842432"/>
        <c:crosses val="autoZero"/>
        <c:auto val="1"/>
        <c:lblAlgn val="ctr"/>
        <c:lblOffset val="100"/>
        <c:tickLblSkip val="1"/>
        <c:tickMarkSkip val="1"/>
      </c:catAx>
      <c:valAx>
        <c:axId val="15584243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5840512"/>
        <c:crosses val="autoZero"/>
        <c:crossBetween val="between"/>
      </c:valAx>
      <c:catAx>
        <c:axId val="155843968"/>
        <c:scaling>
          <c:orientation val="minMax"/>
        </c:scaling>
        <c:delete val="1"/>
        <c:axPos val="b"/>
        <c:tickLblPos val="none"/>
        <c:crossAx val="155407488"/>
        <c:crosses val="autoZero"/>
        <c:auto val="1"/>
        <c:lblAlgn val="ctr"/>
        <c:lblOffset val="100"/>
      </c:catAx>
      <c:valAx>
        <c:axId val="1554074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5843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25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catego'!$I$7:$N$7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9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catego'!$J$10,'pernocta municipio y catego'!$J$12:$J$16,'pernocta municipio y catego'!$J$18)</c:f>
              <c:numCache>
                <c:formatCode>#,##0_)</c:formatCode>
                <c:ptCount val="7"/>
                <c:pt idx="0">
                  <c:v>6591865</c:v>
                </c:pt>
                <c:pt idx="1">
                  <c:v>2787146</c:v>
                </c:pt>
                <c:pt idx="2">
                  <c:v>319628</c:v>
                </c:pt>
                <c:pt idx="3">
                  <c:v>1592558</c:v>
                </c:pt>
                <c:pt idx="4">
                  <c:v>815635</c:v>
                </c:pt>
                <c:pt idx="5">
                  <c:v>59325</c:v>
                </c:pt>
                <c:pt idx="6">
                  <c:v>3804719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catego'!$L$10,'pernocta municipio y catego'!$L$12:$L$16,'pernocta municipio y catego'!$L$18)</c:f>
              <c:numCache>
                <c:formatCode>#,##0_)</c:formatCode>
                <c:ptCount val="7"/>
                <c:pt idx="0">
                  <c:v>6476287</c:v>
                </c:pt>
                <c:pt idx="1">
                  <c:v>2876302</c:v>
                </c:pt>
                <c:pt idx="2">
                  <c:v>343310</c:v>
                </c:pt>
                <c:pt idx="3">
                  <c:v>1675752</c:v>
                </c:pt>
                <c:pt idx="4">
                  <c:v>804119</c:v>
                </c:pt>
                <c:pt idx="5">
                  <c:v>53121</c:v>
                </c:pt>
                <c:pt idx="6">
                  <c:v>3599985</c:v>
                </c:pt>
              </c:numCache>
            </c:numRef>
          </c:val>
        </c:ser>
        <c:dLbls>
          <c:showVal val="1"/>
        </c:dLbls>
        <c:gapWidth val="30"/>
        <c:overlap val="-10"/>
        <c:axId val="156610560"/>
        <c:axId val="156612480"/>
      </c:barChart>
      <c:lineChart>
        <c:grouping val="standard"/>
        <c:ser>
          <c:idx val="1"/>
          <c:order val="2"/>
          <c:tx>
            <c:strRef>
              <c:f>'pernocta municipio y catego'!$N$8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5264959811416490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065630985316028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606397433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1293417584756166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93E-2"/>
                  <c:y val="-9.380981223500926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734384034113E-2"/>
                  <c:y val="-0.1888516378280157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78E-2"/>
                  <c:y val="-0.428667310557074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catego'!$N$10,'pernocta municipio y catego'!$N$12:$N$16,'pernocta municipio y catego'!$N$18)</c:f>
              <c:numCache>
                <c:formatCode>0.0%</c:formatCode>
                <c:ptCount val="7"/>
                <c:pt idx="0">
                  <c:v>-1.7533429461920109E-2</c:v>
                </c:pt>
                <c:pt idx="1">
                  <c:v>3.1988277614448613E-2</c:v>
                </c:pt>
                <c:pt idx="2">
                  <c:v>7.409238239453364E-2</c:v>
                </c:pt>
                <c:pt idx="3">
                  <c:v>5.2239227707876257E-2</c:v>
                </c:pt>
                <c:pt idx="4">
                  <c:v>-1.4119060609218585E-2</c:v>
                </c:pt>
                <c:pt idx="5">
                  <c:v>-0.10457648546144122</c:v>
                </c:pt>
                <c:pt idx="6">
                  <c:v>-5.3810544221531212E-2</c:v>
                </c:pt>
              </c:numCache>
            </c:numRef>
          </c:val>
        </c:ser>
        <c:dLbls>
          <c:showVal val="1"/>
        </c:dLbls>
        <c:marker val="1"/>
        <c:axId val="156614016"/>
        <c:axId val="156628096"/>
      </c:lineChart>
      <c:catAx>
        <c:axId val="1566105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612480"/>
        <c:crosses val="autoZero"/>
        <c:auto val="1"/>
        <c:lblAlgn val="ctr"/>
        <c:lblOffset val="100"/>
        <c:tickLblSkip val="1"/>
        <c:tickMarkSkip val="1"/>
      </c:catAx>
      <c:valAx>
        <c:axId val="1566124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6610560"/>
        <c:crosses val="autoZero"/>
        <c:crossBetween val="between"/>
      </c:valAx>
      <c:catAx>
        <c:axId val="156614016"/>
        <c:scaling>
          <c:orientation val="minMax"/>
        </c:scaling>
        <c:delete val="1"/>
        <c:axPos val="b"/>
        <c:tickLblPos val="none"/>
        <c:crossAx val="156628096"/>
        <c:crosses val="autoZero"/>
        <c:auto val="1"/>
        <c:lblAlgn val="ctr"/>
        <c:lblOffset val="100"/>
      </c:catAx>
      <c:valAx>
        <c:axId val="1566280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661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catego'!$B$21:$G$21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09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catego'!$C$24,'pernocta municipio y catego'!$C$26:$C$29,'pernocta municipio y catego'!$C$31)</c:f>
              <c:numCache>
                <c:formatCode>#,##0_)</c:formatCode>
                <c:ptCount val="6"/>
                <c:pt idx="0">
                  <c:v>3360494</c:v>
                </c:pt>
                <c:pt idx="1">
                  <c:v>2131326</c:v>
                </c:pt>
                <c:pt idx="2">
                  <c:v>1754608</c:v>
                </c:pt>
                <c:pt idx="3">
                  <c:v>355367</c:v>
                </c:pt>
                <c:pt idx="4">
                  <c:v>21351</c:v>
                </c:pt>
                <c:pt idx="5">
                  <c:v>1229168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catego'!$E$24,'pernocta municipio y catego'!$E$26:$E$29,'pernocta municipio y catego'!$E$31)</c:f>
              <c:numCache>
                <c:formatCode>#,##0_)</c:formatCode>
                <c:ptCount val="6"/>
                <c:pt idx="0">
                  <c:v>3090514</c:v>
                </c:pt>
                <c:pt idx="1">
                  <c:v>2079572</c:v>
                </c:pt>
                <c:pt idx="2">
                  <c:v>1737011</c:v>
                </c:pt>
                <c:pt idx="3">
                  <c:v>320280</c:v>
                </c:pt>
                <c:pt idx="4">
                  <c:v>22281</c:v>
                </c:pt>
                <c:pt idx="5">
                  <c:v>1010942</c:v>
                </c:pt>
              </c:numCache>
            </c:numRef>
          </c:val>
        </c:ser>
        <c:dLbls>
          <c:showVal val="1"/>
        </c:dLbls>
        <c:gapWidth val="30"/>
        <c:overlap val="-10"/>
        <c:axId val="156638592"/>
        <c:axId val="156644864"/>
      </c:barChart>
      <c:lineChart>
        <c:grouping val="standard"/>
        <c:ser>
          <c:idx val="1"/>
          <c:order val="2"/>
          <c:tx>
            <c:strRef>
              <c:f>'pernocta municipio y catego'!$G$22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2572421107E-2"/>
                  <c:y val="-0.468283922929592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4397720700935E-2"/>
                  <c:y val="-0.2523011442696487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218417998212533E-2"/>
                  <c:y val="-0.1983662645079971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622896521601904E-2"/>
                  <c:y val="-0.1251840817195146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147005892368229E-2"/>
                  <c:y val="0.1556704372452404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5131051607763222E-2"/>
                  <c:y val="-0.392593514168317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catego'!$B$24,'pernocta municipio y catego'!$B$26:$B$29,'pernocta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catego'!$G$24,'pernocta municipio y catego'!$G$26:$G$29,'pernocta municipio y catego'!$G$31)</c:f>
              <c:numCache>
                <c:formatCode>0.0%</c:formatCode>
                <c:ptCount val="6"/>
                <c:pt idx="0">
                  <c:v>-8.0339378674682951E-2</c:v>
                </c:pt>
                <c:pt idx="1">
                  <c:v>-2.428253584857502E-2</c:v>
                </c:pt>
                <c:pt idx="2">
                  <c:v>-1.0029020727136774E-2</c:v>
                </c:pt>
                <c:pt idx="3">
                  <c:v>-9.8734547664808492E-2</c:v>
                </c:pt>
                <c:pt idx="4">
                  <c:v>4.3557678797246029E-2</c:v>
                </c:pt>
                <c:pt idx="5">
                  <c:v>-0.17753960402483632</c:v>
                </c:pt>
              </c:numCache>
            </c:numRef>
          </c:val>
        </c:ser>
        <c:dLbls>
          <c:showVal val="1"/>
        </c:dLbls>
        <c:marker val="1"/>
        <c:axId val="156646400"/>
        <c:axId val="156680960"/>
      </c:lineChart>
      <c:catAx>
        <c:axId val="156638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644864"/>
        <c:crosses val="autoZero"/>
        <c:auto val="1"/>
        <c:lblAlgn val="ctr"/>
        <c:lblOffset val="100"/>
        <c:tickLblSkip val="1"/>
        <c:tickMarkSkip val="1"/>
      </c:catAx>
      <c:valAx>
        <c:axId val="1566448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6638592"/>
        <c:crosses val="autoZero"/>
        <c:crossBetween val="between"/>
      </c:valAx>
      <c:catAx>
        <c:axId val="156646400"/>
        <c:scaling>
          <c:orientation val="minMax"/>
        </c:scaling>
        <c:delete val="1"/>
        <c:axPos val="b"/>
        <c:tickLblPos val="none"/>
        <c:crossAx val="156680960"/>
        <c:crosses val="autoZero"/>
        <c:auto val="1"/>
        <c:lblAlgn val="ctr"/>
        <c:lblOffset val="100"/>
      </c:catAx>
      <c:valAx>
        <c:axId val="1566809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6646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catego'!$I$21:$N$21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52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catego'!$I$30,'pernocta municipio y catego'!$I$32)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catego'!$J$24,'pernocta municipio y catego'!$J$26:$J$30,'pernocta municipio y catego'!$J$32)</c:f>
              <c:numCache>
                <c:formatCode>#,##0_)</c:formatCode>
                <c:ptCount val="7"/>
                <c:pt idx="0">
                  <c:v>224256</c:v>
                </c:pt>
                <c:pt idx="1">
                  <c:v>224256</c:v>
                </c:pt>
                <c:pt idx="2">
                  <c:v>71618</c:v>
                </c:pt>
                <c:pt idx="3">
                  <c:v>57372</c:v>
                </c:pt>
                <c:pt idx="4">
                  <c:v>75411</c:v>
                </c:pt>
                <c:pt idx="5">
                  <c:v>19855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catego'!$I$26,'pernocta municipio y catego'!$I$27,'pernocta municipio y catego'!$I$28,'pernocta municipio y catego'!$I$29,'pernocta municipio y catego'!$I$30,'pernocta municipio y catego'!$I$32)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catego'!$L$24,'pernocta municipio y catego'!$L$26:$L$30,'pernocta municipio y catego'!$L$32)</c:f>
              <c:numCache>
                <c:formatCode>#,##0_)</c:formatCode>
                <c:ptCount val="7"/>
                <c:pt idx="0">
                  <c:v>193668</c:v>
                </c:pt>
                <c:pt idx="1">
                  <c:v>193668</c:v>
                </c:pt>
                <c:pt idx="2">
                  <c:v>55034</c:v>
                </c:pt>
                <c:pt idx="3">
                  <c:v>58666</c:v>
                </c:pt>
                <c:pt idx="4">
                  <c:v>61775</c:v>
                </c:pt>
                <c:pt idx="5">
                  <c:v>18193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56925312"/>
        <c:axId val="156702208"/>
      </c:barChart>
      <c:lineChart>
        <c:grouping val="standard"/>
        <c:ser>
          <c:idx val="1"/>
          <c:order val="2"/>
          <c:tx>
            <c:strRef>
              <c:f>'pernocta municipio y catego'!$N$22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4558102378574828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456043675413754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3355804017221348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619E-2"/>
                  <c:y val="-0.2393399577651547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448E-2"/>
                  <c:y val="-3.916316073796381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0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catego'!$N$24,'pernocta municipio y catego'!$N$26:$N$30,'pernocta municipio y catego'!$N$32)</c:f>
              <c:numCache>
                <c:formatCode>0.0%</c:formatCode>
                <c:ptCount val="7"/>
                <c:pt idx="0">
                  <c:v>-0.13639768835616439</c:v>
                </c:pt>
                <c:pt idx="1">
                  <c:v>-0.13639768835616439</c:v>
                </c:pt>
                <c:pt idx="2">
                  <c:v>-0.23156189784691</c:v>
                </c:pt>
                <c:pt idx="3">
                  <c:v>2.2554556229519625E-2</c:v>
                </c:pt>
                <c:pt idx="4">
                  <c:v>-0.18082242643646151</c:v>
                </c:pt>
                <c:pt idx="5">
                  <c:v>-8.3706874842608914E-2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56703744"/>
        <c:axId val="156709632"/>
      </c:lineChart>
      <c:catAx>
        <c:axId val="1569253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702208"/>
        <c:crosses val="autoZero"/>
        <c:auto val="1"/>
        <c:lblAlgn val="ctr"/>
        <c:lblOffset val="100"/>
        <c:tickLblSkip val="1"/>
        <c:tickMarkSkip val="1"/>
      </c:catAx>
      <c:valAx>
        <c:axId val="1567022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6925312"/>
        <c:crosses val="autoZero"/>
        <c:crossBetween val="between"/>
      </c:valAx>
      <c:catAx>
        <c:axId val="156703744"/>
        <c:scaling>
          <c:orientation val="minMax"/>
        </c:scaling>
        <c:delete val="1"/>
        <c:axPos val="b"/>
        <c:tickLblPos val="none"/>
        <c:crossAx val="156709632"/>
        <c:crosses val="autoZero"/>
        <c:auto val="1"/>
        <c:lblAlgn val="ctr"/>
        <c:lblOffset val="100"/>
      </c:catAx>
      <c:valAx>
        <c:axId val="1567096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6703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991141732283555"/>
          <c:y val="0.13725495741603741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6877557448176126"/>
          <c:w val="0.91406319737487662"/>
          <c:h val="0.30884036638277468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Tipología'!$D$7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Tipología'!$D$9:$D$11,'IO municipio y Tipología'!$D$13:$D$15,'IO municipio y Tipología'!$D$17:$D$19,'IO municipio y Tipología'!$D$21:$D$23,'IO municipio y Tipología'!$D$25:$D$27)</c:f>
              <c:numCache>
                <c:formatCode>#,##0.00_)</c:formatCode>
                <c:ptCount val="15"/>
                <c:pt idx="0">
                  <c:v>54.358202977071883</c:v>
                </c:pt>
                <c:pt idx="1">
                  <c:v>63.816408769433401</c:v>
                </c:pt>
                <c:pt idx="2">
                  <c:v>45.442623699464505</c:v>
                </c:pt>
                <c:pt idx="3">
                  <c:v>57.336689255463426</c:v>
                </c:pt>
                <c:pt idx="4">
                  <c:v>69.815886269859277</c:v>
                </c:pt>
                <c:pt idx="5">
                  <c:v>43.885093047549042</c:v>
                </c:pt>
                <c:pt idx="6">
                  <c:v>56.991904181811258</c:v>
                </c:pt>
                <c:pt idx="7">
                  <c:v>66.642848288749178</c:v>
                </c:pt>
                <c:pt idx="8">
                  <c:v>51.081542657664549</c:v>
                </c:pt>
                <c:pt idx="9">
                  <c:v>53.995217413409314</c:v>
                </c:pt>
                <c:pt idx="10">
                  <c:v>59.811096091345739</c:v>
                </c:pt>
                <c:pt idx="11">
                  <c:v>44.995128586186198</c:v>
                </c:pt>
                <c:pt idx="12">
                  <c:v>37.709338935825123</c:v>
                </c:pt>
                <c:pt idx="13">
                  <c:v>37.709338935825123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57053696"/>
        <c:axId val="157055616"/>
      </c:barChart>
      <c:catAx>
        <c:axId val="157053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905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7055616"/>
        <c:crosses val="autoZero"/>
        <c:auto val="1"/>
        <c:lblAlgn val="ctr"/>
        <c:lblOffset val="100"/>
        <c:tickLblSkip val="1"/>
        <c:tickMarkSkip val="1"/>
      </c:catAx>
      <c:valAx>
        <c:axId val="157055616"/>
        <c:scaling>
          <c:orientation val="minMax"/>
        </c:scaling>
        <c:delete val="1"/>
        <c:axPos val="l"/>
        <c:numFmt formatCode="#,##0.00_)" sourceLinked="1"/>
        <c:tickLblPos val="none"/>
        <c:crossAx val="15705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catego'!$B$7:$E$7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57"/>
          <c:y val="3.9497765482017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1939070505999726"/>
          <c:w val="0.90468819022231306"/>
          <c:h val="0.42207278144286148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catego'!$C$10,'IO municipio y catego'!$C$12:$C$16,'IO municipio y catego'!$C$18)</c:f>
              <c:numCache>
                <c:formatCode>#,##0.00_)</c:formatCode>
                <c:ptCount val="7"/>
                <c:pt idx="0">
                  <c:v>55.615451674608849</c:v>
                </c:pt>
                <c:pt idx="1">
                  <c:v>66.215013478371304</c:v>
                </c:pt>
                <c:pt idx="2">
                  <c:v>60.808670061779935</c:v>
                </c:pt>
                <c:pt idx="3">
                  <c:v>68.555698158423098</c:v>
                </c:pt>
                <c:pt idx="4">
                  <c:v>62.37064566418772</c:v>
                </c:pt>
                <c:pt idx="5">
                  <c:v>69.193095142513044</c:v>
                </c:pt>
                <c:pt idx="6">
                  <c:v>44.204648752749911</c:v>
                </c:pt>
              </c:numCache>
            </c:numRef>
          </c:val>
        </c:ser>
        <c:ser>
          <c:idx val="2"/>
          <c:order val="1"/>
          <c:tx>
            <c:strRef>
              <c:f>'IO municipio y catego'!$D$8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catego'!$D$10,'IO municipio y catego'!$D$12:$D$16,'IO municipio y catego'!$D$18)</c:f>
              <c:numCache>
                <c:formatCode>#,##0.00_)</c:formatCode>
                <c:ptCount val="7"/>
                <c:pt idx="0">
                  <c:v>57.336689255463426</c:v>
                </c:pt>
                <c:pt idx="1">
                  <c:v>69.815886269859277</c:v>
                </c:pt>
                <c:pt idx="2">
                  <c:v>65.362406238641242</c:v>
                </c:pt>
                <c:pt idx="3">
                  <c:v>72.957887808063489</c:v>
                </c:pt>
                <c:pt idx="4">
                  <c:v>61.985202958174767</c:v>
                </c:pt>
                <c:pt idx="5">
                  <c:v>69.971898835808915</c:v>
                </c:pt>
                <c:pt idx="6">
                  <c:v>43.885093047549042</c:v>
                </c:pt>
              </c:numCache>
            </c:numRef>
          </c:val>
        </c:ser>
        <c:dLbls>
          <c:showVal val="1"/>
        </c:dLbls>
        <c:gapWidth val="30"/>
        <c:overlap val="-10"/>
        <c:axId val="154536192"/>
        <c:axId val="154546560"/>
      </c:barChart>
      <c:lineChart>
        <c:grouping val="standard"/>
        <c:ser>
          <c:idx val="1"/>
          <c:order val="2"/>
          <c:tx>
            <c:strRef>
              <c:f>'IO municipio y catego'!$E$8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2853317399774099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4398513595363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276801938219263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3981E-2"/>
                  <c:y val="-0.2083438374776961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16E-2"/>
                  <c:y val="-0.455556173981370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84E-2"/>
                  <c:y val="-0.430015551590354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7251646518606987E-2"/>
                  <c:y val="-0.3621392440290077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catego'!$E$10,'IO municipio y catego'!$E$12:$E$16,'IO municipio y catego'!$E$18)</c:f>
              <c:numCache>
                <c:formatCode>0.00%</c:formatCode>
                <c:ptCount val="7"/>
                <c:pt idx="0">
                  <c:v>3.094890950315532E-2</c:v>
                </c:pt>
                <c:pt idx="1">
                  <c:v>5.4381515646208758E-2</c:v>
                </c:pt>
                <c:pt idx="2">
                  <c:v>7.4886297829484444E-2</c:v>
                </c:pt>
                <c:pt idx="3">
                  <c:v>6.4213329714293277E-2</c:v>
                </c:pt>
                <c:pt idx="4">
                  <c:v>-6.1798735913081585E-3</c:v>
                </c:pt>
                <c:pt idx="5">
                  <c:v>1.125551171965661E-2</c:v>
                </c:pt>
                <c:pt idx="6">
                  <c:v>-7.2290067723022088E-3</c:v>
                </c:pt>
              </c:numCache>
            </c:numRef>
          </c:val>
        </c:ser>
        <c:dLbls>
          <c:showVal val="1"/>
        </c:dLbls>
        <c:marker val="1"/>
        <c:axId val="154548096"/>
        <c:axId val="154549632"/>
      </c:lineChart>
      <c:catAx>
        <c:axId val="1545361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546560"/>
        <c:crosses val="autoZero"/>
        <c:auto val="1"/>
        <c:lblAlgn val="ctr"/>
        <c:lblOffset val="100"/>
        <c:tickLblSkip val="1"/>
        <c:tickMarkSkip val="1"/>
      </c:catAx>
      <c:valAx>
        <c:axId val="15454656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54536192"/>
        <c:crosses val="autoZero"/>
        <c:crossBetween val="between"/>
      </c:valAx>
      <c:catAx>
        <c:axId val="154548096"/>
        <c:scaling>
          <c:orientation val="minMax"/>
        </c:scaling>
        <c:delete val="1"/>
        <c:axPos val="b"/>
        <c:tickLblPos val="none"/>
        <c:crossAx val="154549632"/>
        <c:crosses val="autoZero"/>
        <c:auto val="1"/>
        <c:lblAlgn val="ctr"/>
        <c:lblOffset val="100"/>
      </c:catAx>
      <c:valAx>
        <c:axId val="15454963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54548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55" r="0.75000000000000955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catego'!$G$7:$J$7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52"/>
          <c:y val="3.949776548201749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catego'!$H$10,'IO municipio y catego'!$H$12:$H$16,'IO municipio y catego'!$H$18)</c:f>
              <c:numCache>
                <c:formatCode>#,##0.00_)</c:formatCode>
                <c:ptCount val="7"/>
                <c:pt idx="0">
                  <c:v>56.222793180322093</c:v>
                </c:pt>
                <c:pt idx="1">
                  <c:v>64.814816537400404</c:v>
                </c:pt>
                <c:pt idx="2">
                  <c:v>60.720066261901685</c:v>
                </c:pt>
                <c:pt idx="3">
                  <c:v>71.387114299494897</c:v>
                </c:pt>
                <c:pt idx="4">
                  <c:v>57.568979584922594</c:v>
                </c:pt>
                <c:pt idx="5">
                  <c:v>47.04599524187153</c:v>
                </c:pt>
                <c:pt idx="6">
                  <c:v>51.246327299783125</c:v>
                </c:pt>
              </c:numCache>
            </c:numRef>
          </c:val>
        </c:ser>
        <c:ser>
          <c:idx val="2"/>
          <c:order val="1"/>
          <c:tx>
            <c:strRef>
              <c:f>'IO municipio y catego'!$I$8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catego'!$I$10,'IO municipio y catego'!$I$12:$I$16,'IO municipio y catego'!$I$18)</c:f>
              <c:numCache>
                <c:formatCode>#,##0.00_)</c:formatCode>
                <c:ptCount val="7"/>
                <c:pt idx="0">
                  <c:v>56.991904181811258</c:v>
                </c:pt>
                <c:pt idx="1">
                  <c:v>66.642848288749178</c:v>
                </c:pt>
                <c:pt idx="2">
                  <c:v>65.21896063039992</c:v>
                </c:pt>
                <c:pt idx="3">
                  <c:v>74.220568695189996</c:v>
                </c:pt>
                <c:pt idx="4">
                  <c:v>56.756159672952208</c:v>
                </c:pt>
                <c:pt idx="5">
                  <c:v>46.190968931245273</c:v>
                </c:pt>
                <c:pt idx="6">
                  <c:v>51.081542657664549</c:v>
                </c:pt>
              </c:numCache>
            </c:numRef>
          </c:val>
        </c:ser>
        <c:dLbls>
          <c:showVal val="1"/>
        </c:dLbls>
        <c:gapWidth val="30"/>
        <c:overlap val="-10"/>
        <c:axId val="156137728"/>
        <c:axId val="156144000"/>
      </c:barChart>
      <c:lineChart>
        <c:grouping val="standard"/>
        <c:ser>
          <c:idx val="1"/>
          <c:order val="2"/>
          <c:tx>
            <c:strRef>
              <c:f>'IO municipio y catego'!$J$8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3830908003897454E-2"/>
                  <c:y val="-0.301963756609425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0229971293314E-2"/>
                  <c:y val="-0.2938811858496909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-0.1359962021379349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601E-2"/>
                  <c:y val="-0.2956619247957830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762E-2"/>
                  <c:y val="-0.401502119927316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487E-2"/>
                  <c:y val="-0.3593294809042851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872882764289385E-2"/>
                  <c:y val="-0.333033214922978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catego'!$J$10,'IO municipio y catego'!$J$12:$J$16,'IO municipio y catego'!$J$18)</c:f>
              <c:numCache>
                <c:formatCode>0.00%</c:formatCode>
                <c:ptCount val="7"/>
                <c:pt idx="0">
                  <c:v>1.3679701024856815E-2</c:v>
                </c:pt>
                <c:pt idx="1">
                  <c:v>2.8203917699804591E-2</c:v>
                </c:pt>
                <c:pt idx="2">
                  <c:v>7.4092382394533543E-2</c:v>
                </c:pt>
                <c:pt idx="3">
                  <c:v>3.9691398419716591E-2</c:v>
                </c:pt>
                <c:pt idx="4">
                  <c:v>-1.4119060609218533E-2</c:v>
                </c:pt>
                <c:pt idx="5">
                  <c:v>-1.8174263425195295E-2</c:v>
                </c:pt>
                <c:pt idx="6">
                  <c:v>-3.2155405236088696E-3</c:v>
                </c:pt>
              </c:numCache>
            </c:numRef>
          </c:val>
        </c:ser>
        <c:dLbls>
          <c:showVal val="1"/>
        </c:dLbls>
        <c:marker val="1"/>
        <c:axId val="156145536"/>
        <c:axId val="156147072"/>
      </c:lineChart>
      <c:catAx>
        <c:axId val="156137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144000"/>
        <c:crosses val="autoZero"/>
        <c:auto val="1"/>
        <c:lblAlgn val="ctr"/>
        <c:lblOffset val="100"/>
        <c:tickLblSkip val="1"/>
        <c:tickMarkSkip val="1"/>
      </c:catAx>
      <c:valAx>
        <c:axId val="15614400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56137728"/>
        <c:crosses val="autoZero"/>
        <c:crossBetween val="between"/>
      </c:valAx>
      <c:catAx>
        <c:axId val="156145536"/>
        <c:scaling>
          <c:orientation val="minMax"/>
        </c:scaling>
        <c:delete val="1"/>
        <c:axPos val="b"/>
        <c:tickLblPos val="none"/>
        <c:crossAx val="156147072"/>
        <c:crosses val="autoZero"/>
        <c:auto val="1"/>
        <c:lblAlgn val="ctr"/>
        <c:lblOffset val="100"/>
      </c:catAx>
      <c:valAx>
        <c:axId val="15614707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56145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73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catego'!$B$21:$E$21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13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catego'!$C$24,'IO municipio y catego'!$C$26:$C$29,'IO municipio y catego'!$C$31)</c:f>
              <c:numCache>
                <c:formatCode>#,##0.00_)</c:formatCode>
                <c:ptCount val="6"/>
                <c:pt idx="0">
                  <c:v>55.055308525715972</c:v>
                </c:pt>
                <c:pt idx="1">
                  <c:v>59.624365206741246</c:v>
                </c:pt>
                <c:pt idx="2">
                  <c:v>62.301000589417463</c:v>
                </c:pt>
                <c:pt idx="3">
                  <c:v>52.323487535576355</c:v>
                </c:pt>
                <c:pt idx="4">
                  <c:v>27.000607010976779</c:v>
                </c:pt>
                <c:pt idx="5">
                  <c:v>48.597891400732699</c:v>
                </c:pt>
              </c:numCache>
            </c:numRef>
          </c:val>
        </c:ser>
        <c:ser>
          <c:idx val="2"/>
          <c:order val="1"/>
          <c:tx>
            <c:strRef>
              <c:f>'IO municipio y catego'!$D$22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catego'!$D$24,'IO municipio y catego'!$D$26:$D$29,'IO municipio y catego'!$D$31)</c:f>
              <c:numCache>
                <c:formatCode>#,##0.00_)</c:formatCode>
                <c:ptCount val="6"/>
                <c:pt idx="0">
                  <c:v>53.995217413409314</c:v>
                </c:pt>
                <c:pt idx="1">
                  <c:v>59.811096091345739</c:v>
                </c:pt>
                <c:pt idx="2">
                  <c:v>63.245450507198356</c:v>
                </c:pt>
                <c:pt idx="3">
                  <c:v>49.170663407864112</c:v>
                </c:pt>
                <c:pt idx="4">
                  <c:v>28.176690778491576</c:v>
                </c:pt>
                <c:pt idx="5">
                  <c:v>44.995128586186198</c:v>
                </c:pt>
              </c:numCache>
            </c:numRef>
          </c:val>
        </c:ser>
        <c:dLbls>
          <c:showVal val="1"/>
        </c:dLbls>
        <c:gapWidth val="30"/>
        <c:overlap val="-10"/>
        <c:axId val="158038656"/>
        <c:axId val="154600192"/>
      </c:barChart>
      <c:lineChart>
        <c:grouping val="standard"/>
        <c:ser>
          <c:idx val="1"/>
          <c:order val="2"/>
          <c:tx>
            <c:strRef>
              <c:f>'IO municipio y catego'!$E$22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301963756609425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2772491692176737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243361230097214E-2"/>
                  <c:y val="-0.2565783227200553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677398934750585E-2"/>
                  <c:y val="-0.3871380162718750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8361961502092E-2"/>
                  <c:y val="5.9822875570907071E-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532E-2"/>
                  <c:y val="-0.396751518326321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catego'!$B$24,'IO municipio y catego'!$B$26:$B$29,'IO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catego'!$E$24,'IO municipio y catego'!$E$26:$E$29,'IO municipio y catego'!$E$31)</c:f>
              <c:numCache>
                <c:formatCode>0.00%</c:formatCode>
                <c:ptCount val="6"/>
                <c:pt idx="0">
                  <c:v>-1.9255020827128714E-2</c:v>
                </c:pt>
                <c:pt idx="1">
                  <c:v>3.1317882204200194E-3</c:v>
                </c:pt>
                <c:pt idx="2">
                  <c:v>1.5159466282172669E-2</c:v>
                </c:pt>
                <c:pt idx="3">
                  <c:v>-6.0256383437142659E-2</c:v>
                </c:pt>
                <c:pt idx="4">
                  <c:v>4.355767879724607E-2</c:v>
                </c:pt>
                <c:pt idx="5">
                  <c:v>-7.4134138554253895E-2</c:v>
                </c:pt>
              </c:numCache>
            </c:numRef>
          </c:val>
        </c:ser>
        <c:dLbls>
          <c:showVal val="1"/>
        </c:dLbls>
        <c:marker val="1"/>
        <c:axId val="154601728"/>
        <c:axId val="154607616"/>
      </c:lineChart>
      <c:catAx>
        <c:axId val="1580386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600192"/>
        <c:crosses val="autoZero"/>
        <c:auto val="1"/>
        <c:lblAlgn val="ctr"/>
        <c:lblOffset val="100"/>
        <c:tickLblSkip val="1"/>
        <c:tickMarkSkip val="1"/>
      </c:catAx>
      <c:valAx>
        <c:axId val="15460019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58038656"/>
        <c:crosses val="autoZero"/>
        <c:crossBetween val="between"/>
      </c:valAx>
      <c:catAx>
        <c:axId val="154601728"/>
        <c:scaling>
          <c:orientation val="minMax"/>
        </c:scaling>
        <c:delete val="1"/>
        <c:axPos val="b"/>
        <c:tickLblPos val="none"/>
        <c:crossAx val="154607616"/>
        <c:crosses val="autoZero"/>
        <c:auto val="1"/>
        <c:lblAlgn val="ctr"/>
        <c:lblOffset val="100"/>
      </c:catAx>
      <c:valAx>
        <c:axId val="15460761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54601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'!$C$40:$J$40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1435008665511271"/>
          <c:y val="7.1877807726864335E-3"/>
        </c:manualLayout>
      </c:layout>
      <c:txPr>
        <a:bodyPr/>
        <a:lstStyle/>
        <a:p>
          <a:pPr>
            <a:defRPr>
              <a:solidFill>
                <a:schemeClr val="tx2"/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13"/>
          <c:y val="0.25962782429974746"/>
          <c:w val="0.83325053642039282"/>
          <c:h val="0.47650548004266785"/>
        </c:manualLayout>
      </c:layout>
      <c:lineChart>
        <c:grouping val="standard"/>
        <c:ser>
          <c:idx val="0"/>
          <c:order val="0"/>
          <c:tx>
            <c:strRef>
              <c:f>'tablas Zonas mensual '!$D$41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'!$D$42:$D$53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'!$E$41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'!$E$42:$E$53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'!$F$41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'!$F$42:$F$53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'!$G$41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'!$G$42:$G$47,'tablas Zonas mensual '!$G$48)</c:f>
              <c:numCache>
                <c:formatCode>#,##0</c:formatCode>
                <c:ptCount val="7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</c:numCache>
            </c:numRef>
          </c:val>
        </c:ser>
        <c:marker val="1"/>
        <c:axId val="129598208"/>
        <c:axId val="129600128"/>
      </c:lineChart>
      <c:catAx>
        <c:axId val="1295982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9600128"/>
        <c:crosses val="autoZero"/>
        <c:auto val="1"/>
        <c:lblAlgn val="ctr"/>
        <c:lblOffset val="100"/>
      </c:catAx>
      <c:valAx>
        <c:axId val="1296001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9598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796"/>
          <c:y val="0.16367086189697985"/>
          <c:w val="0.47740773522508867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catego'!$G$21:$J$21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8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catego'!$G$26,'IO municipio y catego'!$G$27,'IO municipio y catego'!$G$28,'IO municipio y catego'!$G$29,'IO municipio y catego'!$G$30,'IO municipio y catego'!$G$32)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catego'!$H$24,'IO municipio y catego'!$H$26:$H$30,'IO municipio y catego'!$H$32)</c:f>
              <c:numCache>
                <c:formatCode>#,##0.00_)</c:formatCode>
                <c:ptCount val="7"/>
                <c:pt idx="0">
                  <c:v>41.859501432611275</c:v>
                </c:pt>
                <c:pt idx="1">
                  <c:v>41.859501432611275</c:v>
                </c:pt>
                <c:pt idx="2">
                  <c:v>32.173405211141059</c:v>
                </c:pt>
                <c:pt idx="3">
                  <c:v>46.6590761223162</c:v>
                </c:pt>
                <c:pt idx="4">
                  <c:v>52.776300319131067</c:v>
                </c:pt>
                <c:pt idx="5">
                  <c:v>41.988284306469012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'IO municipio y catego'!$I$22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catego'!$G$26,'IO municipio y catego'!$G$27,'IO municipio y catego'!$G$28,'IO municipio y catego'!$G$29,'IO municipio y catego'!$G$30,'IO municipio y catego'!$G$32)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catego'!$I$24,'IO municipio y catego'!$I$26:$I$30,'IO municipio y catego'!$I$32)</c:f>
              <c:numCache>
                <c:formatCode>#,##0.00_)</c:formatCode>
                <c:ptCount val="7"/>
                <c:pt idx="0">
                  <c:v>37.709338935825123</c:v>
                </c:pt>
                <c:pt idx="1">
                  <c:v>37.709338935825123</c:v>
                </c:pt>
                <c:pt idx="2">
                  <c:v>26.802316237526359</c:v>
                </c:pt>
                <c:pt idx="3">
                  <c:v>47.711450878334418</c:v>
                </c:pt>
                <c:pt idx="4">
                  <c:v>43.23316163708639</c:v>
                </c:pt>
                <c:pt idx="5">
                  <c:v>42.908018867924532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58095232"/>
        <c:axId val="158105600"/>
      </c:barChart>
      <c:lineChart>
        <c:grouping val="standard"/>
        <c:ser>
          <c:idx val="1"/>
          <c:order val="2"/>
          <c:tx>
            <c:strRef>
              <c:f>'IO municipio y catego'!$J$22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318596100643344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318829538199618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3522124183541512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1584477875816465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77E-2"/>
                  <c:y val="-0.409818128243325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1389552605300641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492952674055039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catego'!$J$24,'IO municipio y catego'!$J$26:$J$30,'IO municipio y catego'!$J$32)</c:f>
              <c:numCache>
                <c:formatCode>0.00%</c:formatCode>
                <c:ptCount val="7"/>
                <c:pt idx="0">
                  <c:v>-9.9145053207750466E-2</c:v>
                </c:pt>
                <c:pt idx="1">
                  <c:v>-9.9145053207750466E-2</c:v>
                </c:pt>
                <c:pt idx="2">
                  <c:v>-0.16694188688969705</c:v>
                </c:pt>
                <c:pt idx="3">
                  <c:v>2.2554556229519625E-2</c:v>
                </c:pt>
                <c:pt idx="4">
                  <c:v>-0.18082242643646151</c:v>
                </c:pt>
                <c:pt idx="5">
                  <c:v>2.1904552106546054E-2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58107136"/>
        <c:axId val="158108672"/>
      </c:lineChart>
      <c:catAx>
        <c:axId val="1580952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105600"/>
        <c:crosses val="autoZero"/>
        <c:auto val="1"/>
        <c:lblAlgn val="ctr"/>
        <c:lblOffset val="100"/>
        <c:tickLblSkip val="1"/>
        <c:tickMarkSkip val="1"/>
      </c:catAx>
      <c:valAx>
        <c:axId val="15810560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58095232"/>
        <c:crosses val="autoZero"/>
        <c:crossBetween val="between"/>
      </c:valAx>
      <c:catAx>
        <c:axId val="158107136"/>
        <c:scaling>
          <c:orientation val="minMax"/>
        </c:scaling>
        <c:delete val="1"/>
        <c:axPos val="b"/>
        <c:tickLblPos val="none"/>
        <c:crossAx val="158108672"/>
        <c:crosses val="autoZero"/>
        <c:auto val="1"/>
        <c:lblAlgn val="ctr"/>
        <c:lblOffset val="100"/>
      </c:catAx>
      <c:valAx>
        <c:axId val="15810867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58107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54"/>
          <c:y val="0.15060094619149786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tipología'!$D$7</c:f>
          <c:strCache>
            <c:ptCount val="1"/>
            <c:pt idx="0">
              <c:v>acumulado julio 2010 </c:v>
            </c:pt>
          </c:strCache>
        </c:strRef>
      </c:tx>
      <c:layout>
        <c:manualLayout>
          <c:xMode val="edge"/>
          <c:yMode val="edge"/>
          <c:x val="0.37002600104004268"/>
          <c:y val="0.13367000948985583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14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tipología'!$D$9:$D$11,'EM MUNICIPIO y tipología'!$D$13:$D$15,'EM MUNICIPIO y tipología'!$D$17:$D$19,'EM MUNICIPIO y tipología'!$D$21:$D$23,'EM MUNICIPIO y tipología'!$D$25:$D$27)</c:f>
              <c:numCache>
                <c:formatCode>#,##0.00_)</c:formatCode>
                <c:ptCount val="15"/>
                <c:pt idx="0">
                  <c:v>7.4230055531193955</c:v>
                </c:pt>
                <c:pt idx="1">
                  <c:v>6.9716091279916652</c:v>
                </c:pt>
                <c:pt idx="2">
                  <c:v>8.1188801550950274</c:v>
                </c:pt>
                <c:pt idx="3">
                  <c:v>7.8662886756998951</c:v>
                </c:pt>
                <c:pt idx="4">
                  <c:v>7.5495798162773262</c:v>
                </c:pt>
                <c:pt idx="5">
                  <c:v>8.4760431611669063</c:v>
                </c:pt>
                <c:pt idx="6">
                  <c:v>7.9130712621375832</c:v>
                </c:pt>
                <c:pt idx="7">
                  <c:v>7.7246437529877481</c:v>
                </c:pt>
                <c:pt idx="8">
                  <c:v>8.0703581236339179</c:v>
                </c:pt>
                <c:pt idx="9">
                  <c:v>7.4466807543751008</c:v>
                </c:pt>
                <c:pt idx="10">
                  <c:v>7.3144525342056204</c:v>
                </c:pt>
                <c:pt idx="11">
                  <c:v>7.7342952665845504</c:v>
                </c:pt>
                <c:pt idx="12">
                  <c:v>2.0865799000172385</c:v>
                </c:pt>
                <c:pt idx="13">
                  <c:v>2.0865799000172385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58317568"/>
        <c:axId val="158319744"/>
      </c:barChart>
      <c:catAx>
        <c:axId val="158317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779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319744"/>
        <c:crosses val="autoZero"/>
        <c:auto val="1"/>
        <c:lblAlgn val="ctr"/>
        <c:lblOffset val="100"/>
        <c:tickLblSkip val="1"/>
        <c:tickMarkSkip val="1"/>
      </c:catAx>
      <c:valAx>
        <c:axId val="158319744"/>
        <c:scaling>
          <c:orientation val="minMax"/>
        </c:scaling>
        <c:delete val="1"/>
        <c:axPos val="l"/>
        <c:numFmt formatCode="#,##0.00_)" sourceLinked="1"/>
        <c:tickLblPos val="none"/>
        <c:crossAx val="15831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catego'!$B$7:$E$7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68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catego'!$C$10,'EM municipio y catego'!$C$12:$C$16,'EM municipio y catego'!$C$18)</c:f>
              <c:numCache>
                <c:formatCode>#,##0.00_)</c:formatCode>
                <c:ptCount val="7"/>
                <c:pt idx="0">
                  <c:v>8.1532598605680882</c:v>
                </c:pt>
                <c:pt idx="1">
                  <c:v>7.8624342994195553</c:v>
                </c:pt>
                <c:pt idx="2">
                  <c:v>7.0403310578142939</c:v>
                </c:pt>
                <c:pt idx="3">
                  <c:v>7.8551633954368834</c:v>
                </c:pt>
                <c:pt idx="4">
                  <c:v>8.5624304832980513</c:v>
                </c:pt>
                <c:pt idx="5">
                  <c:v>7.1304167959458065</c:v>
                </c:pt>
                <c:pt idx="6">
                  <c:v>8.6704294442486187</c:v>
                </c:pt>
              </c:numCache>
            </c:numRef>
          </c:val>
        </c:ser>
        <c:ser>
          <c:idx val="2"/>
          <c:order val="1"/>
          <c:tx>
            <c:strRef>
              <c:f>'EM municipio y catego'!$D$8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catego'!$D$10,'EM municipio y catego'!$D$12:$D$16,'EM municipio y catego'!$D$18)</c:f>
              <c:numCache>
                <c:formatCode>#,##0.00_)</c:formatCode>
                <c:ptCount val="7"/>
                <c:pt idx="0">
                  <c:v>7.8662886756998951</c:v>
                </c:pt>
                <c:pt idx="1">
                  <c:v>7.5495798162773262</c:v>
                </c:pt>
                <c:pt idx="2">
                  <c:v>6.8197293570074127</c:v>
                </c:pt>
                <c:pt idx="3">
                  <c:v>7.6012954952098388</c:v>
                </c:pt>
                <c:pt idx="4">
                  <c:v>8.0533512306043331</c:v>
                </c:pt>
                <c:pt idx="5">
                  <c:v>7.0084439083232812</c:v>
                </c:pt>
                <c:pt idx="6">
                  <c:v>8.4760431611669063</c:v>
                </c:pt>
              </c:numCache>
            </c:numRef>
          </c:val>
        </c:ser>
        <c:dLbls>
          <c:showVal val="1"/>
        </c:dLbls>
        <c:gapWidth val="30"/>
        <c:overlap val="-10"/>
        <c:axId val="158364416"/>
        <c:axId val="158366336"/>
      </c:barChart>
      <c:lineChart>
        <c:grouping val="standard"/>
        <c:ser>
          <c:idx val="1"/>
          <c:order val="2"/>
          <c:tx>
            <c:strRef>
              <c:f>'EM municipio y catego'!$E$8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3019637566094258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3063551983237028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12622700200934E-2"/>
                  <c:y val="-0.1942085877518951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601E-2"/>
                  <c:y val="-0.2540818832157423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913E-2"/>
                  <c:y val="-0.4846622030874007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239745245593475E-2"/>
                  <c:y val="-0.130639252214055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5062264641448436E-2"/>
                  <c:y val="-0.2665051483949121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7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catego'!$E$10,'EM municipio y catego'!$E$12:$E$16,'EM municipio y catego'!$E$18)</c:f>
              <c:numCache>
                <c:formatCode>0.00</c:formatCode>
                <c:ptCount val="7"/>
                <c:pt idx="0">
                  <c:v>-0.28697118486819306</c:v>
                </c:pt>
                <c:pt idx="1">
                  <c:v>-0.31285448314222908</c:v>
                </c:pt>
                <c:pt idx="2">
                  <c:v>-0.22060170080688124</c:v>
                </c:pt>
                <c:pt idx="3">
                  <c:v>-0.25386790022704453</c:v>
                </c:pt>
                <c:pt idx="4">
                  <c:v>-0.50907925269371823</c:v>
                </c:pt>
                <c:pt idx="5">
                  <c:v>-0.12197288762252523</c:v>
                </c:pt>
                <c:pt idx="6">
                  <c:v>-0.19438628308171246</c:v>
                </c:pt>
              </c:numCache>
            </c:numRef>
          </c:val>
        </c:ser>
        <c:dLbls>
          <c:showVal val="1"/>
        </c:dLbls>
        <c:marker val="1"/>
        <c:axId val="156049792"/>
        <c:axId val="156051328"/>
      </c:lineChart>
      <c:catAx>
        <c:axId val="1583644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2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366336"/>
        <c:crosses val="autoZero"/>
        <c:auto val="1"/>
        <c:lblAlgn val="ctr"/>
        <c:lblOffset val="100"/>
        <c:tickLblSkip val="1"/>
        <c:tickMarkSkip val="1"/>
      </c:catAx>
      <c:valAx>
        <c:axId val="15836633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58364416"/>
        <c:crosses val="autoZero"/>
        <c:crossBetween val="between"/>
      </c:valAx>
      <c:catAx>
        <c:axId val="156049792"/>
        <c:scaling>
          <c:orientation val="minMax"/>
        </c:scaling>
        <c:delete val="1"/>
        <c:axPos val="b"/>
        <c:tickLblPos val="none"/>
        <c:crossAx val="156051328"/>
        <c:crosses val="autoZero"/>
        <c:auto val="1"/>
        <c:lblAlgn val="ctr"/>
        <c:lblOffset val="100"/>
      </c:catAx>
      <c:valAx>
        <c:axId val="15605132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56049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6969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77" r="0.75000000000000977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catego'!$G$7:$J$7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49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3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catego'!$H$8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catego'!$H$10,'EM municipio y catego'!$H$12:$H$16,'EM municipio y catego'!$H$18)</c:f>
              <c:numCache>
                <c:formatCode>#,##0.00_)</c:formatCode>
                <c:ptCount val="7"/>
                <c:pt idx="0">
                  <c:v>8.1513584432960755</c:v>
                </c:pt>
                <c:pt idx="1">
                  <c:v>8.1106801032478852</c:v>
                </c:pt>
                <c:pt idx="2">
                  <c:v>7.8596404947500433</c:v>
                </c:pt>
                <c:pt idx="3">
                  <c:v>8.3299753117415687</c:v>
                </c:pt>
                <c:pt idx="4">
                  <c:v>7.85412333410369</c:v>
                </c:pt>
                <c:pt idx="5">
                  <c:v>7.4716624685138537</c:v>
                </c:pt>
                <c:pt idx="6">
                  <c:v>8.1814172422394442</c:v>
                </c:pt>
              </c:numCache>
            </c:numRef>
          </c:val>
        </c:ser>
        <c:ser>
          <c:idx val="2"/>
          <c:order val="1"/>
          <c:tx>
            <c:strRef>
              <c:f>'EM municipio y catego'!$I$8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catego'!$I$10,'EM municipio y catego'!$I$12:$I$16,'EM municipio y catego'!$I$18)</c:f>
              <c:numCache>
                <c:formatCode>#,##0.00_)</c:formatCode>
                <c:ptCount val="7"/>
                <c:pt idx="0">
                  <c:v>7.9130712621375832</c:v>
                </c:pt>
                <c:pt idx="1">
                  <c:v>7.7246437529877481</c:v>
                </c:pt>
                <c:pt idx="2">
                  <c:v>7.8531887638393263</c:v>
                </c:pt>
                <c:pt idx="3">
                  <c:v>7.791404938696374</c:v>
                </c:pt>
                <c:pt idx="4">
                  <c:v>7.6247996889845533</c:v>
                </c:pt>
                <c:pt idx="5">
                  <c:v>6.5581481481481481</c:v>
                </c:pt>
                <c:pt idx="6">
                  <c:v>8.0703581236339179</c:v>
                </c:pt>
              </c:numCache>
            </c:numRef>
          </c:val>
        </c:ser>
        <c:dLbls>
          <c:showVal val="1"/>
        </c:dLbls>
        <c:gapWidth val="30"/>
        <c:overlap val="-10"/>
        <c:axId val="158704384"/>
        <c:axId val="158706304"/>
      </c:barChart>
      <c:lineChart>
        <c:grouping val="standard"/>
        <c:ser>
          <c:idx val="1"/>
          <c:order val="2"/>
          <c:tx>
            <c:strRef>
              <c:f>'EM municipio y catego'!$J$8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2354360174832619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938811858496909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12622700200934E-2"/>
                  <c:y val="-0.1068901730319055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43E-2"/>
                  <c:y val="-0.3788220079558678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913E-2"/>
                  <c:y val="-0.206075924501121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5007016222764265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1791870610768249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catego'!$J$10,'EM municipio y catego'!$J$12:$J$16,'EM municipio y catego'!$J$18)</c:f>
              <c:numCache>
                <c:formatCode>0.00</c:formatCode>
                <c:ptCount val="7"/>
                <c:pt idx="0">
                  <c:v>-0.23828718115849234</c:v>
                </c:pt>
                <c:pt idx="1">
                  <c:v>-0.38603635026013716</c:v>
                </c:pt>
                <c:pt idx="2">
                  <c:v>-6.4517309107170462E-3</c:v>
                </c:pt>
                <c:pt idx="3">
                  <c:v>-0.53857037304519473</c:v>
                </c:pt>
                <c:pt idx="4">
                  <c:v>-0.22932364511913672</c:v>
                </c:pt>
                <c:pt idx="5">
                  <c:v>-0.91351432036570568</c:v>
                </c:pt>
                <c:pt idx="6">
                  <c:v>-0.11105911860552631</c:v>
                </c:pt>
              </c:numCache>
            </c:numRef>
          </c:val>
        </c:ser>
        <c:dLbls>
          <c:showVal val="1"/>
        </c:dLbls>
        <c:marker val="1"/>
        <c:axId val="158724480"/>
        <c:axId val="158726016"/>
      </c:lineChart>
      <c:catAx>
        <c:axId val="158704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706304"/>
        <c:crosses val="autoZero"/>
        <c:auto val="1"/>
        <c:lblAlgn val="ctr"/>
        <c:lblOffset val="100"/>
        <c:tickLblSkip val="1"/>
        <c:tickMarkSkip val="1"/>
      </c:catAx>
      <c:valAx>
        <c:axId val="15870630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58704384"/>
        <c:crosses val="autoZero"/>
        <c:crossBetween val="between"/>
      </c:valAx>
      <c:catAx>
        <c:axId val="158724480"/>
        <c:scaling>
          <c:orientation val="minMax"/>
        </c:scaling>
        <c:delete val="1"/>
        <c:axPos val="b"/>
        <c:tickLblPos val="none"/>
        <c:crossAx val="158726016"/>
        <c:crosses val="autoZero"/>
        <c:auto val="1"/>
        <c:lblAlgn val="ctr"/>
        <c:lblOffset val="100"/>
      </c:catAx>
      <c:valAx>
        <c:axId val="15872601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58724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262975449271506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catego'!$B$21:$E$21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041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catego'!$C$24,'EM municipio y catego'!$C$26:$C$29,'EM municipio y catego'!$C$31)</c:f>
              <c:numCache>
                <c:formatCode>#,##0.00_)</c:formatCode>
                <c:ptCount val="6"/>
                <c:pt idx="0">
                  <c:v>7.5759489961088793</c:v>
                </c:pt>
                <c:pt idx="1">
                  <c:v>7.2949145348877007</c:v>
                </c:pt>
                <c:pt idx="2">
                  <c:v>7.4398236092265941</c:v>
                </c:pt>
                <c:pt idx="3">
                  <c:v>6.9794759996857572</c:v>
                </c:pt>
                <c:pt idx="4">
                  <c:v>3.946580406654344</c:v>
                </c:pt>
                <c:pt idx="5">
                  <c:v>8.1182500264186839</c:v>
                </c:pt>
              </c:numCache>
            </c:numRef>
          </c:val>
        </c:ser>
        <c:ser>
          <c:idx val="2"/>
          <c:order val="1"/>
          <c:tx>
            <c:strRef>
              <c:f>'EM municipio y catego'!$D$22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catego'!$D$24,'EM municipio y catego'!$D$26:$D$29,'EM municipio y catego'!$D$31)</c:f>
              <c:numCache>
                <c:formatCode>#,##0.00_)</c:formatCode>
                <c:ptCount val="6"/>
                <c:pt idx="0">
                  <c:v>7.4466807543751008</c:v>
                </c:pt>
                <c:pt idx="1">
                  <c:v>7.3144525342056204</c:v>
                </c:pt>
                <c:pt idx="2">
                  <c:v>7.3756549726970864</c:v>
                </c:pt>
                <c:pt idx="3">
                  <c:v>7.4322975889355583</c:v>
                </c:pt>
                <c:pt idx="4">
                  <c:v>3.9014183155314304</c:v>
                </c:pt>
                <c:pt idx="5">
                  <c:v>7.7342952665845504</c:v>
                </c:pt>
              </c:numCache>
            </c:numRef>
          </c:val>
        </c:ser>
        <c:dLbls>
          <c:showVal val="1"/>
        </c:dLbls>
        <c:gapWidth val="30"/>
        <c:overlap val="-10"/>
        <c:axId val="9569408"/>
        <c:axId val="9571328"/>
      </c:barChart>
      <c:lineChart>
        <c:grouping val="standard"/>
        <c:ser>
          <c:idx val="1"/>
          <c:order val="2"/>
          <c:tx>
            <c:strRef>
              <c:f>'EM municipio y catego'!$E$22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7844621348602E-2"/>
                  <c:y val="-0.351859806505475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84E-2"/>
                  <c:y val="-0.2938811858496909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-0.3272643934061256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33E-2"/>
                  <c:y val="-0.1251837543176123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803E-2"/>
                  <c:y val="-0.1769698953950927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532E-2"/>
                  <c:y val="-0.4840696056444096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catego'!$B$24,'EM municipio y catego'!$B$26:$B$29,'EM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catego'!$E$24,'EM municipio y catego'!$E$26:$E$29,'EM municipio y catego'!$E$31)</c:f>
              <c:numCache>
                <c:formatCode>0.00</c:formatCode>
                <c:ptCount val="6"/>
                <c:pt idx="0">
                  <c:v>-0.12926824173377849</c:v>
                </c:pt>
                <c:pt idx="1">
                  <c:v>1.9537999317919663E-2</c:v>
                </c:pt>
                <c:pt idx="2">
                  <c:v>-6.4168636529507772E-2</c:v>
                </c:pt>
                <c:pt idx="3">
                  <c:v>0.45282158924980109</c:v>
                </c:pt>
                <c:pt idx="4">
                  <c:v>-4.5162091122913584E-2</c:v>
                </c:pt>
                <c:pt idx="5">
                  <c:v>-0.38395475983413352</c:v>
                </c:pt>
              </c:numCache>
            </c:numRef>
          </c:val>
        </c:ser>
        <c:dLbls>
          <c:showVal val="1"/>
        </c:dLbls>
        <c:marker val="1"/>
        <c:axId val="9593600"/>
        <c:axId val="9595136"/>
      </c:lineChart>
      <c:catAx>
        <c:axId val="9569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0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571328"/>
        <c:crosses val="autoZero"/>
        <c:auto val="1"/>
        <c:lblAlgn val="ctr"/>
        <c:lblOffset val="100"/>
        <c:tickLblSkip val="1"/>
        <c:tickMarkSkip val="1"/>
      </c:catAx>
      <c:valAx>
        <c:axId val="957132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9569408"/>
        <c:crosses val="autoZero"/>
        <c:crossBetween val="between"/>
      </c:valAx>
      <c:catAx>
        <c:axId val="9593600"/>
        <c:scaling>
          <c:orientation val="minMax"/>
        </c:scaling>
        <c:delete val="1"/>
        <c:axPos val="b"/>
        <c:tickLblPos val="none"/>
        <c:crossAx val="9595136"/>
        <c:crosses val="autoZero"/>
        <c:auto val="1"/>
        <c:lblAlgn val="ctr"/>
        <c:lblOffset val="100"/>
      </c:catAx>
      <c:valAx>
        <c:axId val="959513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9593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catego'!$G$21:$J$21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02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catego'!$H$22</c:f>
              <c:strCache>
                <c:ptCount val="1"/>
                <c:pt idx="0">
                  <c:v>acumulado julio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catego'!$G$26,'EM municipio y catego'!$G$27,'EM municipio y catego'!$G$28,'EM municipio y catego'!$G$29,'EM municipio y catego'!$G$30,'EM municipio y catego'!$G$32)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catego'!$H$24,'EM municipio y catego'!$H$26:$H$30,'EM municipio y catego'!$H$32)</c:f>
              <c:numCache>
                <c:formatCode>#,##0.00_)</c:formatCode>
                <c:ptCount val="7"/>
                <c:pt idx="0">
                  <c:v>2.3460685441687241</c:v>
                </c:pt>
                <c:pt idx="1">
                  <c:v>2.3460685441687241</c:v>
                </c:pt>
                <c:pt idx="2">
                  <c:v>2.2300482640510664</c:v>
                </c:pt>
                <c:pt idx="3">
                  <c:v>2.1653896961690884</c:v>
                </c:pt>
                <c:pt idx="4">
                  <c:v>2.5075981777674325</c:v>
                </c:pt>
                <c:pt idx="5">
                  <c:v>2.8754525706010137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'EM municipio y catego'!$I$22</c:f>
              <c:strCache>
                <c:ptCount val="1"/>
                <c:pt idx="0">
                  <c:v>acumulado julio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catego'!$G$26,'EM municipio y catego'!$G$27,'EM municipio y catego'!$G$28,'EM municipio y catego'!$G$29,'EM municipio y catego'!$G$30,'EM municipio y catego'!$G$32)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catego'!$I$24,'EM municipio y catego'!$I$26:$I$30,'EM municipio y catego'!$I$32)</c:f>
              <c:numCache>
                <c:formatCode>#,##0.00_)</c:formatCode>
                <c:ptCount val="7"/>
                <c:pt idx="0">
                  <c:v>2.0865799000172385</c:v>
                </c:pt>
                <c:pt idx="1">
                  <c:v>2.0865799000172385</c:v>
                </c:pt>
                <c:pt idx="2">
                  <c:v>1.8100312448610425</c:v>
                </c:pt>
                <c:pt idx="3">
                  <c:v>2.1225036179450072</c:v>
                </c:pt>
                <c:pt idx="4">
                  <c:v>2.071387855011233</c:v>
                </c:pt>
                <c:pt idx="5">
                  <c:v>3.6768391269199676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58826880"/>
        <c:axId val="158828800"/>
      </c:barChart>
      <c:lineChart>
        <c:grouping val="standard"/>
        <c:ser>
          <c:idx val="1"/>
          <c:order val="2"/>
          <c:tx>
            <c:strRef>
              <c:f>'EM municipio y catego'!$J$22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424E-2"/>
                  <c:y val="-0.318596100643344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3271458739175283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380768331677233E-2"/>
                  <c:y val="-0.368844434986167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3974E-2"/>
                  <c:y val="-0.233292517229525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64E-2"/>
                  <c:y val="-0.3765540949792927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-0.1763772979521013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217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1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catego'!$J$24,'EM municipio y catego'!$J$26:$J$30,'EM municipio y catego'!$J$32)</c:f>
              <c:numCache>
                <c:formatCode>0.00</c:formatCode>
                <c:ptCount val="7"/>
                <c:pt idx="0">
                  <c:v>-0.25948864415148565</c:v>
                </c:pt>
                <c:pt idx="1">
                  <c:v>-0.25948864415148565</c:v>
                </c:pt>
                <c:pt idx="2">
                  <c:v>-0.42001701919002388</c:v>
                </c:pt>
                <c:pt idx="3">
                  <c:v>-4.2886078224081192E-2</c:v>
                </c:pt>
                <c:pt idx="4">
                  <c:v>-0.43621032275619953</c:v>
                </c:pt>
                <c:pt idx="5">
                  <c:v>0.80138655631895395</c:v>
                </c:pt>
                <c:pt idx="6" formatCode="0.00%">
                  <c:v>0</c:v>
                </c:pt>
              </c:numCache>
            </c:numRef>
          </c:val>
        </c:ser>
        <c:dLbls>
          <c:showVal val="1"/>
        </c:dLbls>
        <c:marker val="1"/>
        <c:axId val="158851072"/>
        <c:axId val="158852608"/>
      </c:lineChart>
      <c:catAx>
        <c:axId val="158826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2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828800"/>
        <c:crosses val="autoZero"/>
        <c:auto val="1"/>
        <c:lblAlgn val="ctr"/>
        <c:lblOffset val="100"/>
        <c:tickLblSkip val="1"/>
        <c:tickMarkSkip val="1"/>
      </c:catAx>
      <c:valAx>
        <c:axId val="15882880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58826880"/>
        <c:crosses val="autoZero"/>
        <c:crossBetween val="between"/>
      </c:valAx>
      <c:catAx>
        <c:axId val="158851072"/>
        <c:scaling>
          <c:orientation val="minMax"/>
        </c:scaling>
        <c:delete val="1"/>
        <c:axPos val="b"/>
        <c:tickLblPos val="none"/>
        <c:crossAx val="158852608"/>
        <c:crosses val="autoZero"/>
        <c:auto val="1"/>
        <c:lblAlgn val="ctr"/>
        <c:lblOffset val="100"/>
      </c:catAx>
      <c:valAx>
        <c:axId val="15885260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58851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54"/>
          <c:y val="0.196338991929543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9288211894511627"/>
          <c:y val="8.1499653748493162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'!$E$7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60681984"/>
        <c:axId val="160683904"/>
      </c:barChart>
      <c:catAx>
        <c:axId val="1606819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683904"/>
        <c:crosses val="autoZero"/>
        <c:auto val="1"/>
        <c:lblAlgn val="ctr"/>
        <c:lblOffset val="100"/>
        <c:tickLblSkip val="1"/>
        <c:tickMarkSkip val="1"/>
      </c:catAx>
      <c:valAx>
        <c:axId val="160683904"/>
        <c:scaling>
          <c:orientation val="minMax"/>
        </c:scaling>
        <c:delete val="1"/>
        <c:axPos val="l"/>
        <c:numFmt formatCode="#,##0_)" sourceLinked="1"/>
        <c:tickLblPos val="none"/>
        <c:crossAx val="160681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38872411478710978"/>
          <c:y val="7.498499576803713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'!$L$7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59074944"/>
        <c:axId val="159081216"/>
      </c:barChart>
      <c:catAx>
        <c:axId val="1590749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822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081216"/>
        <c:crosses val="autoZero"/>
        <c:auto val="1"/>
        <c:lblAlgn val="ctr"/>
        <c:lblOffset val="100"/>
        <c:tickLblSkip val="1"/>
        <c:tickMarkSkip val="1"/>
      </c:catAx>
      <c:valAx>
        <c:axId val="159081216"/>
        <c:scaling>
          <c:orientation val="minMax"/>
        </c:scaling>
        <c:delete val="1"/>
        <c:axPos val="l"/>
        <c:numFmt formatCode="#,##0_)" sourceLinked="1"/>
        <c:tickLblPos val="none"/>
        <c:crossAx val="159074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categ'!$C$6:$H$6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63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02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categ'!$D$7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categ'!$D$8:$D$14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categ'!$F$8:$F$14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160731520"/>
        <c:axId val="160733440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25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8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32885523415E-2"/>
                  <c:y val="7.1701335840482746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131E-2"/>
                  <c:y val="0.1780345516511930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623E-2"/>
                  <c:y val="-9.0455125945078069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60751616"/>
        <c:axId val="160753152"/>
      </c:lineChart>
      <c:catAx>
        <c:axId val="160731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0733440"/>
        <c:crosses val="autoZero"/>
        <c:auto val="1"/>
        <c:lblAlgn val="ctr"/>
        <c:lblOffset val="100"/>
        <c:tickLblSkip val="1"/>
        <c:tickMarkSkip val="1"/>
      </c:catAx>
      <c:valAx>
        <c:axId val="1607334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60731520"/>
        <c:crosses val="autoZero"/>
        <c:crossBetween val="between"/>
      </c:valAx>
      <c:catAx>
        <c:axId val="160751616"/>
        <c:scaling>
          <c:orientation val="minMax"/>
        </c:scaling>
        <c:delete val="1"/>
        <c:axPos val="b"/>
        <c:tickLblPos val="none"/>
        <c:crossAx val="160753152"/>
        <c:crosses val="autoZero"/>
        <c:auto val="1"/>
        <c:lblAlgn val="ctr"/>
        <c:lblOffset val="100"/>
      </c:catAx>
      <c:valAx>
        <c:axId val="1607531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60751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2"/>
          <c:y val="0.136152309319543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21" r="0.75000000000000921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categ'!$J$6:$O$6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211883340134093"/>
          <c:y val="7.649479662427541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498E-2"/>
          <c:y val="0.29936056069914463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categ'!$K$7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categ'!$K$8:$K$14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categ'!$M$8:$M$14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162095488"/>
        <c:axId val="162097408"/>
      </c:barChart>
      <c:lineChart>
        <c:grouping val="standard"/>
        <c:ser>
          <c:idx val="1"/>
          <c:order val="2"/>
          <c:tx>
            <c:strRef>
              <c:f>'Oferta Alojat Estim tipol categ'!$O$7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178795505872077E-2"/>
                  <c:y val="-0.296747014017572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06E-2"/>
                  <c:y val="-0.1090759361813107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0.1296952436378998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889998101184E-2"/>
                  <c:y val="2.2317303814817701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-0.238235928644100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39E-2"/>
                  <c:y val="0.1743999436833233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-0.1585132397291099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categ'!$O$8:$O$14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162103296"/>
        <c:axId val="162104832"/>
      </c:lineChart>
      <c:catAx>
        <c:axId val="1620954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097408"/>
        <c:crosses val="autoZero"/>
        <c:auto val="1"/>
        <c:lblAlgn val="ctr"/>
        <c:lblOffset val="100"/>
        <c:tickLblSkip val="1"/>
        <c:tickMarkSkip val="1"/>
      </c:catAx>
      <c:valAx>
        <c:axId val="1620974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62095488"/>
        <c:crosses val="autoZero"/>
        <c:crossBetween val="between"/>
      </c:valAx>
      <c:catAx>
        <c:axId val="162103296"/>
        <c:scaling>
          <c:orientation val="minMax"/>
        </c:scaling>
        <c:delete val="1"/>
        <c:axPos val="b"/>
        <c:tickLblPos val="none"/>
        <c:crossAx val="162104832"/>
        <c:crosses val="autoZero"/>
        <c:auto val="1"/>
        <c:lblAlgn val="ctr"/>
        <c:lblOffset val="100"/>
      </c:catAx>
      <c:valAx>
        <c:axId val="1621048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62103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982114793372736"/>
          <c:y val="0.13947783881111153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'!$C$3:$I$3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'!$D$4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'!$D$69,'tablas turistas por categorías '!$D$56,'tablas turistas por categorías '!$D$43,'tablas turistas por categorías '!$D$30)</c:f>
              <c:numCache>
                <c:formatCode>#,##0</c:formatCode>
                <c:ptCount val="4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'!$E$4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4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'!$F$4</c:f>
              <c:strCache>
                <c:ptCount val="1"/>
                <c:pt idx="0">
                  <c:v> 4 * y 5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'!$F$69,'tablas turistas por categorías '!$F$56,'tablas turistas por categorías '!$F$43,'tablas turistas por categorías '!$F$30)</c:f>
              <c:numCache>
                <c:formatCode>#,##0</c:formatCode>
                <c:ptCount val="4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'!$H$4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'!$C$69,'tablas turistas por categorías '!$C$56,'tablas turistas por categorías '!$C$43,'tablas turistas por categorías '!$C$30)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'!$H$69,'tablas turistas por categorías '!$H$56,'tablas turistas por categorías '!$H$43,'tablas turistas por categorías '!$H$30)</c:f>
              <c:numCache>
                <c:formatCode>#,##0</c:formatCode>
                <c:ptCount val="4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</c:numCache>
            </c:numRef>
          </c:val>
        </c:ser>
        <c:marker val="1"/>
        <c:axId val="130374656"/>
        <c:axId val="130376832"/>
      </c:lineChart>
      <c:catAx>
        <c:axId val="130374656"/>
        <c:scaling>
          <c:orientation val="minMax"/>
        </c:scaling>
        <c:axPos val="b"/>
        <c:numFmt formatCode="General" sourceLinked="1"/>
        <c:tickLblPos val="nextTo"/>
        <c:crossAx val="130376832"/>
        <c:crosses val="autoZero"/>
        <c:auto val="1"/>
        <c:lblAlgn val="ctr"/>
        <c:lblOffset val="100"/>
      </c:catAx>
      <c:valAx>
        <c:axId val="130376832"/>
        <c:scaling>
          <c:orientation val="minMax"/>
        </c:scaling>
        <c:axPos val="l"/>
        <c:numFmt formatCode="#,##0" sourceLinked="1"/>
        <c:tickLblPos val="nextTo"/>
        <c:crossAx val="130374656"/>
        <c:crosses val="autoZero"/>
        <c:crossBetween val="between"/>
      </c:valAx>
    </c:plotArea>
    <c:legend>
      <c:legendPos val="t"/>
    </c:legend>
    <c:plotVisOnly val="1"/>
  </c:chart>
  <c:spPr>
    <a:noFill/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categ'!$C$19:$H$19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68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13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categ'!$D$20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categ'!$D$21:$D$27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categ'!$F$21:$F$27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162320768"/>
        <c:axId val="162322688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2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8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8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286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5009E-2"/>
                  <c:y val="0.1780345516511931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547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62217984"/>
        <c:axId val="162219520"/>
      </c:lineChart>
      <c:catAx>
        <c:axId val="1623207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322688"/>
        <c:crosses val="autoZero"/>
        <c:auto val="1"/>
        <c:lblAlgn val="ctr"/>
        <c:lblOffset val="100"/>
        <c:tickLblSkip val="1"/>
        <c:tickMarkSkip val="1"/>
      </c:catAx>
      <c:valAx>
        <c:axId val="1623226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62320768"/>
        <c:crosses val="autoZero"/>
        <c:crossBetween val="between"/>
      </c:valAx>
      <c:catAx>
        <c:axId val="162217984"/>
        <c:scaling>
          <c:orientation val="minMax"/>
        </c:scaling>
        <c:delete val="1"/>
        <c:axPos val="b"/>
        <c:tickLblPos val="none"/>
        <c:crossAx val="162219520"/>
        <c:crosses val="autoZero"/>
        <c:auto val="1"/>
        <c:lblAlgn val="ctr"/>
        <c:lblOffset val="100"/>
      </c:catAx>
      <c:valAx>
        <c:axId val="1622195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62217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31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44" r="0.75000000000000944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categ'!$J$19:$O$19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24"/>
          <c:y val="7.649479662427681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19E-2"/>
          <c:y val="0.29936056069914491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categ'!$K$20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categ'!$K$21:$K$27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categ'!$J$21:$J$27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categ'!$M$21:$M$27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162369920"/>
        <c:axId val="162371840"/>
      </c:barChart>
      <c:lineChart>
        <c:grouping val="standard"/>
        <c:ser>
          <c:idx val="1"/>
          <c:order val="2"/>
          <c:tx>
            <c:strRef>
              <c:f>'Oferta Alojat Estim tipol categ'!$O$20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178795505872077E-2"/>
                  <c:y val="-0.346161863717890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2.013654973572735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439E-2"/>
                  <c:y val="9.886671790594206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5.23280846959127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8.1610025824958923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39E-2"/>
                  <c:y val="-0.1300317479197569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67E-2"/>
                  <c:y val="-0.297241605522918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categ'!$O$21:$O$27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162381824"/>
        <c:axId val="162383360"/>
      </c:lineChart>
      <c:catAx>
        <c:axId val="162369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371840"/>
        <c:crosses val="autoZero"/>
        <c:auto val="1"/>
        <c:lblAlgn val="ctr"/>
        <c:lblOffset val="100"/>
        <c:tickLblSkip val="1"/>
        <c:tickMarkSkip val="1"/>
      </c:catAx>
      <c:valAx>
        <c:axId val="1623718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62369920"/>
        <c:crosses val="autoZero"/>
        <c:crossBetween val="between"/>
      </c:valAx>
      <c:catAx>
        <c:axId val="162381824"/>
        <c:scaling>
          <c:orientation val="minMax"/>
        </c:scaling>
        <c:delete val="1"/>
        <c:axPos val="b"/>
        <c:tickLblPos val="none"/>
        <c:crossAx val="162383360"/>
        <c:crosses val="autoZero"/>
        <c:auto val="1"/>
        <c:lblAlgn val="ctr"/>
        <c:lblOffset val="100"/>
      </c:catAx>
      <c:valAx>
        <c:axId val="1623833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62381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07"/>
          <c:y val="0.13177070737812188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categ'!$C$31:$H$31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3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3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categ'!$D$32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categ'!$D$33:$D$38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categ'!$F$33:$F$38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162582528"/>
        <c:axId val="162584448"/>
      </c:barChart>
      <c:lineChart>
        <c:grouping val="standard"/>
        <c:ser>
          <c:idx val="1"/>
          <c:order val="2"/>
          <c:tx>
            <c:strRef>
              <c:f>'Oferta Alojat Estim tipol categ'!$H$32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793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39E-2"/>
                  <c:y val="-8.967746378641482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423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32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727E-2"/>
                  <c:y val="-9.045512594507818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categ'!$H$33:$H$38</c:f>
              <c:numCache>
                <c:formatCode>0.0%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162585984"/>
        <c:axId val="162473088"/>
      </c:lineChart>
      <c:catAx>
        <c:axId val="162582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584448"/>
        <c:crosses val="autoZero"/>
        <c:auto val="1"/>
        <c:lblAlgn val="ctr"/>
        <c:lblOffset val="100"/>
        <c:tickLblSkip val="1"/>
        <c:tickMarkSkip val="1"/>
      </c:catAx>
      <c:valAx>
        <c:axId val="1625844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62582528"/>
        <c:crosses val="autoZero"/>
        <c:crossBetween val="between"/>
      </c:valAx>
      <c:catAx>
        <c:axId val="162585984"/>
        <c:scaling>
          <c:orientation val="minMax"/>
        </c:scaling>
        <c:delete val="1"/>
        <c:axPos val="b"/>
        <c:tickLblPos val="none"/>
        <c:crossAx val="162473088"/>
        <c:crosses val="autoZero"/>
        <c:auto val="1"/>
        <c:lblAlgn val="ctr"/>
        <c:lblOffset val="100"/>
      </c:catAx>
      <c:valAx>
        <c:axId val="1624730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62585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75"/>
          <c:y val="0.13226509951562218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66" r="0.75000000000000966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categ'!$J$31:$O$31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622350246239776"/>
          <c:y val="7.649479662427681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513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categ'!$K$32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categ'!$K$33:$K$38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categ'!$J$33:$J$38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categ'!$M$33:$M$38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162520448"/>
        <c:axId val="162526720"/>
      </c:barChart>
      <c:lineChart>
        <c:grouping val="standard"/>
        <c:ser>
          <c:idx val="1"/>
          <c:order val="2"/>
          <c:tx>
            <c:strRef>
              <c:f>'Oferta Alojat Estim tipol categ'!$O$32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335799097457706E-2"/>
                  <c:y val="-0.393207832508862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06E-2"/>
                  <c:y val="-0.1456693355390702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439E-2"/>
                  <c:y val="-7.839730505281372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889998101184E-2"/>
                  <c:y val="-3.630392678346519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0.2010702596059228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39E-2"/>
                  <c:y val="-0.3111493365950075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649E-2"/>
                  <c:y val="-0.1662203711620992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categ'!$O$33:$O$38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162528256"/>
        <c:axId val="162616064"/>
      </c:lineChart>
      <c:catAx>
        <c:axId val="1625204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526720"/>
        <c:crosses val="autoZero"/>
        <c:auto val="1"/>
        <c:lblAlgn val="ctr"/>
        <c:lblOffset val="100"/>
        <c:tickLblSkip val="1"/>
        <c:tickMarkSkip val="1"/>
      </c:catAx>
      <c:valAx>
        <c:axId val="1625267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62520448"/>
        <c:crosses val="autoZero"/>
        <c:crossBetween val="between"/>
      </c:valAx>
      <c:catAx>
        <c:axId val="162528256"/>
        <c:scaling>
          <c:orientation val="minMax"/>
        </c:scaling>
        <c:delete val="1"/>
        <c:axPos val="b"/>
        <c:tickLblPos val="none"/>
        <c:crossAx val="162616064"/>
        <c:crosses val="autoZero"/>
        <c:auto val="1"/>
        <c:lblAlgn val="ctr"/>
        <c:lblOffset val="100"/>
      </c:catAx>
      <c:valAx>
        <c:axId val="1626160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62528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187348246425591"/>
          <c:y val="0.12406357594513281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categ'!$J$42:$O$42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5238050605398287"/>
          <c:y val="7.649479662427681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0737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categ'!$K$43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categ'!$K$44:$K$50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categ'!$J$8:$J$14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categ'!$M$44:$M$50</c:f>
              <c:numCache>
                <c:formatCode>#,##0_)</c:formatCode>
                <c:ptCount val="7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62676096"/>
        <c:axId val="162690560"/>
      </c:barChart>
      <c:lineChart>
        <c:grouping val="standard"/>
        <c:ser>
          <c:idx val="1"/>
          <c:order val="2"/>
          <c:tx>
            <c:strRef>
              <c:f>'Oferta Alojat Estim tipol categ'!$O$43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479896979320314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681237703162876E-2"/>
                  <c:y val="-0.2397897955759250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67222025161053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731220937044422E-2"/>
                  <c:y val="0.1409600961752910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31886329755217E-2"/>
                  <c:y val="0.1201456829899060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439E-2"/>
                  <c:y val="0.1859606408328076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13589040361E-2"/>
                  <c:y val="0.2538182919358232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categ'!$O$44:$O$50</c:f>
              <c:numCache>
                <c:formatCode>0.0%</c:formatCode>
                <c:ptCount val="7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62692096"/>
        <c:axId val="162714368"/>
      </c:lineChart>
      <c:catAx>
        <c:axId val="162676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690560"/>
        <c:crosses val="autoZero"/>
        <c:auto val="1"/>
        <c:lblAlgn val="ctr"/>
        <c:lblOffset val="100"/>
        <c:tickLblSkip val="1"/>
        <c:tickMarkSkip val="1"/>
      </c:catAx>
      <c:valAx>
        <c:axId val="1626905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62676096"/>
        <c:crosses val="autoZero"/>
        <c:crossBetween val="between"/>
      </c:valAx>
      <c:catAx>
        <c:axId val="162692096"/>
        <c:scaling>
          <c:orientation val="minMax"/>
        </c:scaling>
        <c:delete val="1"/>
        <c:axPos val="b"/>
        <c:tickLblPos val="none"/>
        <c:crossAx val="162714368"/>
        <c:crosses val="autoZero"/>
        <c:auto val="1"/>
        <c:lblAlgn val="ctr"/>
        <c:lblOffset val="100"/>
      </c:catAx>
      <c:valAx>
        <c:axId val="1627143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62692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40247168949987"/>
          <c:y val="0.13177070737812188"/>
          <c:w val="0.60468794204462761"/>
          <c:h val="6.507337401525466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categ'!$C$42:$H$42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76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categ'!$D$43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categ'!$D$44:$D$50</c:f>
              <c:numCache>
                <c:formatCode>#,##0_)</c:formatCode>
                <c:ptCount val="7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categ'!$F$44:$F$50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62831744"/>
        <c:axId val="162850304"/>
      </c:barChart>
      <c:lineChart>
        <c:grouping val="standard"/>
        <c:ser>
          <c:idx val="1"/>
          <c:order val="2"/>
          <c:tx>
            <c:strRef>
              <c:f>'Oferta Alojat Estim tipol categ'!$H$43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0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39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06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236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categ'!$H$44:$H$50</c:f>
              <c:numCache>
                <c:formatCode>0.0%</c:formatCode>
                <c:ptCount val="7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62851840"/>
        <c:axId val="162857728"/>
      </c:lineChart>
      <c:catAx>
        <c:axId val="162831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850304"/>
        <c:crosses val="autoZero"/>
        <c:auto val="1"/>
        <c:lblAlgn val="ctr"/>
        <c:lblOffset val="100"/>
        <c:tickLblSkip val="1"/>
        <c:tickMarkSkip val="1"/>
      </c:catAx>
      <c:valAx>
        <c:axId val="1628503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62831744"/>
        <c:crosses val="autoZero"/>
        <c:crossBetween val="between"/>
      </c:valAx>
      <c:catAx>
        <c:axId val="162851840"/>
        <c:scaling>
          <c:orientation val="minMax"/>
        </c:scaling>
        <c:delete val="1"/>
        <c:axPos val="b"/>
        <c:tickLblPos val="none"/>
        <c:crossAx val="162857728"/>
        <c:crosses val="autoZero"/>
        <c:auto val="1"/>
        <c:lblAlgn val="ctr"/>
        <c:lblOffset val="100"/>
      </c:catAx>
      <c:valAx>
        <c:axId val="1628577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62851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56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88" r="0.75000000000000988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25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02"/>
          <c:w val="0.61919715434631695"/>
          <c:h val="0.782945736434111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12E-3"/>
                  <c:y val="-0.17659573389278674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58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55E-3"/>
                  <c:y val="-3.987670145882982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763E-4"/>
                  <c:y val="3.085027162302398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categ'!$C$14,'Oferta Alojat Estim tipol categ'!$C$10:$C$13)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categ'!$G$14,'Oferta Alojat Estim tipol categ'!$G$10:$G$13)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14"/>
          <c:w val="0.61919715434631695"/>
          <c:h val="0.782945736434111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E-4"/>
                  <c:y val="-0.1765957394860544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0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85E-3"/>
                  <c:y val="-3.987670145882984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722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categ'!$C$27,'Oferta Alojat Estim tipol categ'!$C$23:$C$26)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categ'!$G$27,'Oferta Alojat Estim tipol categ'!$G$23:$G$26)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14"/>
          <c:w val="0.61919715434631695"/>
          <c:h val="0.782945736434111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E-4"/>
                  <c:y val="-0.17659573948605442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03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categ'!$C$38,'Oferta Alojat Estim tipol categ'!$C$35:$C$37)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categ'!$G$38,'Oferta Alojat Estim tipol categ'!$G$35:$G$37)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147"/>
        </c:manualLayout>
      </c:layout>
      <c:pie3DChart>
        <c:varyColors val="1"/>
        <c:ser>
          <c:idx val="0"/>
          <c:order val="0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03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839E-4"/>
                  <c:y val="3.085027162302399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categ'!$C$46:$C$49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categ'!$G$46:$G$49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6475900282579619"/>
          <c:y val="0.1590909090909096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058E-2"/>
              <c:y val="1.2938306954054931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096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31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794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058E-2"/>
              <c:y val="1.2938306954054931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096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31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794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058E-2"/>
              <c:y val="1.2938306954054931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096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31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794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585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1"/>
              <c:layout>
                <c:manualLayout>
                  <c:x val="2.6472782856166058E-2"/>
                  <c:y val="1.2938306954054931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096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4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4* y 5*</c:v>
              </c:pt>
            </c:strLit>
          </c:cat>
          <c:val>
            <c:numLit>
              <c:formatCode>General</c:formatCode>
              <c:ptCount val="4"/>
              <c:pt idx="0">
                <c:v>257540</c:v>
              </c:pt>
              <c:pt idx="1">
                <c:v>8664</c:v>
              </c:pt>
              <c:pt idx="2">
                <c:v>83169</c:v>
              </c:pt>
              <c:pt idx="3">
                <c:v>421159</c:v>
              </c:pt>
            </c:numLit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printSettings>
    <c:headerFooter/>
    <c:pageMargins b="0.75000000000000189" l="0.70000000000000062" r="0.70000000000000062" t="0.75000000000000189" header="0.30000000000000032" footer="0.30000000000000032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4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14"/>
          <c:w val="0.61919715434631695"/>
          <c:h val="0.7829457364341114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categ'!$M$7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2E-3"/>
                  <c:y val="-0.17659573389278682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0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8985E-3"/>
                  <c:y val="-3.987670145882984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839E-4"/>
                  <c:y val="3.085027162302399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categ'!$J$14,'Oferta Alojat Estim tipol categ'!$J$10:$J$13)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categ'!$N$14,'Oferta Alojat Estim tipol categ'!$N$10:$N$13)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33" r="0.75000000000000933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25"/>
          <c:w val="0.61919715434631695"/>
          <c:h val="0.782945736434112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categ'!$M$20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5E-4"/>
                  <c:y val="-0.17659573948605448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1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11E-3"/>
                  <c:y val="-3.9876701458829857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744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categ'!$J$27,'Oferta Alojat Estim tipol categ'!$J$23:$J$26)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categ'!$M$27,'Oferta Alojat Estim tipol categ'!$M$23:$M$26)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25"/>
          <c:w val="0.61919715434631695"/>
          <c:h val="0.78294573643411203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categ'!$M$32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45E-4"/>
                  <c:y val="-0.17659573948605448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08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categ'!$J$38,'Oferta Alojat Estim tipol categ'!$J$35:$J$37)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categ'!$N$38,'Oferta Alojat Estim tipol categ'!$N$35:$N$37)</c:f>
              <c:numCache>
                <c:formatCode>0.0%</c:formatCode>
                <c:ptCount val="4"/>
                <c:pt idx="0">
                  <c:v>0.3706963701511139</c:v>
                </c:pt>
                <c:pt idx="1">
                  <c:v>0.50455678454587938</c:v>
                </c:pt>
                <c:pt idx="2">
                  <c:v>0.11021966038323726</c:v>
                </c:pt>
                <c:pt idx="3">
                  <c:v>1.4527184919769435E-2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35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203"/>
        </c:manualLayout>
      </c:layout>
      <c:pie3DChart>
        <c:varyColors val="1"/>
        <c:ser>
          <c:idx val="0"/>
          <c:order val="0"/>
          <c:tx>
            <c:strRef>
              <c:f>'Oferta Alojat Estim tipol categ'!$M$43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1480794748885732"/>
                  <c:y val="2.86426356008815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10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8904E-4"/>
                  <c:y val="3.0850271623024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categ'!$J$46:$J$49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categ'!$N$46:$N$49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0955" r="0.7500000000000095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tipología'!$C$5</c:f>
          <c:strCache>
            <c:ptCount val="1"/>
            <c:pt idx="0">
              <c:v>junio 2010</c:v>
            </c:pt>
          </c:strCache>
        </c:strRef>
      </c:tx>
      <c:layout>
        <c:manualLayout>
          <c:xMode val="edge"/>
          <c:yMode val="edge"/>
          <c:x val="0.38334372522684079"/>
          <c:y val="8.9101034208432794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tipología'!$C$5:$L$5</c:f>
              <c:strCache>
                <c:ptCount val="1"/>
                <c:pt idx="0">
                  <c:v>junio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('Plazas Autorizadas tipología'!$D$6,'Plazas Autorizadas tipología'!$F$6,'Plazas Autorizadas tipología'!$H$6,'Plazas Autorizadas tipología'!$J$6,'Plazas Autorizadas tipología'!$L$6)</c:f>
              <c:strCache>
                <c:ptCount val="5"/>
                <c:pt idx="0">
                  <c:v>TOTAL PLAZAS</c:v>
                </c:pt>
                <c:pt idx="1">
                  <c:v>HOTELEROS</c:v>
                </c:pt>
                <c:pt idx="2">
                  <c:v>APARTEMENTOS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Autorizadas tipología'!$D$39,'Plazas Autorizadas tipología'!$F$39,'Plazas Autorizadas tipología'!$H$39,'Plazas Autorizadas tipología'!$J$39,'Plazas Autorizadas tipología'!$L$39)</c:f>
              <c:numCache>
                <c:formatCode>#,##0_)</c:formatCode>
                <c:ptCount val="5"/>
                <c:pt idx="0">
                  <c:v>134401</c:v>
                </c:pt>
                <c:pt idx="1">
                  <c:v>81868</c:v>
                </c:pt>
                <c:pt idx="2">
                  <c:v>51287</c:v>
                </c:pt>
                <c:pt idx="3">
                  <c:v>473</c:v>
                </c:pt>
                <c:pt idx="4">
                  <c:v>773</c:v>
                </c:pt>
              </c:numCache>
            </c:numRef>
          </c:val>
        </c:ser>
        <c:dLbls>
          <c:showVal val="1"/>
        </c:dLbls>
        <c:gapWidth val="90"/>
        <c:overlap val="-30"/>
        <c:axId val="163735424"/>
        <c:axId val="163745792"/>
      </c:barChart>
      <c:catAx>
        <c:axId val="163735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85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3745792"/>
        <c:crosses val="autoZero"/>
        <c:auto val="1"/>
        <c:lblAlgn val="ctr"/>
        <c:lblOffset val="100"/>
        <c:tickLblSkip val="1"/>
        <c:tickMarkSkip val="1"/>
      </c:catAx>
      <c:valAx>
        <c:axId val="163745792"/>
        <c:scaling>
          <c:orientation val="minMax"/>
          <c:min val="0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63735424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03_04-05'!$C$6:$E$6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474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66"/>
          <c:w val="0.8857150125681435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03_04-05'!$D$7</c:f>
              <c:strCache>
                <c:ptCount val="1"/>
                <c:pt idx="0">
                  <c:v>junio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18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39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707E-17"/>
                  <c:y val="-1.3745704467354168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68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03_04-05'!$C$9,'Distrib Plazas Autor 03_04-05'!$C$16,'Distrib Plazas Autor 03_04-05'!$C$23,'Distrib Plazas Autor 03_04-05'!$C$27)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03_04-05'!$E$9,'Distrib Plazas Autor 03_04-05'!$E$16,'Distrib Plazas Autor 03_04-05'!$E$23,'Distrib Plazas Autor 03_04-05'!$E$27)</c:f>
              <c:numCache>
                <c:formatCode>0.0%</c:formatCode>
                <c:ptCount val="4"/>
                <c:pt idx="0">
                  <c:v>0.71264974962496563</c:v>
                </c:pt>
                <c:pt idx="1">
                  <c:v>0.28658961735933569</c:v>
                </c:pt>
                <c:pt idx="2">
                  <c:v>4.6483128737137905E-4</c:v>
                </c:pt>
                <c:pt idx="3">
                  <c:v>2.9580172832724123E-4</c:v>
                </c:pt>
              </c:numCache>
            </c:numRef>
          </c:val>
        </c:ser>
        <c:dLbls>
          <c:showVal val="1"/>
        </c:dLbls>
        <c:gapWidth val="90"/>
        <c:overlap val="-30"/>
        <c:axId val="161641600"/>
        <c:axId val="161643520"/>
      </c:barChart>
      <c:catAx>
        <c:axId val="161641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06E-3"/>
              <c:y val="0.9312725600021538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643520"/>
        <c:crosses val="autoZero"/>
        <c:auto val="1"/>
        <c:lblAlgn val="ctr"/>
        <c:lblOffset val="100"/>
        <c:tickLblSkip val="1"/>
        <c:tickMarkSkip val="1"/>
      </c:catAx>
      <c:valAx>
        <c:axId val="161643520"/>
        <c:scaling>
          <c:orientation val="minMax"/>
        </c:scaling>
        <c:delete val="1"/>
        <c:axPos val="l"/>
        <c:numFmt formatCode="0.0%" sourceLinked="1"/>
        <c:tickLblPos val="none"/>
        <c:crossAx val="1616416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265371083933658"/>
          <c:y val="0.19289648305120258"/>
          <c:w val="0.33109278987186458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1" r="0.7500000000000091" t="1" header="0" footer="0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03_04-05'!$G$6:$I$6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6687509381951168"/>
          <c:y val="2.6407741977038241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88"/>
          <c:w val="0.88571501256814411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03_04-05'!$H$7</c:f>
              <c:strCache>
                <c:ptCount val="1"/>
                <c:pt idx="0">
                  <c:v>junio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5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817E-17"/>
                  <c:y val="-1.3745704467354174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7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03_04-05'!$G$9,'Distrib Plazas Autor 03_04-05'!$G$16,'Distrib Plazas Autor 03_04-05'!$G$23,'Distrib Plazas Autor 03_04-05'!$G$27)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03_04-05'!$I$9,'Distrib Plazas Autor 03_04-05'!$I$16,'Distrib Plazas Autor 03_04-05'!$I$23,'Distrib Plazas Autor 03_04-05'!$I$27)</c:f>
              <c:numCache>
                <c:formatCode>0.0%</c:formatCode>
                <c:ptCount val="4"/>
                <c:pt idx="0">
                  <c:v>0.41962142080921933</c:v>
                </c:pt>
                <c:pt idx="1">
                  <c:v>0.57987313300816301</c:v>
                </c:pt>
                <c:pt idx="2">
                  <c:v>0</c:v>
                </c:pt>
                <c:pt idx="3">
                  <c:v>5.0544618261770579E-4</c:v>
                </c:pt>
              </c:numCache>
            </c:numRef>
          </c:val>
        </c:ser>
        <c:dLbls>
          <c:showVal val="1"/>
        </c:dLbls>
        <c:gapWidth val="90"/>
        <c:overlap val="-30"/>
        <c:axId val="161307648"/>
        <c:axId val="161330304"/>
      </c:barChart>
      <c:catAx>
        <c:axId val="1613076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15E-3"/>
              <c:y val="0.931272560002153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330304"/>
        <c:crosses val="autoZero"/>
        <c:auto val="1"/>
        <c:lblAlgn val="ctr"/>
        <c:lblOffset val="100"/>
        <c:tickLblSkip val="1"/>
        <c:tickMarkSkip val="1"/>
      </c:catAx>
      <c:valAx>
        <c:axId val="161330304"/>
        <c:scaling>
          <c:orientation val="minMax"/>
        </c:scaling>
        <c:delete val="1"/>
        <c:axPos val="l"/>
        <c:numFmt formatCode="0.0%" sourceLinked="1"/>
        <c:tickLblPos val="none"/>
        <c:crossAx val="1613076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680854451252538"/>
          <c:y val="0.17917942772490861"/>
          <c:w val="0.33109278987186486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03_04-05'!$C$35:$E$35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88"/>
          <c:w val="0.88571501256814411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03_04-05'!$D$36</c:f>
              <c:strCache>
                <c:ptCount val="1"/>
                <c:pt idx="0">
                  <c:v>junio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5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817E-17"/>
                  <c:y val="-1.3745704467354174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7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03_04-05'!$C$38,'Distrib Plazas Autor 03_04-05'!$C$45,'Distrib Plazas Autor 03_04-05'!$C$56)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03_04-05'!$E$38,'Distrib Plazas Autor 03_04-05'!$E$45,'Distrib Plazas Autor 03_04-05'!$E$56)</c:f>
              <c:numCache>
                <c:formatCode>0.0%</c:formatCode>
                <c:ptCount val="3"/>
                <c:pt idx="0">
                  <c:v>0.70570609692548203</c:v>
                </c:pt>
                <c:pt idx="1">
                  <c:v>0.29429390307451797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161518720"/>
        <c:axId val="161520640"/>
      </c:barChart>
      <c:catAx>
        <c:axId val="161518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15E-3"/>
              <c:y val="0.931272560002153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520640"/>
        <c:crosses val="autoZero"/>
        <c:auto val="1"/>
        <c:lblAlgn val="ctr"/>
        <c:lblOffset val="100"/>
        <c:tickLblSkip val="1"/>
        <c:tickMarkSkip val="1"/>
      </c:catAx>
      <c:valAx>
        <c:axId val="161520640"/>
        <c:scaling>
          <c:orientation val="minMax"/>
        </c:scaling>
        <c:delete val="1"/>
        <c:axPos val="l"/>
        <c:numFmt formatCode="0.0%" sourceLinked="1"/>
        <c:tickLblPos val="none"/>
        <c:crossAx val="161518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19190661772928963"/>
          <c:w val="0.33109278987186486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03_04-05'!$G$35:$I$35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788"/>
          <c:w val="0.88571501256814411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03_04-05'!$H$36</c:f>
              <c:strCache>
                <c:ptCount val="1"/>
                <c:pt idx="0">
                  <c:v>junio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553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7817E-17"/>
                  <c:y val="-1.3745704467354174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7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03_04-05'!$G$38,'Distrib Plazas Autor 03_04-05'!$G$45,'Distrib Plazas Autor 03_04-05'!$G$56)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03_04-05'!$I$38,'Distrib Plazas Autor 03_04-05'!$I$45,'Distrib Plazas Autor 03_04-05'!$I$56)</c:f>
              <c:numCache>
                <c:formatCode>0.0%</c:formatCode>
                <c:ptCount val="3"/>
                <c:pt idx="0">
                  <c:v>0.99478972832154822</c:v>
                </c:pt>
                <c:pt idx="1">
                  <c:v>2.2329735764793448E-3</c:v>
                </c:pt>
                <c:pt idx="2">
                  <c:v>2.9772981019724602E-3</c:v>
                </c:pt>
              </c:numCache>
            </c:numRef>
          </c:val>
        </c:ser>
        <c:dLbls>
          <c:showVal val="1"/>
        </c:dLbls>
        <c:gapWidth val="90"/>
        <c:overlap val="-30"/>
        <c:axId val="161532928"/>
        <c:axId val="164394112"/>
      </c:barChart>
      <c:catAx>
        <c:axId val="161532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15E-3"/>
              <c:y val="0.931272560002153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4394112"/>
        <c:crosses val="autoZero"/>
        <c:auto val="1"/>
        <c:lblAlgn val="ctr"/>
        <c:lblOffset val="100"/>
        <c:tickLblSkip val="1"/>
        <c:tickMarkSkip val="1"/>
      </c:catAx>
      <c:valAx>
        <c:axId val="164394112"/>
        <c:scaling>
          <c:orientation val="minMax"/>
        </c:scaling>
        <c:delete val="1"/>
        <c:axPos val="l"/>
        <c:numFmt formatCode="0.0%" sourceLinked="1"/>
        <c:tickLblPos val="none"/>
        <c:crossAx val="1615329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622"/>
          <c:y val="0.1778953793566502"/>
          <c:w val="0.33109278987186486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33" r="0.75000000000000933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39164927923309434"/>
          <c:y val="0.14212782861601717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29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29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2293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05E-3"/>
              <c:y val="-2.666042420373119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231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29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2293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05E-3"/>
              <c:y val="-2.666042420373119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231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29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2293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05E-3"/>
              <c:y val="-2.666042420373119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231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6521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v>acumulado julio 2010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29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2293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2558889939E-2"/>
                  <c:y val="1.887236142371294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4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4* y 5*</c:v>
              </c:pt>
            </c:strLit>
          </c:cat>
          <c:val>
            <c:numLit>
              <c:formatCode>General</c:formatCode>
              <c:ptCount val="4"/>
              <c:pt idx="0">
                <c:v>130709</c:v>
              </c:pt>
              <c:pt idx="1">
                <c:v>5711</c:v>
              </c:pt>
              <c:pt idx="2">
                <c:v>43093</c:v>
              </c:pt>
              <c:pt idx="3">
                <c:v>235506</c:v>
              </c:pt>
            </c:numLit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189" l="0.70000000000000062" r="0.70000000000000062" t="0.75000000000000189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55916641161905"/>
          <c:w val="0.84763751506150764"/>
          <c:h val="0.44901217736475646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merc'!$C$6:$C$17</c:f>
              <c:numCache>
                <c:formatCode>#,##0</c:formatCode>
                <c:ptCount val="12"/>
                <c:pt idx="0">
                  <c:v>65898</c:v>
                </c:pt>
                <c:pt idx="1">
                  <c:v>68626</c:v>
                </c:pt>
                <c:pt idx="2">
                  <c:v>88538</c:v>
                </c:pt>
                <c:pt idx="3">
                  <c:v>76874</c:v>
                </c:pt>
                <c:pt idx="4">
                  <c:v>74412</c:v>
                </c:pt>
                <c:pt idx="5">
                  <c:v>73105</c:v>
                </c:pt>
                <c:pt idx="6">
                  <c:v>88464</c:v>
                </c:pt>
                <c:pt idx="7">
                  <c:v>107234</c:v>
                </c:pt>
                <c:pt idx="8">
                  <c:v>70256</c:v>
                </c:pt>
                <c:pt idx="9">
                  <c:v>66667</c:v>
                </c:pt>
                <c:pt idx="10">
                  <c:v>68611</c:v>
                </c:pt>
                <c:pt idx="11">
                  <c:v>69586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merc'!$D$6:$D$17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merc'!$E$6:$E$11,'graficas evol mensual merc'!$E$12)</c:f>
              <c:numCache>
                <c:formatCode>#,##0</c:formatCode>
                <c:ptCount val="7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</c:numCache>
            </c:numRef>
          </c:val>
        </c:ser>
        <c:marker val="1"/>
        <c:axId val="133976832"/>
        <c:axId val="133978368"/>
      </c:lineChart>
      <c:catAx>
        <c:axId val="133976832"/>
        <c:scaling>
          <c:orientation val="minMax"/>
        </c:scaling>
        <c:axPos val="b"/>
        <c:numFmt formatCode="General" sourceLinked="1"/>
        <c:tickLblPos val="nextTo"/>
        <c:crossAx val="133978368"/>
        <c:crosses val="autoZero"/>
        <c:auto val="1"/>
        <c:lblAlgn val="ctr"/>
        <c:lblOffset val="100"/>
      </c:catAx>
      <c:valAx>
        <c:axId val="133978368"/>
        <c:scaling>
          <c:orientation val="minMax"/>
        </c:scaling>
        <c:axPos val="l"/>
        <c:numFmt formatCode="#,##0" sourceLinked="1"/>
        <c:tickLblPos val="nextTo"/>
        <c:crossAx val="133976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66"/>
          <c:y val="0.2025912838633692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municipios tur&#237;sticos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4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hyperlink" Target="#'Men&#250; municipios tur&#237;sticos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hyperlink" Target="#'Men&#250; municipios tur&#237;sticos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4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hyperlink" Target="#'Men&#250; municipios tur&#237;sticos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hyperlink" Target="#'Men&#250; municipios tur&#237;sticos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hyperlink" Target="#'Men&#250; municipios tur&#237;sticos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hyperlink" Target="#'Men&#250; municipios tur&#237;sticos'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hyperlink" Target="#'Men&#250; municipios tur&#237;stic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hyperlink" Target="#'Men&#250; zonas y tipolog&#237;a'!A1"/><Relationship Id="rId4" Type="http://schemas.openxmlformats.org/officeDocument/2006/relationships/image" Target="../media/image2.jpe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municipios tur&#237;stico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Oferta Alojativa'!A1"/><Relationship Id="rId1" Type="http://schemas.openxmlformats.org/officeDocument/2006/relationships/chart" Target="../charts/chart56.xml"/><Relationship Id="rId5" Type="http://schemas.openxmlformats.org/officeDocument/2006/relationships/chart" Target="../charts/chart57.xml"/><Relationship Id="rId4" Type="http://schemas.openxmlformats.org/officeDocument/2006/relationships/image" Target="../media/image2.jpe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Relationship Id="rId4" Type="http://schemas.openxmlformats.org/officeDocument/2006/relationships/hyperlink" Target="#'Men&#250; Oferta Alojativa'!A1"/></Relationships>
</file>

<file path=xl/drawings/_rels/drawing1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61.xml"/><Relationship Id="rId2" Type="http://schemas.openxmlformats.org/officeDocument/2006/relationships/hyperlink" Target="#'Men&#250; Oferta Alojativa'!A1"/><Relationship Id="rId1" Type="http://schemas.openxmlformats.org/officeDocument/2006/relationships/chart" Target="../charts/chart58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image" Target="../media/image2.jpeg"/><Relationship Id="rId9" Type="http://schemas.openxmlformats.org/officeDocument/2006/relationships/chart" Target="../charts/chart63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69.xml"/><Relationship Id="rId2" Type="http://schemas.openxmlformats.org/officeDocument/2006/relationships/hyperlink" Target="#'Men&#250; Oferta Alojativa'!A1"/><Relationship Id="rId1" Type="http://schemas.openxmlformats.org/officeDocument/2006/relationships/chart" Target="../charts/chart66.xml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5" Type="http://schemas.openxmlformats.org/officeDocument/2006/relationships/chart" Target="../charts/chart67.xml"/><Relationship Id="rId10" Type="http://schemas.openxmlformats.org/officeDocument/2006/relationships/chart" Target="../charts/chart72.xml"/><Relationship Id="rId4" Type="http://schemas.openxmlformats.org/officeDocument/2006/relationships/image" Target="../media/image2.jpeg"/><Relationship Id="rId9" Type="http://schemas.openxmlformats.org/officeDocument/2006/relationships/chart" Target="../charts/chart71.xml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lazas autorizada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lazas autorizadas'!A1"/><Relationship Id="rId1" Type="http://schemas.openxmlformats.org/officeDocument/2006/relationships/chart" Target="../charts/chart74.xml"/><Relationship Id="rId4" Type="http://schemas.openxmlformats.org/officeDocument/2006/relationships/image" Target="../media/image2.jpe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lazas autorizada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lazas autorizada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78.xml"/><Relationship Id="rId2" Type="http://schemas.openxmlformats.org/officeDocument/2006/relationships/hyperlink" Target="#'Men&#250; plazas autorizadas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4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4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categor&#237;a-tipolog&#237;a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chart" Target="../charts/chart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chart" Target="../charts/chart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categor&#237;a-tipolog&#237;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nacionalidades'!A1"/><Relationship Id="rId13" Type="http://schemas.openxmlformats.org/officeDocument/2006/relationships/hyperlink" Target="#'Men&#250; nacionalidades'!A1"/><Relationship Id="rId18" Type="http://schemas.openxmlformats.org/officeDocument/2006/relationships/image" Target="../media/image2.jpeg"/><Relationship Id="rId26" Type="http://schemas.openxmlformats.org/officeDocument/2006/relationships/chart" Target="../charts/chart16.xml"/><Relationship Id="rId3" Type="http://schemas.openxmlformats.org/officeDocument/2006/relationships/hyperlink" Target="#'Men&#250; nacionalidades'!A1"/><Relationship Id="rId21" Type="http://schemas.openxmlformats.org/officeDocument/2006/relationships/chart" Target="../charts/chart11.xml"/><Relationship Id="rId34" Type="http://schemas.openxmlformats.org/officeDocument/2006/relationships/chart" Target="../charts/chart24.xml"/><Relationship Id="rId7" Type="http://schemas.openxmlformats.org/officeDocument/2006/relationships/hyperlink" Target="#'Men&#250; nacionalidades'!A1"/><Relationship Id="rId12" Type="http://schemas.openxmlformats.org/officeDocument/2006/relationships/hyperlink" Target="#'Men&#250; nacionalidades'!A1"/><Relationship Id="rId17" Type="http://schemas.openxmlformats.org/officeDocument/2006/relationships/hyperlink" Target="#'Men&#250; Principal'!A1"/><Relationship Id="rId25" Type="http://schemas.openxmlformats.org/officeDocument/2006/relationships/chart" Target="../charts/chart15.xml"/><Relationship Id="rId33" Type="http://schemas.openxmlformats.org/officeDocument/2006/relationships/chart" Target="../charts/chart23.xml"/><Relationship Id="rId2" Type="http://schemas.openxmlformats.org/officeDocument/2006/relationships/hyperlink" Target="#'Men&#250; nacionalidades'!A1"/><Relationship Id="rId16" Type="http://schemas.openxmlformats.org/officeDocument/2006/relationships/hyperlink" Target="#'Men&#250; nacionalidades'!A1"/><Relationship Id="rId20" Type="http://schemas.openxmlformats.org/officeDocument/2006/relationships/chart" Target="../charts/chart10.xml"/><Relationship Id="rId29" Type="http://schemas.openxmlformats.org/officeDocument/2006/relationships/chart" Target="../charts/chart19.xml"/><Relationship Id="rId1" Type="http://schemas.openxmlformats.org/officeDocument/2006/relationships/hyperlink" Target="#'Men&#250; nacionalidades'!A1"/><Relationship Id="rId6" Type="http://schemas.openxmlformats.org/officeDocument/2006/relationships/hyperlink" Target="#'Men&#250; nacionalidades'!A1"/><Relationship Id="rId11" Type="http://schemas.openxmlformats.org/officeDocument/2006/relationships/hyperlink" Target="#'Men&#250; nacionalidades'!A1"/><Relationship Id="rId24" Type="http://schemas.openxmlformats.org/officeDocument/2006/relationships/chart" Target="../charts/chart14.xml"/><Relationship Id="rId32" Type="http://schemas.openxmlformats.org/officeDocument/2006/relationships/chart" Target="../charts/chart22.xml"/><Relationship Id="rId5" Type="http://schemas.openxmlformats.org/officeDocument/2006/relationships/hyperlink" Target="#'Men&#250; nacionalidades'!A1"/><Relationship Id="rId15" Type="http://schemas.openxmlformats.org/officeDocument/2006/relationships/hyperlink" Target="#'Men&#250; nacionalidades'!A1"/><Relationship Id="rId23" Type="http://schemas.openxmlformats.org/officeDocument/2006/relationships/chart" Target="../charts/chart13.xml"/><Relationship Id="rId28" Type="http://schemas.openxmlformats.org/officeDocument/2006/relationships/chart" Target="../charts/chart18.xml"/><Relationship Id="rId10" Type="http://schemas.openxmlformats.org/officeDocument/2006/relationships/hyperlink" Target="#'Men&#250; nacionalidades'!A1"/><Relationship Id="rId19" Type="http://schemas.openxmlformats.org/officeDocument/2006/relationships/chart" Target="../charts/chart9.xml"/><Relationship Id="rId31" Type="http://schemas.openxmlformats.org/officeDocument/2006/relationships/chart" Target="../charts/chart21.xml"/><Relationship Id="rId4" Type="http://schemas.openxmlformats.org/officeDocument/2006/relationships/hyperlink" Target="#'Men&#250; nacionalidades'!A1"/><Relationship Id="rId9" Type="http://schemas.openxmlformats.org/officeDocument/2006/relationships/hyperlink" Target="#'Men&#250; nacionalidades'!A1"/><Relationship Id="rId14" Type="http://schemas.openxmlformats.org/officeDocument/2006/relationships/hyperlink" Target="#'Men&#250; nacionalidades'!A1"/><Relationship Id="rId22" Type="http://schemas.openxmlformats.org/officeDocument/2006/relationships/chart" Target="../charts/chart12.xml"/><Relationship Id="rId27" Type="http://schemas.openxmlformats.org/officeDocument/2006/relationships/chart" Target="../charts/chart17.xml"/><Relationship Id="rId30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nacionalidades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nacionalidades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chart" Target="../charts/chart25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chart" Target="../charts/chart26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urismo alojado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7.xml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ernoctacion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ernoctacion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tipolog&#237;a de establecimien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ernoctaciones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ernoctacion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9.xml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ipolog&#237;a de establecimien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IO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IO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IO'!A1"/><Relationship Id="rId1" Type="http://schemas.openxmlformats.org/officeDocument/2006/relationships/chart" Target="../charts/chart31.xml"/><Relationship Id="rId4" Type="http://schemas.openxmlformats.org/officeDocument/2006/relationships/image" Target="../media/image9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2.xml"/><Relationship Id="rId1" Type="http://schemas.openxmlformats.org/officeDocument/2006/relationships/hyperlink" Target="#'Men&#250; IO'!A1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EM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EM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EM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EM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EM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5.xml"/><Relationship Id="rId1" Type="http://schemas.openxmlformats.org/officeDocument/2006/relationships/hyperlink" Target="#'Men&#250; EM'!A1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4.emf"/></Relationships>
</file>

<file path=xl/drawings/_rels/vmlDrawing6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190500</xdr:colOff>
      <xdr:row>26</xdr:row>
      <xdr:rowOff>0</xdr:rowOff>
    </xdr:from>
    <xdr:to>
      <xdr:col>7</xdr:col>
      <xdr:colOff>552450</xdr:colOff>
      <xdr:row>27</xdr:row>
      <xdr:rowOff>171450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77350" y="592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333375</xdr:colOff>
      <xdr:row>28</xdr:row>
      <xdr:rowOff>161925</xdr:rowOff>
    </xdr:from>
    <xdr:to>
      <xdr:col>7</xdr:col>
      <xdr:colOff>695325</xdr:colOff>
      <xdr:row>29</xdr:row>
      <xdr:rowOff>336550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791325" y="51149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279400</xdr:colOff>
      <xdr:row>29</xdr:row>
      <xdr:rowOff>171450</xdr:rowOff>
    </xdr:from>
    <xdr:to>
      <xdr:col>9</xdr:col>
      <xdr:colOff>641350</xdr:colOff>
      <xdr:row>30</xdr:row>
      <xdr:rowOff>346075</xdr:rowOff>
    </xdr:to>
    <xdr:sp macro="" textlink="">
      <xdr:nvSpPr>
        <xdr:cNvPr id="3" name="AutoShape 6">
          <a:hlinkClick xmlns:r="http://schemas.openxmlformats.org/officeDocument/2006/relationships" r:id="rId2" tooltip="Volver menú pernoctaciones"/>
        </xdr:cNvPr>
        <xdr:cNvSpPr>
          <a:spLocks noChangeArrowheads="1"/>
        </xdr:cNvSpPr>
      </xdr:nvSpPr>
      <xdr:spPr bwMode="auto">
        <a:xfrm rot="10800000">
          <a:off x="7708900" y="50196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7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0.08453</cdr:y>
    </cdr:to>
    <cdr:sp macro="" textlink="'Alojados por municipio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336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/>
            <a:pPr algn="ctr"/>
            <a:t>ALOJADOS POR MUNICIPIO TURÍSTICO Y TIPOLOGÍA DE ESTABLECIMIENTO</a:t>
          </a:fld>
          <a:endParaRPr lang="es-ES" sz="1600" b="1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866775</xdr:colOff>
      <xdr:row>17</xdr:row>
      <xdr:rowOff>66675</xdr:rowOff>
    </xdr:from>
    <xdr:to>
      <xdr:col>15</xdr:col>
      <xdr:colOff>342900</xdr:colOff>
      <xdr:row>19</xdr:row>
      <xdr:rowOff>107950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3877925" y="36195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257175</xdr:colOff>
      <xdr:row>29</xdr:row>
      <xdr:rowOff>9525</xdr:rowOff>
    </xdr:from>
    <xdr:to>
      <xdr:col>7</xdr:col>
      <xdr:colOff>619125</xdr:colOff>
      <xdr:row>29</xdr:row>
      <xdr:rowOff>374650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715125" y="51720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30</xdr:row>
      <xdr:rowOff>0</xdr:rowOff>
    </xdr:from>
    <xdr:to>
      <xdr:col>9</xdr:col>
      <xdr:colOff>590550</xdr:colOff>
      <xdr:row>30</xdr:row>
      <xdr:rowOff>365125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7658100" y="50387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3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866775</xdr:colOff>
      <xdr:row>17</xdr:row>
      <xdr:rowOff>66675</xdr:rowOff>
    </xdr:from>
    <xdr:to>
      <xdr:col>15</xdr:col>
      <xdr:colOff>342900</xdr:colOff>
      <xdr:row>19</xdr:row>
      <xdr:rowOff>107950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3877925" y="36195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676275</xdr:colOff>
      <xdr:row>15</xdr:row>
      <xdr:rowOff>114300</xdr:rowOff>
    </xdr:from>
    <xdr:to>
      <xdr:col>9</xdr:col>
      <xdr:colOff>276225</xdr:colOff>
      <xdr:row>17</xdr:row>
      <xdr:rowOff>152400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86775" y="2924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57150</xdr:rowOff>
    </xdr:to>
    <xdr:pic>
      <xdr:nvPicPr>
        <xdr:cNvPr id="3" name="Picture 8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27</xdr:row>
      <xdr:rowOff>0</xdr:rowOff>
    </xdr:from>
    <xdr:to>
      <xdr:col>6</xdr:col>
      <xdr:colOff>361950</xdr:colOff>
      <xdr:row>28</xdr:row>
      <xdr:rowOff>79375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200775" y="5086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428625</xdr:colOff>
      <xdr:row>24</xdr:row>
      <xdr:rowOff>104775</xdr:rowOff>
    </xdr:from>
    <xdr:to>
      <xdr:col>10</xdr:col>
      <xdr:colOff>28575</xdr:colOff>
      <xdr:row>26</xdr:row>
      <xdr:rowOff>117475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7600950" y="46863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/>
            <a:pPr algn="ctr"/>
            <a:t>ÍNDICES DE OCUPACIÓN POR MUNICIPIO TURÍSTICO Y TIPOLOGÍA DE ESTABLECIMIENTO (%)</a:t>
          </a:fld>
          <a:endParaRPr lang="es-ES" sz="1600" b="1"/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228600</xdr:colOff>
      <xdr:row>15</xdr:row>
      <xdr:rowOff>104775</xdr:rowOff>
    </xdr:from>
    <xdr:to>
      <xdr:col>11</xdr:col>
      <xdr:colOff>590550</xdr:colOff>
      <xdr:row>17</xdr:row>
      <xdr:rowOff>146050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1229975" y="35718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27</xdr:row>
      <xdr:rowOff>431800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305550" y="52101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285750</xdr:colOff>
      <xdr:row>26</xdr:row>
      <xdr:rowOff>95250</xdr:rowOff>
    </xdr:from>
    <xdr:to>
      <xdr:col>9</xdr:col>
      <xdr:colOff>647700</xdr:colOff>
      <xdr:row>27</xdr:row>
      <xdr:rowOff>269875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7515225" y="46672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/>
            <a:pPr algn="ctr"/>
            <a:t>ESTANCIAS MEDIAS POR MUNICIPIO TURÍSTICO Y TIPOLOGÍA DE ESTABLECIMIENTO</a:t>
          </a:fld>
          <a:endParaRPr lang="es-ES" sz="1600" b="1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15</xdr:row>
      <xdr:rowOff>114300</xdr:rowOff>
    </xdr:from>
    <xdr:to>
      <xdr:col>11</xdr:col>
      <xdr:colOff>457200</xdr:colOff>
      <xdr:row>17</xdr:row>
      <xdr:rowOff>155575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11096625" y="3581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542925</xdr:colOff>
      <xdr:row>16</xdr:row>
      <xdr:rowOff>152400</xdr:rowOff>
    </xdr:from>
    <xdr:to>
      <xdr:col>18</xdr:col>
      <xdr:colOff>142875</xdr:colOff>
      <xdr:row>18</xdr:row>
      <xdr:rowOff>136525</xdr:rowOff>
    </xdr:to>
    <xdr:sp macro="" textlink="">
      <xdr:nvSpPr>
        <xdr:cNvPr id="4" name="AutoShape 6">
          <a:hlinkClick xmlns:r="http://schemas.openxmlformats.org/officeDocument/2006/relationships" r:id="rId4" tooltip="Volver menú pernoctaciones"/>
        </xdr:cNvPr>
        <xdr:cNvSpPr>
          <a:spLocks noChangeArrowheads="1"/>
        </xdr:cNvSpPr>
      </xdr:nvSpPr>
      <xdr:spPr bwMode="auto">
        <a:xfrm rot="10800000">
          <a:off x="14049375" y="30575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22</xdr:row>
      <xdr:rowOff>155575</xdr:rowOff>
    </xdr:from>
    <xdr:to>
      <xdr:col>10</xdr:col>
      <xdr:colOff>752475</xdr:colOff>
      <xdr:row>24</xdr:row>
      <xdr:rowOff>149225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42799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4" name="Picture 6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276225</xdr:colOff>
      <xdr:row>29</xdr:row>
      <xdr:rowOff>104775</xdr:rowOff>
    </xdr:from>
    <xdr:to>
      <xdr:col>7</xdr:col>
      <xdr:colOff>638175</xdr:colOff>
      <xdr:row>31</xdr:row>
      <xdr:rowOff>155575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276975" y="48958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228600</xdr:colOff>
      <xdr:row>29</xdr:row>
      <xdr:rowOff>0</xdr:rowOff>
    </xdr:from>
    <xdr:to>
      <xdr:col>7</xdr:col>
      <xdr:colOff>590550</xdr:colOff>
      <xdr:row>30</xdr:row>
      <xdr:rowOff>174625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877050" y="57721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152400</xdr:rowOff>
    </xdr:from>
    <xdr:to>
      <xdr:col>8</xdr:col>
      <xdr:colOff>361950</xdr:colOff>
      <xdr:row>31</xdr:row>
      <xdr:rowOff>203200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6819900" y="5105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590550</xdr:colOff>
      <xdr:row>18</xdr:row>
      <xdr:rowOff>123825</xdr:rowOff>
    </xdr:from>
    <xdr:to>
      <xdr:col>8</xdr:col>
      <xdr:colOff>190500</xdr:colOff>
      <xdr:row>19</xdr:row>
      <xdr:rowOff>238125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795337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736600</xdr:colOff>
      <xdr:row>39</xdr:row>
      <xdr:rowOff>47625</xdr:rowOff>
    </xdr:from>
    <xdr:to>
      <xdr:col>15</xdr:col>
      <xdr:colOff>336550</xdr:colOff>
      <xdr:row>39</xdr:row>
      <xdr:rowOff>403225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3442950" y="6705600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130175</xdr:rowOff>
    </xdr:from>
    <xdr:to>
      <xdr:col>9</xdr:col>
      <xdr:colOff>292100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206375</xdr:colOff>
      <xdr:row>27</xdr:row>
      <xdr:rowOff>66675</xdr:rowOff>
    </xdr:from>
    <xdr:to>
      <xdr:col>10</xdr:col>
      <xdr:colOff>568325</xdr:colOff>
      <xdr:row>29</xdr:row>
      <xdr:rowOff>111125</xdr:rowOff>
    </xdr:to>
    <xdr:sp macro="" textlink="">
      <xdr:nvSpPr>
        <xdr:cNvPr id="3" name="AutoShape 2">
          <a:hlinkClick xmlns:r="http://schemas.openxmlformats.org/officeDocument/2006/relationships" r:id="rId2" tooltip="Volver menú Oferta Alojativa"/>
        </xdr:cNvPr>
        <xdr:cNvSpPr>
          <a:spLocks noChangeArrowheads="1"/>
        </xdr:cNvSpPr>
      </xdr:nvSpPr>
      <xdr:spPr bwMode="auto">
        <a:xfrm rot="10800000">
          <a:off x="8178800" y="44386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257175</xdr:colOff>
      <xdr:row>14</xdr:row>
      <xdr:rowOff>66675</xdr:rowOff>
    </xdr:from>
    <xdr:to>
      <xdr:col>15</xdr:col>
      <xdr:colOff>619125</xdr:colOff>
      <xdr:row>15</xdr:row>
      <xdr:rowOff>120650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3315950" y="2676525"/>
          <a:ext cx="361950" cy="349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158750</xdr:colOff>
      <xdr:row>49</xdr:row>
      <xdr:rowOff>139700</xdr:rowOff>
    </xdr:from>
    <xdr:to>
      <xdr:col>15</xdr:col>
      <xdr:colOff>520700</xdr:colOff>
      <xdr:row>50</xdr:row>
      <xdr:rowOff>288925</xdr:rowOff>
    </xdr:to>
    <xdr:sp macro="" textlink="">
      <xdr:nvSpPr>
        <xdr:cNvPr id="4" name="AutoShape 5">
          <a:hlinkClick xmlns:r="http://schemas.openxmlformats.org/officeDocument/2006/relationships" r:id="rId4" tooltip="Volver menú Oferta Alojativa"/>
        </xdr:cNvPr>
        <xdr:cNvSpPr>
          <a:spLocks noChangeArrowheads="1"/>
        </xdr:cNvSpPr>
      </xdr:nvSpPr>
      <xdr:spPr bwMode="auto">
        <a:xfrm rot="10800000">
          <a:off x="13217525" y="99028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19</xdr:col>
      <xdr:colOff>336550</xdr:colOff>
      <xdr:row>19</xdr:row>
      <xdr:rowOff>69850</xdr:rowOff>
    </xdr:from>
    <xdr:to>
      <xdr:col>19</xdr:col>
      <xdr:colOff>698500</xdr:colOff>
      <xdr:row>21</xdr:row>
      <xdr:rowOff>117475</xdr:rowOff>
    </xdr:to>
    <xdr:sp macro="" textlink="">
      <xdr:nvSpPr>
        <xdr:cNvPr id="3" name="AutoShape 2">
          <a:hlinkClick xmlns:r="http://schemas.openxmlformats.org/officeDocument/2006/relationships" r:id="rId2" tooltip="Volver menú Oferta Alojativa"/>
        </xdr:cNvPr>
        <xdr:cNvSpPr>
          <a:spLocks noChangeArrowheads="1"/>
        </xdr:cNvSpPr>
      </xdr:nvSpPr>
      <xdr:spPr bwMode="auto">
        <a:xfrm rot="10800000">
          <a:off x="15176500" y="314642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152400</xdr:rowOff>
    </xdr:from>
    <xdr:to>
      <xdr:col>18</xdr:col>
      <xdr:colOff>92075</xdr:colOff>
      <xdr:row>22</xdr:row>
      <xdr:rowOff>38099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10</xdr:col>
      <xdr:colOff>9525</xdr:colOff>
      <xdr:row>66</xdr:row>
      <xdr:rowOff>152400</xdr:rowOff>
    </xdr:from>
    <xdr:to>
      <xdr:col>18</xdr:col>
      <xdr:colOff>101600</xdr:colOff>
      <xdr:row>87</xdr:row>
      <xdr:rowOff>47624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67</xdr:row>
      <xdr:rowOff>0</xdr:rowOff>
    </xdr:from>
    <xdr:to>
      <xdr:col>8</xdr:col>
      <xdr:colOff>812800</xdr:colOff>
      <xdr:row>87</xdr:row>
      <xdr:rowOff>28575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133350</xdr:colOff>
      <xdr:row>1</xdr:row>
      <xdr:rowOff>111126</xdr:rowOff>
    </xdr:from>
    <xdr:to>
      <xdr:col>8</xdr:col>
      <xdr:colOff>98424</xdr:colOff>
      <xdr:row>18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16</xdr:col>
      <xdr:colOff>736600</xdr:colOff>
      <xdr:row>20</xdr:row>
      <xdr:rowOff>22225</xdr:rowOff>
    </xdr:from>
    <xdr:to>
      <xdr:col>17</xdr:col>
      <xdr:colOff>288925</xdr:colOff>
      <xdr:row>21</xdr:row>
      <xdr:rowOff>190500</xdr:rowOff>
    </xdr:to>
    <xdr:sp macro="" textlink="">
      <xdr:nvSpPr>
        <xdr:cNvPr id="3" name="AutoShape 2">
          <a:hlinkClick xmlns:r="http://schemas.openxmlformats.org/officeDocument/2006/relationships" r:id="rId2" tooltip="Volver menú Oferta Alojativa"/>
        </xdr:cNvPr>
        <xdr:cNvSpPr>
          <a:spLocks noChangeArrowheads="1"/>
        </xdr:cNvSpPr>
      </xdr:nvSpPr>
      <xdr:spPr bwMode="auto">
        <a:xfrm rot="10800000">
          <a:off x="13928725" y="402272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85725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19050</xdr:colOff>
      <xdr:row>1</xdr:row>
      <xdr:rowOff>9525</xdr:rowOff>
    </xdr:from>
    <xdr:to>
      <xdr:col>15</xdr:col>
      <xdr:colOff>800100</xdr:colOff>
      <xdr:row>18</xdr:row>
      <xdr:rowOff>9525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19050</xdr:colOff>
      <xdr:row>20</xdr:row>
      <xdr:rowOff>9525</xdr:rowOff>
    </xdr:from>
    <xdr:to>
      <xdr:col>7</xdr:col>
      <xdr:colOff>800100</xdr:colOff>
      <xdr:row>36</xdr:row>
      <xdr:rowOff>161924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19050</xdr:colOff>
      <xdr:row>20</xdr:row>
      <xdr:rowOff>0</xdr:rowOff>
    </xdr:from>
    <xdr:to>
      <xdr:col>16</xdr:col>
      <xdr:colOff>0</xdr:colOff>
      <xdr:row>36</xdr:row>
      <xdr:rowOff>152399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</xdr:col>
      <xdr:colOff>0</xdr:colOff>
      <xdr:row>39</xdr:row>
      <xdr:rowOff>0</xdr:rowOff>
    </xdr:from>
    <xdr:to>
      <xdr:col>7</xdr:col>
      <xdr:colOff>774699</xdr:colOff>
      <xdr:row>55</xdr:row>
      <xdr:rowOff>200024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12700</xdr:colOff>
      <xdr:row>39</xdr:row>
      <xdr:rowOff>19049</xdr:rowOff>
    </xdr:from>
    <xdr:to>
      <xdr:col>15</xdr:col>
      <xdr:colOff>793750</xdr:colOff>
      <xdr:row>56</xdr:row>
      <xdr:rowOff>19049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12700</xdr:colOff>
      <xdr:row>58</xdr:row>
      <xdr:rowOff>19049</xdr:rowOff>
    </xdr:from>
    <xdr:to>
      <xdr:col>7</xdr:col>
      <xdr:colOff>793750</xdr:colOff>
      <xdr:row>74</xdr:row>
      <xdr:rowOff>171448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12700</xdr:colOff>
      <xdr:row>58</xdr:row>
      <xdr:rowOff>9524</xdr:rowOff>
    </xdr:from>
    <xdr:to>
      <xdr:col>15</xdr:col>
      <xdr:colOff>803275</xdr:colOff>
      <xdr:row>74</xdr:row>
      <xdr:rowOff>161923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4232275</xdr:colOff>
      <xdr:row>21</xdr:row>
      <xdr:rowOff>114300</xdr:rowOff>
    </xdr:from>
    <xdr:to>
      <xdr:col>6</xdr:col>
      <xdr:colOff>228600</xdr:colOff>
      <xdr:row>23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7651750" y="5010150"/>
          <a:ext cx="358775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466725</xdr:colOff>
      <xdr:row>56</xdr:row>
      <xdr:rowOff>114300</xdr:rowOff>
    </xdr:from>
    <xdr:to>
      <xdr:col>13</xdr:col>
      <xdr:colOff>66675</xdr:colOff>
      <xdr:row>71</xdr:row>
      <xdr:rowOff>95250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871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3</xdr:row>
      <xdr:rowOff>28575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476250</xdr:colOff>
      <xdr:row>36</xdr:row>
      <xdr:rowOff>142875</xdr:rowOff>
    </xdr:from>
    <xdr:to>
      <xdr:col>14</xdr:col>
      <xdr:colOff>323850</xdr:colOff>
      <xdr:row>39</xdr:row>
      <xdr:rowOff>19050</xdr:rowOff>
    </xdr:to>
    <xdr:sp macro="" textlink="">
      <xdr:nvSpPr>
        <xdr:cNvPr id="3" name="AutoShape 8">
          <a:hlinkClick xmlns:r="http://schemas.openxmlformats.org/officeDocument/2006/relationships" r:id="rId3" tooltip="Volver menú Oferta Alojativa Autorizada"/>
        </xdr:cNvPr>
        <xdr:cNvSpPr>
          <a:spLocks noChangeArrowheads="1"/>
        </xdr:cNvSpPr>
      </xdr:nvSpPr>
      <xdr:spPr bwMode="auto">
        <a:xfrm rot="10800000">
          <a:off x="13277850" y="666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212725</xdr:colOff>
      <xdr:row>27</xdr:row>
      <xdr:rowOff>44450</xdr:rowOff>
    </xdr:from>
    <xdr:to>
      <xdr:col>10</xdr:col>
      <xdr:colOff>574675</xdr:colOff>
      <xdr:row>28</xdr:row>
      <xdr:rowOff>22225</xdr:rowOff>
    </xdr:to>
    <xdr:sp macro="" textlink="">
      <xdr:nvSpPr>
        <xdr:cNvPr id="3" name="AutoShape 3">
          <a:hlinkClick xmlns:r="http://schemas.openxmlformats.org/officeDocument/2006/relationships" r:id="rId2" tooltip="Volver menú Oferta Alojativa Autorizada"/>
        </xdr:cNvPr>
        <xdr:cNvSpPr>
          <a:spLocks noChangeArrowheads="1"/>
        </xdr:cNvSpPr>
      </xdr:nvSpPr>
      <xdr:spPr bwMode="auto">
        <a:xfrm rot="10800000">
          <a:off x="7537450" y="4445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0.08764</cdr:x>
      <cdr:y>0.00955</cdr:y>
    </cdr:from>
    <cdr:to>
      <cdr:x>0.92175</cdr:x>
      <cdr:y>0.09547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00" y="38101"/>
          <a:ext cx="50768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AUTORIZADAS SEGÚN TIPOLOGÍAS</a:t>
          </a:r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37</xdr:row>
      <xdr:rowOff>152400</xdr:rowOff>
    </xdr:from>
    <xdr:to>
      <xdr:col>13</xdr:col>
      <xdr:colOff>733425</xdr:colOff>
      <xdr:row>39</xdr:row>
      <xdr:rowOff>190500</xdr:rowOff>
    </xdr:to>
    <xdr:sp macro="" textlink="">
      <xdr:nvSpPr>
        <xdr:cNvPr id="3" name="AutoShape 6">
          <a:hlinkClick xmlns:r="http://schemas.openxmlformats.org/officeDocument/2006/relationships" r:id="rId3" tooltip="Volver menú Oferta Alojativa Autorizada"/>
        </xdr:cNvPr>
        <xdr:cNvSpPr>
          <a:spLocks noChangeArrowheads="1"/>
        </xdr:cNvSpPr>
      </xdr:nvSpPr>
      <xdr:spPr bwMode="auto">
        <a:xfrm rot="10800000">
          <a:off x="9696450" y="6791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400050</xdr:colOff>
      <xdr:row>33</xdr:row>
      <xdr:rowOff>276225</xdr:rowOff>
    </xdr:from>
    <xdr:to>
      <xdr:col>9</xdr:col>
      <xdr:colOff>762000</xdr:colOff>
      <xdr:row>33</xdr:row>
      <xdr:rowOff>638175</xdr:rowOff>
    </xdr:to>
    <xdr:sp macro="" textlink="">
      <xdr:nvSpPr>
        <xdr:cNvPr id="3" name="AutoShape 6">
          <a:hlinkClick xmlns:r="http://schemas.openxmlformats.org/officeDocument/2006/relationships" r:id="rId3" tooltip="Volver menú Oferta Alojativa Autorizada"/>
        </xdr:cNvPr>
        <xdr:cNvSpPr>
          <a:spLocks noChangeArrowheads="1"/>
        </xdr:cNvSpPr>
      </xdr:nvSpPr>
      <xdr:spPr bwMode="auto">
        <a:xfrm rot="10800000">
          <a:off x="10039350" y="5838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165100</xdr:colOff>
      <xdr:row>23</xdr:row>
      <xdr:rowOff>12700</xdr:rowOff>
    </xdr:from>
    <xdr:to>
      <xdr:col>17</xdr:col>
      <xdr:colOff>527050</xdr:colOff>
      <xdr:row>25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Oferta Alojativa Autorizada"/>
        </xdr:cNvPr>
        <xdr:cNvSpPr>
          <a:spLocks noChangeArrowheads="1"/>
        </xdr:cNvSpPr>
      </xdr:nvSpPr>
      <xdr:spPr bwMode="auto">
        <a:xfrm rot="10800000">
          <a:off x="13804900" y="4117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419100</xdr:colOff>
      <xdr:row>61</xdr:row>
      <xdr:rowOff>47625</xdr:rowOff>
    </xdr:from>
    <xdr:to>
      <xdr:col>18</xdr:col>
      <xdr:colOff>19050</xdr:colOff>
      <xdr:row>61</xdr:row>
      <xdr:rowOff>47625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019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238125</xdr:colOff>
      <xdr:row>43</xdr:row>
      <xdr:rowOff>123825</xdr:rowOff>
    </xdr:from>
    <xdr:to>
      <xdr:col>11</xdr:col>
      <xdr:colOff>600075</xdr:colOff>
      <xdr:row>57</xdr:row>
      <xdr:rowOff>104775</xdr:rowOff>
    </xdr:to>
    <xdr:sp macro="" textlink="">
      <xdr:nvSpPr>
        <xdr:cNvPr id="4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01250" y="3952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295275</xdr:colOff>
      <xdr:row>17</xdr:row>
      <xdr:rowOff>66675</xdr:rowOff>
    </xdr:from>
    <xdr:to>
      <xdr:col>11</xdr:col>
      <xdr:colOff>657225</xdr:colOff>
      <xdr:row>18</xdr:row>
      <xdr:rowOff>114300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58275" y="378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276225</xdr:colOff>
      <xdr:row>37</xdr:row>
      <xdr:rowOff>152400</xdr:rowOff>
    </xdr:from>
    <xdr:to>
      <xdr:col>10</xdr:col>
      <xdr:colOff>638175</xdr:colOff>
      <xdr:row>39</xdr:row>
      <xdr:rowOff>133350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77225" y="8096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352425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158750</xdr:colOff>
      <xdr:row>3</xdr:row>
      <xdr:rowOff>15875</xdr:rowOff>
    </xdr:from>
    <xdr:to>
      <xdr:col>9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225425</xdr:colOff>
      <xdr:row>17</xdr:row>
      <xdr:rowOff>187325</xdr:rowOff>
    </xdr:from>
    <xdr:to>
      <xdr:col>10</xdr:col>
      <xdr:colOff>587375</xdr:colOff>
      <xdr:row>19</xdr:row>
      <xdr:rowOff>168275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69275" y="342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177800</xdr:colOff>
      <xdr:row>37</xdr:row>
      <xdr:rowOff>104775</xdr:rowOff>
    </xdr:from>
    <xdr:to>
      <xdr:col>10</xdr:col>
      <xdr:colOff>539750</xdr:colOff>
      <xdr:row>39</xdr:row>
      <xdr:rowOff>85725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121650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22</xdr:row>
      <xdr:rowOff>47625</xdr:rowOff>
    </xdr:from>
    <xdr:to>
      <xdr:col>9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2</xdr:col>
      <xdr:colOff>269875</xdr:colOff>
      <xdr:row>42</xdr:row>
      <xdr:rowOff>15875</xdr:rowOff>
    </xdr:from>
    <xdr:to>
      <xdr:col>9</xdr:col>
      <xdr:colOff>431800</xdr:colOff>
      <xdr:row>60</xdr:row>
      <xdr:rowOff>104775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161925</xdr:colOff>
      <xdr:row>20</xdr:row>
      <xdr:rowOff>142875</xdr:rowOff>
    </xdr:from>
    <xdr:to>
      <xdr:col>7</xdr:col>
      <xdr:colOff>523875</xdr:colOff>
      <xdr:row>22</xdr:row>
      <xdr:rowOff>123825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48775" y="469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69850</xdr:colOff>
      <xdr:row>10</xdr:row>
      <xdr:rowOff>9525</xdr:rowOff>
    </xdr:from>
    <xdr:to>
      <xdr:col>19</xdr:col>
      <xdr:colOff>431800</xdr:colOff>
      <xdr:row>11</xdr:row>
      <xdr:rowOff>180975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414625" y="2895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619125</xdr:colOff>
      <xdr:row>35</xdr:row>
      <xdr:rowOff>123825</xdr:rowOff>
    </xdr:from>
    <xdr:to>
      <xdr:col>20</xdr:col>
      <xdr:colOff>219075</xdr:colOff>
      <xdr:row>37</xdr:row>
      <xdr:rowOff>104775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963900" y="827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609600</xdr:colOff>
      <xdr:row>54</xdr:row>
      <xdr:rowOff>133350</xdr:rowOff>
    </xdr:from>
    <xdr:to>
      <xdr:col>20</xdr:col>
      <xdr:colOff>209550</xdr:colOff>
      <xdr:row>56</xdr:row>
      <xdr:rowOff>114300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954375" y="1241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428625</xdr:colOff>
      <xdr:row>31</xdr:row>
      <xdr:rowOff>0</xdr:rowOff>
    </xdr:from>
    <xdr:to>
      <xdr:col>8</xdr:col>
      <xdr:colOff>28575</xdr:colOff>
      <xdr:row>32</xdr:row>
      <xdr:rowOff>171450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515475" y="7038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657225</xdr:colOff>
      <xdr:row>83</xdr:row>
      <xdr:rowOff>180975</xdr:rowOff>
    </xdr:from>
    <xdr:to>
      <xdr:col>12</xdr:col>
      <xdr:colOff>257175</xdr:colOff>
      <xdr:row>83</xdr:row>
      <xdr:rowOff>180975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701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762000</xdr:colOff>
      <xdr:row>15</xdr:row>
      <xdr:rowOff>0</xdr:rowOff>
    </xdr:from>
    <xdr:to>
      <xdr:col>11</xdr:col>
      <xdr:colOff>266700</xdr:colOff>
      <xdr:row>16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43950" y="282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196850</xdr:colOff>
      <xdr:row>20</xdr:row>
      <xdr:rowOff>38100</xdr:rowOff>
    </xdr:from>
    <xdr:to>
      <xdr:col>11</xdr:col>
      <xdr:colOff>558800</xdr:colOff>
      <xdr:row>22</xdr:row>
      <xdr:rowOff>19050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69350" y="420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0.95037</cdr:y>
    </cdr:from>
    <cdr:to>
      <cdr:x>0.58562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2914650"/>
          <a:ext cx="3223418" cy="148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19</xdr:row>
      <xdr:rowOff>142875</xdr:rowOff>
    </xdr:from>
    <xdr:to>
      <xdr:col>10</xdr:col>
      <xdr:colOff>552450</xdr:colOff>
      <xdr:row>21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0050" y="4124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365125</xdr:colOff>
      <xdr:row>1</xdr:row>
      <xdr:rowOff>254000</xdr:rowOff>
    </xdr:from>
    <xdr:to>
      <xdr:col>9</xdr:col>
      <xdr:colOff>107950</xdr:colOff>
      <xdr:row>19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Q$4:$S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0.36782</cdr:x>
      <cdr:y>0.4798</cdr:y>
    </cdr:from>
    <cdr:to>
      <cdr:x>0.54735</cdr:x>
      <cdr:y>0.53917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828800" y="1809750"/>
          <a:ext cx="892660" cy="2239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0.01916</cdr:x>
      <cdr:y>0.4697</cdr:y>
    </cdr:from>
    <cdr:to>
      <cdr:x>0.21264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95250" y="1771650"/>
          <a:ext cx="962024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0.85249</cdr:x>
      <cdr:y>0.25758</cdr:y>
    </cdr:from>
    <cdr:to>
      <cdr:x>0.97701</cdr:x>
      <cdr:y>0.35808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38625" y="971550"/>
          <a:ext cx="619125" cy="379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0.86398</cdr:x>
      <cdr:y>0.38384</cdr:y>
    </cdr:from>
    <cdr:to>
      <cdr:x>0.95247</cdr:x>
      <cdr:y>0.477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295775" y="1447800"/>
          <a:ext cx="439966" cy="35138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0.85632</cdr:x>
      <cdr:y>0.49747</cdr:y>
    </cdr:from>
    <cdr:to>
      <cdr:x>0.97373</cdr:x>
      <cdr:y>0.59308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347386" y="1780060"/>
          <a:ext cx="596089" cy="34211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0.95707</cdr:y>
    </cdr:from>
    <cdr:to>
      <cdr:x>0.64451</cdr:x>
      <cdr:y>0.99869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09975"/>
          <a:ext cx="3156906" cy="1569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0.07692</cdr:x>
      <cdr:y>0.00266</cdr:y>
    </cdr:from>
    <cdr:to>
      <cdr:x>0.97059</cdr:x>
      <cdr:y>0.14324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390525" y="9525"/>
          <a:ext cx="4536998" cy="503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/>
            <a:pPr algn="ctr"/>
            <a:t>DISTRIBUCIÓN DE TURISTAS  ALOJADOS EN PUERTO DE LA CRUZ POR CATEGORÍA </a:t>
          </a:fld>
          <a:endParaRPr lang="es-ES" sz="1600" b="1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20</xdr:row>
      <xdr:rowOff>38100</xdr:rowOff>
    </xdr:from>
    <xdr:to>
      <xdr:col>10</xdr:col>
      <xdr:colOff>361950</xdr:colOff>
      <xdr:row>22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421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447675</xdr:colOff>
      <xdr:row>1</xdr:row>
      <xdr:rowOff>409575</xdr:rowOff>
    </xdr:from>
    <xdr:to>
      <xdr:col>8</xdr:col>
      <xdr:colOff>247651</xdr:colOff>
      <xdr:row>19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0.06994</cdr:x>
      <cdr:y>0</cdr:y>
    </cdr:from>
    <cdr:to>
      <cdr:x>0.95366</cdr:x>
      <cdr:y>0.14286</cdr:y>
    </cdr:to>
    <cdr:sp macro="" textlink="'[2]Turistas por categorías '!$L$41:$N$41">
      <cdr:nvSpPr>
        <cdr:cNvPr id="2" name="1 CuadroTexto"/>
        <cdr:cNvSpPr txBox="1"/>
      </cdr:nvSpPr>
      <cdr:spPr>
        <a:xfrm xmlns:a="http://schemas.openxmlformats.org/drawingml/2006/main">
          <a:off x="352425" y="0"/>
          <a:ext cx="4452798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/>
            <a:pPr algn="ctr"/>
            <a:t>DISTRIBUCIÓN DE TURISTAS  ALOJADOS EN PUERTO DE LA CRUZ POR CATEGORÍA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0.27056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81000" y="1609725"/>
          <a:ext cx="982297" cy="2260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0.25135</cdr:y>
    </cdr:from>
    <cdr:to>
      <cdr:x>0.96172</cdr:x>
      <cdr:y>0.35348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305300" y="885825"/>
          <a:ext cx="632166" cy="359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0.41002</cdr:x>
      <cdr:y>0.51082</cdr:y>
    </cdr:from>
    <cdr:to>
      <cdr:x>0.58755</cdr:x>
      <cdr:y>0.57115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2105050" y="1798618"/>
          <a:ext cx="911435" cy="212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0.38919</cdr:y>
    </cdr:from>
    <cdr:to>
      <cdr:x>0.94094</cdr:x>
      <cdr:y>0.48386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81500" y="1371600"/>
          <a:ext cx="449249" cy="3336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0.83674</cdr:x>
      <cdr:y>0.5487</cdr:y>
    </cdr:from>
    <cdr:to>
      <cdr:x>0.94806</cdr:x>
      <cdr:y>0.64586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95785" y="1932006"/>
          <a:ext cx="571515" cy="34210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 y 5*</a:t>
          </a:r>
        </a:p>
      </cdr:txBody>
    </cdr:sp>
  </cdr:relSizeAnchor>
  <cdr:relSizeAnchor xmlns:cdr="http://schemas.openxmlformats.org/drawingml/2006/chartDrawing">
    <cdr:from>
      <cdr:x>0</cdr:x>
      <cdr:y>0.95771</cdr:y>
    </cdr:from>
    <cdr:to>
      <cdr:x>0.62786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76625"/>
          <a:ext cx="3223428" cy="1490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142875</xdr:colOff>
      <xdr:row>21</xdr:row>
      <xdr:rowOff>95250</xdr:rowOff>
    </xdr:from>
    <xdr:to>
      <xdr:col>7</xdr:col>
      <xdr:colOff>504825</xdr:colOff>
      <xdr:row>22</xdr:row>
      <xdr:rowOff>266700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29725" y="4838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542925</xdr:colOff>
      <xdr:row>16</xdr:row>
      <xdr:rowOff>180975</xdr:rowOff>
    </xdr:from>
    <xdr:to>
      <xdr:col>11</xdr:col>
      <xdr:colOff>142875</xdr:colOff>
      <xdr:row>29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332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752475</xdr:colOff>
      <xdr:row>20</xdr:row>
      <xdr:rowOff>95250</xdr:rowOff>
    </xdr:from>
    <xdr:to>
      <xdr:col>11</xdr:col>
      <xdr:colOff>352425</xdr:colOff>
      <xdr:row>22</xdr:row>
      <xdr:rowOff>76200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0582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2</xdr:row>
      <xdr:rowOff>104775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142875</xdr:colOff>
      <xdr:row>21</xdr:row>
      <xdr:rowOff>95250</xdr:rowOff>
    </xdr:from>
    <xdr:to>
      <xdr:col>7</xdr:col>
      <xdr:colOff>504825</xdr:colOff>
      <xdr:row>22</xdr:row>
      <xdr:rowOff>266700</xdr:rowOff>
    </xdr:to>
    <xdr:sp macro="" textlink="">
      <xdr:nvSpPr>
        <xdr:cNvPr id="2" name="AutoShape 10">
          <a:hlinkClick xmlns:r="http://schemas.openxmlformats.org/officeDocument/2006/relationships" r:id="rId1" tooltip="Volver a menú principal"/>
        </xdr:cNvPr>
        <xdr:cNvSpPr>
          <a:spLocks noChangeAspect="1" noChangeArrowheads="1"/>
        </xdr:cNvSpPr>
      </xdr:nvSpPr>
      <xdr:spPr bwMode="auto">
        <a:xfrm rot="10800000">
          <a:off x="9229725" y="4838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1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184150</xdr:colOff>
      <xdr:row>12</xdr:row>
      <xdr:rowOff>184150</xdr:rowOff>
    </xdr:from>
    <xdr:to>
      <xdr:col>14</xdr:col>
      <xdr:colOff>546100</xdr:colOff>
      <xdr:row>14</xdr:row>
      <xdr:rowOff>165100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9375" y="3622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158750</xdr:colOff>
      <xdr:row>30</xdr:row>
      <xdr:rowOff>66675</xdr:rowOff>
    </xdr:from>
    <xdr:to>
      <xdr:col>14</xdr:col>
      <xdr:colOff>520700</xdr:colOff>
      <xdr:row>32</xdr:row>
      <xdr:rowOff>47625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483975" y="7258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219075</xdr:colOff>
      <xdr:row>47</xdr:row>
      <xdr:rowOff>161925</xdr:rowOff>
    </xdr:from>
    <xdr:to>
      <xdr:col>14</xdr:col>
      <xdr:colOff>581025</xdr:colOff>
      <xdr:row>49</xdr:row>
      <xdr:rowOff>142875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544300" y="1091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165100</xdr:colOff>
      <xdr:row>66</xdr:row>
      <xdr:rowOff>6350</xdr:rowOff>
    </xdr:from>
    <xdr:to>
      <xdr:col>14</xdr:col>
      <xdr:colOff>527050</xdr:colOff>
      <xdr:row>67</xdr:row>
      <xdr:rowOff>177800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490325" y="1470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158750</xdr:colOff>
      <xdr:row>81</xdr:row>
      <xdr:rowOff>165100</xdr:rowOff>
    </xdr:from>
    <xdr:to>
      <xdr:col>14</xdr:col>
      <xdr:colOff>520700</xdr:colOff>
      <xdr:row>83</xdr:row>
      <xdr:rowOff>146050</xdr:rowOff>
    </xdr:to>
    <xdr:sp macro="" textlink="">
      <xdr:nvSpPr>
        <xdr:cNvPr id="6" name="AutoShape 3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1483975" y="18072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203200</xdr:colOff>
      <xdr:row>100</xdr:row>
      <xdr:rowOff>66675</xdr:rowOff>
    </xdr:from>
    <xdr:to>
      <xdr:col>14</xdr:col>
      <xdr:colOff>565150</xdr:colOff>
      <xdr:row>102</xdr:row>
      <xdr:rowOff>47625</xdr:rowOff>
    </xdr:to>
    <xdr:sp macro="" textlink="">
      <xdr:nvSpPr>
        <xdr:cNvPr id="7" name="AutoShape 3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1528425" y="2188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152400</xdr:colOff>
      <xdr:row>117</xdr:row>
      <xdr:rowOff>111125</xdr:rowOff>
    </xdr:from>
    <xdr:to>
      <xdr:col>14</xdr:col>
      <xdr:colOff>514350</xdr:colOff>
      <xdr:row>119</xdr:row>
      <xdr:rowOff>92075</xdr:rowOff>
    </xdr:to>
    <xdr:sp macro="" textlink="">
      <xdr:nvSpPr>
        <xdr:cNvPr id="8" name="AutoShape 3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1477625" y="2546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168275</xdr:colOff>
      <xdr:row>135</xdr:row>
      <xdr:rowOff>133350</xdr:rowOff>
    </xdr:from>
    <xdr:to>
      <xdr:col>14</xdr:col>
      <xdr:colOff>530225</xdr:colOff>
      <xdr:row>137</xdr:row>
      <xdr:rowOff>114300</xdr:rowOff>
    </xdr:to>
    <xdr:sp macro="" textlink="">
      <xdr:nvSpPr>
        <xdr:cNvPr id="9" name="AutoShape 3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1493500" y="29203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98425</xdr:colOff>
      <xdr:row>152</xdr:row>
      <xdr:rowOff>133350</xdr:rowOff>
    </xdr:from>
    <xdr:to>
      <xdr:col>14</xdr:col>
      <xdr:colOff>460375</xdr:colOff>
      <xdr:row>154</xdr:row>
      <xdr:rowOff>114300</xdr:rowOff>
    </xdr:to>
    <xdr:sp macro="" textlink="">
      <xdr:nvSpPr>
        <xdr:cNvPr id="10" name="AutoShape 3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11423650" y="32775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161925</xdr:colOff>
      <xdr:row>171</xdr:row>
      <xdr:rowOff>66675</xdr:rowOff>
    </xdr:from>
    <xdr:to>
      <xdr:col>14</xdr:col>
      <xdr:colOff>523875</xdr:colOff>
      <xdr:row>173</xdr:row>
      <xdr:rowOff>47625</xdr:rowOff>
    </xdr:to>
    <xdr:sp macro="" textlink="">
      <xdr:nvSpPr>
        <xdr:cNvPr id="11" name="AutoShape 3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11487150" y="36642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187325</xdr:colOff>
      <xdr:row>187</xdr:row>
      <xdr:rowOff>114300</xdr:rowOff>
    </xdr:from>
    <xdr:to>
      <xdr:col>14</xdr:col>
      <xdr:colOff>549275</xdr:colOff>
      <xdr:row>189</xdr:row>
      <xdr:rowOff>95250</xdr:rowOff>
    </xdr:to>
    <xdr:sp macro="" textlink="">
      <xdr:nvSpPr>
        <xdr:cNvPr id="12" name="AutoShape 3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11512550" y="4006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168275</xdr:colOff>
      <xdr:row>204</xdr:row>
      <xdr:rowOff>184150</xdr:rowOff>
    </xdr:from>
    <xdr:to>
      <xdr:col>14</xdr:col>
      <xdr:colOff>530225</xdr:colOff>
      <xdr:row>206</xdr:row>
      <xdr:rowOff>165100</xdr:rowOff>
    </xdr:to>
    <xdr:sp macro="" textlink="">
      <xdr:nvSpPr>
        <xdr:cNvPr id="13" name="AutoShape 3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11493500" y="43656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171450</xdr:colOff>
      <xdr:row>222</xdr:row>
      <xdr:rowOff>101600</xdr:rowOff>
    </xdr:from>
    <xdr:to>
      <xdr:col>14</xdr:col>
      <xdr:colOff>533400</xdr:colOff>
      <xdr:row>224</xdr:row>
      <xdr:rowOff>82550</xdr:rowOff>
    </xdr:to>
    <xdr:sp macro="" textlink="">
      <xdr:nvSpPr>
        <xdr:cNvPr id="14" name="AutoShape 3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1496675" y="47297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206375</xdr:colOff>
      <xdr:row>240</xdr:row>
      <xdr:rowOff>6350</xdr:rowOff>
    </xdr:from>
    <xdr:to>
      <xdr:col>14</xdr:col>
      <xdr:colOff>568325</xdr:colOff>
      <xdr:row>241</xdr:row>
      <xdr:rowOff>177800</xdr:rowOff>
    </xdr:to>
    <xdr:sp macro="" textlink="">
      <xdr:nvSpPr>
        <xdr:cNvPr id="15" name="AutoShape 3">
          <a:hlinkClick xmlns:r="http://schemas.openxmlformats.org/officeDocument/2006/relationships" r:id="rId14" tooltip="Volver menú alojados"/>
        </xdr:cNvPr>
        <xdr:cNvSpPr>
          <a:spLocks noChangeArrowheads="1"/>
        </xdr:cNvSpPr>
      </xdr:nvSpPr>
      <xdr:spPr bwMode="auto">
        <a:xfrm rot="10800000">
          <a:off x="11531600" y="50936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104775</xdr:colOff>
      <xdr:row>257</xdr:row>
      <xdr:rowOff>31750</xdr:rowOff>
    </xdr:from>
    <xdr:to>
      <xdr:col>14</xdr:col>
      <xdr:colOff>466725</xdr:colOff>
      <xdr:row>259</xdr:row>
      <xdr:rowOff>12700</xdr:rowOff>
    </xdr:to>
    <xdr:sp macro="" textlink="">
      <xdr:nvSpPr>
        <xdr:cNvPr id="16" name="AutoShape 3">
          <a:hlinkClick xmlns:r="http://schemas.openxmlformats.org/officeDocument/2006/relationships" r:id="rId15" tooltip="Volver menú alojados"/>
        </xdr:cNvPr>
        <xdr:cNvSpPr>
          <a:spLocks noChangeArrowheads="1"/>
        </xdr:cNvSpPr>
      </xdr:nvSpPr>
      <xdr:spPr bwMode="auto">
        <a:xfrm rot="10800000">
          <a:off x="11430000" y="5450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117475</xdr:colOff>
      <xdr:row>275</xdr:row>
      <xdr:rowOff>19050</xdr:rowOff>
    </xdr:from>
    <xdr:to>
      <xdr:col>14</xdr:col>
      <xdr:colOff>479425</xdr:colOff>
      <xdr:row>277</xdr:row>
      <xdr:rowOff>0</xdr:rowOff>
    </xdr:to>
    <xdr:sp macro="" textlink="">
      <xdr:nvSpPr>
        <xdr:cNvPr id="17" name="AutoShape 3">
          <a:hlinkClick xmlns:r="http://schemas.openxmlformats.org/officeDocument/2006/relationships" r:id="rId16" tooltip="Volver menú alojados"/>
        </xdr:cNvPr>
        <xdr:cNvSpPr>
          <a:spLocks noChangeArrowheads="1"/>
        </xdr:cNvSpPr>
      </xdr:nvSpPr>
      <xdr:spPr bwMode="auto">
        <a:xfrm rot="10800000">
          <a:off x="11442700" y="58159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0</xdr:row>
      <xdr:rowOff>692150</xdr:rowOff>
    </xdr:to>
    <xdr:pic>
      <xdr:nvPicPr>
        <xdr:cNvPr id="18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3</xdr:row>
      <xdr:rowOff>85725</xdr:rowOff>
    </xdr:from>
    <xdr:to>
      <xdr:col>13</xdr:col>
      <xdr:colOff>866775</xdr:colOff>
      <xdr:row>15</xdr:row>
      <xdr:rowOff>95250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7</xdr:col>
      <xdr:colOff>161925</xdr:colOff>
      <xdr:row>21</xdr:row>
      <xdr:rowOff>142875</xdr:rowOff>
    </xdr:from>
    <xdr:to>
      <xdr:col>13</xdr:col>
      <xdr:colOff>942975</xdr:colOff>
      <xdr:row>33</xdr:row>
      <xdr:rowOff>161925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7</xdr:col>
      <xdr:colOff>228600</xdr:colOff>
      <xdr:row>39</xdr:row>
      <xdr:rowOff>19050</xdr:rowOff>
    </xdr:from>
    <xdr:to>
      <xdr:col>13</xdr:col>
      <xdr:colOff>1009650</xdr:colOff>
      <xdr:row>51</xdr:row>
      <xdr:rowOff>38100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7</xdr:col>
      <xdr:colOff>238125</xdr:colOff>
      <xdr:row>57</xdr:row>
      <xdr:rowOff>133350</xdr:rowOff>
    </xdr:from>
    <xdr:to>
      <xdr:col>13</xdr:col>
      <xdr:colOff>1019175</xdr:colOff>
      <xdr:row>69</xdr:row>
      <xdr:rowOff>161925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7</xdr:col>
      <xdr:colOff>152400</xdr:colOff>
      <xdr:row>75</xdr:row>
      <xdr:rowOff>85725</xdr:rowOff>
    </xdr:from>
    <xdr:to>
      <xdr:col>13</xdr:col>
      <xdr:colOff>933450</xdr:colOff>
      <xdr:row>87</xdr:row>
      <xdr:rowOff>95250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7</xdr:col>
      <xdr:colOff>171450</xdr:colOff>
      <xdr:row>93</xdr:row>
      <xdr:rowOff>66675</xdr:rowOff>
    </xdr:from>
    <xdr:to>
      <xdr:col>13</xdr:col>
      <xdr:colOff>952500</xdr:colOff>
      <xdr:row>105</xdr:row>
      <xdr:rowOff>95250</xdr:rowOff>
    </xdr:to>
    <xdr:graphicFrame macro="">
      <xdr:nvGraphicFramePr>
        <xdr:cNvPr id="24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7</xdr:col>
      <xdr:colOff>133350</xdr:colOff>
      <xdr:row>111</xdr:row>
      <xdr:rowOff>66675</xdr:rowOff>
    </xdr:from>
    <xdr:to>
      <xdr:col>13</xdr:col>
      <xdr:colOff>914400</xdr:colOff>
      <xdr:row>123</xdr:row>
      <xdr:rowOff>104775</xdr:rowOff>
    </xdr:to>
    <xdr:graphicFrame macro="">
      <xdr:nvGraphicFramePr>
        <xdr:cNvPr id="25" name="2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133350</xdr:colOff>
      <xdr:row>129</xdr:row>
      <xdr:rowOff>85725</xdr:rowOff>
    </xdr:from>
    <xdr:to>
      <xdr:col>13</xdr:col>
      <xdr:colOff>914400</xdr:colOff>
      <xdr:row>141</xdr:row>
      <xdr:rowOff>114300</xdr:rowOff>
    </xdr:to>
    <xdr:graphicFrame macro="">
      <xdr:nvGraphicFramePr>
        <xdr:cNvPr id="26" name="2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7</xdr:col>
      <xdr:colOff>114300</xdr:colOff>
      <xdr:row>147</xdr:row>
      <xdr:rowOff>104775</xdr:rowOff>
    </xdr:from>
    <xdr:to>
      <xdr:col>13</xdr:col>
      <xdr:colOff>895350</xdr:colOff>
      <xdr:row>159</xdr:row>
      <xdr:rowOff>123825</xdr:rowOff>
    </xdr:to>
    <xdr:graphicFrame macro="">
      <xdr:nvGraphicFramePr>
        <xdr:cNvPr id="27" name="2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152399</xdr:colOff>
      <xdr:row>165</xdr:row>
      <xdr:rowOff>38100</xdr:rowOff>
    </xdr:from>
    <xdr:to>
      <xdr:col>13</xdr:col>
      <xdr:colOff>984250</xdr:colOff>
      <xdr:row>177</xdr:row>
      <xdr:rowOff>66675</xdr:rowOff>
    </xdr:to>
    <xdr:graphicFrame macro="">
      <xdr:nvGraphicFramePr>
        <xdr:cNvPr id="28" name="2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7</xdr:col>
      <xdr:colOff>142875</xdr:colOff>
      <xdr:row>183</xdr:row>
      <xdr:rowOff>28575</xdr:rowOff>
    </xdr:from>
    <xdr:to>
      <xdr:col>13</xdr:col>
      <xdr:colOff>923925</xdr:colOff>
      <xdr:row>195</xdr:row>
      <xdr:rowOff>57150</xdr:rowOff>
    </xdr:to>
    <xdr:graphicFrame macro="">
      <xdr:nvGraphicFramePr>
        <xdr:cNvPr id="29" name="2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7</xdr:col>
      <xdr:colOff>219075</xdr:colOff>
      <xdr:row>201</xdr:row>
      <xdr:rowOff>38100</xdr:rowOff>
    </xdr:from>
    <xdr:to>
      <xdr:col>13</xdr:col>
      <xdr:colOff>1000125</xdr:colOff>
      <xdr:row>213</xdr:row>
      <xdr:rowOff>57150</xdr:rowOff>
    </xdr:to>
    <xdr:graphicFrame macro="">
      <xdr:nvGraphicFramePr>
        <xdr:cNvPr id="30" name="2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7</xdr:col>
      <xdr:colOff>104775</xdr:colOff>
      <xdr:row>219</xdr:row>
      <xdr:rowOff>28575</xdr:rowOff>
    </xdr:from>
    <xdr:to>
      <xdr:col>13</xdr:col>
      <xdr:colOff>885825</xdr:colOff>
      <xdr:row>231</xdr:row>
      <xdr:rowOff>47625</xdr:rowOff>
    </xdr:to>
    <xdr:graphicFrame macro="">
      <xdr:nvGraphicFramePr>
        <xdr:cNvPr id="31" name="3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7</xdr:col>
      <xdr:colOff>200025</xdr:colOff>
      <xdr:row>237</xdr:row>
      <xdr:rowOff>28575</xdr:rowOff>
    </xdr:from>
    <xdr:to>
      <xdr:col>13</xdr:col>
      <xdr:colOff>981075</xdr:colOff>
      <xdr:row>249</xdr:row>
      <xdr:rowOff>38100</xdr:rowOff>
    </xdr:to>
    <xdr:graphicFrame macro="">
      <xdr:nvGraphicFramePr>
        <xdr:cNvPr id="32" name="3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7</xdr:col>
      <xdr:colOff>142875</xdr:colOff>
      <xdr:row>255</xdr:row>
      <xdr:rowOff>38100</xdr:rowOff>
    </xdr:from>
    <xdr:to>
      <xdr:col>13</xdr:col>
      <xdr:colOff>923925</xdr:colOff>
      <xdr:row>267</xdr:row>
      <xdr:rowOff>47625</xdr:rowOff>
    </xdr:to>
    <xdr:graphicFrame macro="">
      <xdr:nvGraphicFramePr>
        <xdr:cNvPr id="33" name="3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7</xdr:col>
      <xdr:colOff>133350</xdr:colOff>
      <xdr:row>273</xdr:row>
      <xdr:rowOff>47625</xdr:rowOff>
    </xdr:from>
    <xdr:to>
      <xdr:col>13</xdr:col>
      <xdr:colOff>914400</xdr:colOff>
      <xdr:row>285</xdr:row>
      <xdr:rowOff>76200</xdr:rowOff>
    </xdr:to>
    <xdr:graphicFrame macro="">
      <xdr:nvGraphicFramePr>
        <xdr:cNvPr id="34" name="3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977C84F-8AD2-4EAA-88C2-40B999A40982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2:$G$22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56433C9-2D30-40B3-B911-934738B84246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2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0:$G$40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45B5B83-1B35-4C69-B258-97FE7E90D0B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2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58:$G$58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68479F8-A323-4463-A602-DDE016CE694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2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6:$G$76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7594A3-36C1-4332-B8B9-EEBBFD86981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2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4:$G$94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77C0A04-2352-4451-A245-7815BB40325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2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</xdr:colOff>
      <xdr:row>14</xdr:row>
      <xdr:rowOff>66675</xdr:rowOff>
    </xdr:from>
    <xdr:to>
      <xdr:col>8</xdr:col>
      <xdr:colOff>428625</xdr:colOff>
      <xdr:row>16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77175" y="2924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2:$G$112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0F3AD1-BF1E-47E3-A8A1-676EE54B0340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2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0:$G$130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B133E1E-F043-425F-A3ED-85560E91D541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2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48:$G$148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74590E-F404-4B65-BB7A-15BA133AEADE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2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6:$G$166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866852-9F0E-49B4-B85F-A58FC19AE34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2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4:$G$184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352E3B5-DDD0-44E4-8F1E-83349E903510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2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2:$G$202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08F2C1-F01F-4DEC-BD70-3BBC6AF0D4CC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2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0:$G$220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3017C13-1D21-450D-B5DC-EF3DCCADE39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2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38:$G$238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D48FD36-F60B-4CB0-B31E-9AA3444956F4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2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6:$G$256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42E23-1BBB-47E2-B887-BBD6BD702F33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2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4:$G$274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8DB7F67-D3EC-4AA1-BF60-F55AB6A7E49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2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1</xdr:col>
      <xdr:colOff>161925</xdr:colOff>
      <xdr:row>2</xdr:row>
      <xdr:rowOff>47625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333375</xdr:colOff>
      <xdr:row>55</xdr:row>
      <xdr:rowOff>171450</xdr:rowOff>
    </xdr:from>
    <xdr:to>
      <xdr:col>6</xdr:col>
      <xdr:colOff>695325</xdr:colOff>
      <xdr:row>69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0545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209550</xdr:colOff>
      <xdr:row>1</xdr:row>
      <xdr:rowOff>66675</xdr:rowOff>
    </xdr:from>
    <xdr:to>
      <xdr:col>25</xdr:col>
      <xdr:colOff>571500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485775</xdr:colOff>
      <xdr:row>0</xdr:row>
      <xdr:rowOff>171450</xdr:rowOff>
    </xdr:from>
    <xdr:to>
      <xdr:col>1</xdr:col>
      <xdr:colOff>847725</xdr:colOff>
      <xdr:row>2</xdr:row>
      <xdr:rowOff>152400</xdr:rowOff>
    </xdr:to>
    <xdr:sp macro="" textlink="">
      <xdr:nvSpPr>
        <xdr:cNvPr id="4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47775" y="171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419100</xdr:colOff>
      <xdr:row>29</xdr:row>
      <xdr:rowOff>0</xdr:rowOff>
    </xdr:from>
    <xdr:to>
      <xdr:col>7</xdr:col>
      <xdr:colOff>781050</xdr:colOff>
      <xdr:row>31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53325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666750</xdr:colOff>
      <xdr:row>0</xdr:row>
      <xdr:rowOff>0</xdr:rowOff>
    </xdr:from>
    <xdr:to>
      <xdr:col>7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74676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228600</xdr:colOff>
      <xdr:row>26</xdr:row>
      <xdr:rowOff>85725</xdr:rowOff>
    </xdr:from>
    <xdr:to>
      <xdr:col>5</xdr:col>
      <xdr:colOff>590550</xdr:colOff>
      <xdr:row>28</xdr:row>
      <xdr:rowOff>123825</xdr:rowOff>
    </xdr:to>
    <xdr:sp macro="" textlink="">
      <xdr:nvSpPr>
        <xdr:cNvPr id="4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76925" y="5276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231775</xdr:colOff>
      <xdr:row>20</xdr:row>
      <xdr:rowOff>158750</xdr:rowOff>
    </xdr:from>
    <xdr:to>
      <xdr:col>10</xdr:col>
      <xdr:colOff>593725</xdr:colOff>
      <xdr:row>22</xdr:row>
      <xdr:rowOff>139700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89925" y="4330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9</xdr:col>
      <xdr:colOff>590550</xdr:colOff>
      <xdr:row>42</xdr:row>
      <xdr:rowOff>123826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:$G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276225</xdr:colOff>
      <xdr:row>20</xdr:row>
      <xdr:rowOff>174625</xdr:rowOff>
    </xdr:from>
    <xdr:to>
      <xdr:col>10</xdr:col>
      <xdr:colOff>638175</xdr:colOff>
      <xdr:row>22</xdr:row>
      <xdr:rowOff>155575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05800" y="4346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:$G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558800</xdr:colOff>
      <xdr:row>31</xdr:row>
      <xdr:rowOff>0</xdr:rowOff>
    </xdr:from>
    <xdr:to>
      <xdr:col>10</xdr:col>
      <xdr:colOff>158750</xdr:colOff>
      <xdr:row>33</xdr:row>
      <xdr:rowOff>38100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6350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85725</xdr:colOff>
      <xdr:row>31</xdr:row>
      <xdr:rowOff>19050</xdr:rowOff>
    </xdr:from>
    <xdr:to>
      <xdr:col>10</xdr:col>
      <xdr:colOff>447675</xdr:colOff>
      <xdr:row>33</xdr:row>
      <xdr:rowOff>0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649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0</xdr:colOff>
      <xdr:row>31</xdr:row>
      <xdr:rowOff>161925</xdr:rowOff>
    </xdr:from>
    <xdr:to>
      <xdr:col>10</xdr:col>
      <xdr:colOff>361950</xdr:colOff>
      <xdr:row>33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10575" y="6105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3" name="Picture 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158750</xdr:colOff>
      <xdr:row>20</xdr:row>
      <xdr:rowOff>158750</xdr:rowOff>
    </xdr:from>
    <xdr:to>
      <xdr:col>10</xdr:col>
      <xdr:colOff>520700</xdr:colOff>
      <xdr:row>22</xdr:row>
      <xdr:rowOff>139700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07350" y="396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31</xdr:row>
      <xdr:rowOff>95250</xdr:rowOff>
    </xdr:from>
    <xdr:to>
      <xdr:col>10</xdr:col>
      <xdr:colOff>133350</xdr:colOff>
      <xdr:row>33</xdr:row>
      <xdr:rowOff>133350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77150" y="5391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133350</xdr:colOff>
      <xdr:row>0</xdr:row>
      <xdr:rowOff>180975</xdr:rowOff>
    </xdr:from>
    <xdr:to>
      <xdr:col>1</xdr:col>
      <xdr:colOff>495300</xdr:colOff>
      <xdr:row>2</xdr:row>
      <xdr:rowOff>161925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906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57150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12</xdr:row>
      <xdr:rowOff>95250</xdr:rowOff>
    </xdr:from>
    <xdr:to>
      <xdr:col>7</xdr:col>
      <xdr:colOff>485775</xdr:colOff>
      <xdr:row>14</xdr:row>
      <xdr:rowOff>152400</xdr:rowOff>
    </xdr:to>
    <xdr:sp macro="" textlink="">
      <xdr:nvSpPr>
        <xdr:cNvPr id="3" name="AutoShape 7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48275" y="172402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250825</xdr:colOff>
      <xdr:row>29</xdr:row>
      <xdr:rowOff>88900</xdr:rowOff>
    </xdr:from>
    <xdr:to>
      <xdr:col>10</xdr:col>
      <xdr:colOff>612775</xdr:colOff>
      <xdr:row>30</xdr:row>
      <xdr:rowOff>66675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413625" y="50704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365125</xdr:colOff>
      <xdr:row>19</xdr:row>
      <xdr:rowOff>215900</xdr:rowOff>
    </xdr:from>
    <xdr:to>
      <xdr:col>6</xdr:col>
      <xdr:colOff>727075</xdr:colOff>
      <xdr:row>21</xdr:row>
      <xdr:rowOff>6350</xdr:rowOff>
    </xdr:to>
    <xdr:sp macro="" textlink="">
      <xdr:nvSpPr>
        <xdr:cNvPr id="2" name="AutoShape 4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8461375" y="516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301625</xdr:colOff>
      <xdr:row>15</xdr:row>
      <xdr:rowOff>0</xdr:rowOff>
    </xdr:from>
    <xdr:to>
      <xdr:col>17</xdr:col>
      <xdr:colOff>663575</xdr:colOff>
      <xdr:row>15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225425</xdr:colOff>
      <xdr:row>2</xdr:row>
      <xdr:rowOff>295275</xdr:rowOff>
    </xdr:from>
    <xdr:to>
      <xdr:col>12</xdr:col>
      <xdr:colOff>587375</xdr:colOff>
      <xdr:row>4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331450" y="104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276225</xdr:colOff>
      <xdr:row>2</xdr:row>
      <xdr:rowOff>41275</xdr:rowOff>
    </xdr:from>
    <xdr:to>
      <xdr:col>12</xdr:col>
      <xdr:colOff>638175</xdr:colOff>
      <xdr:row>3</xdr:row>
      <xdr:rowOff>60325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172700" y="793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419100</xdr:colOff>
      <xdr:row>2</xdr:row>
      <xdr:rowOff>9525</xdr:rowOff>
    </xdr:from>
    <xdr:to>
      <xdr:col>10</xdr:col>
      <xdr:colOff>19050</xdr:colOff>
      <xdr:row>2</xdr:row>
      <xdr:rowOff>368300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39050" y="74295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200025</xdr:colOff>
      <xdr:row>2</xdr:row>
      <xdr:rowOff>9525</xdr:rowOff>
    </xdr:from>
    <xdr:to>
      <xdr:col>9</xdr:col>
      <xdr:colOff>561975</xdr:colOff>
      <xdr:row>2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4199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266700</xdr:colOff>
      <xdr:row>15</xdr:row>
      <xdr:rowOff>47625</xdr:rowOff>
    </xdr:from>
    <xdr:to>
      <xdr:col>7</xdr:col>
      <xdr:colOff>628650</xdr:colOff>
      <xdr:row>17</xdr:row>
      <xdr:rowOff>85725</xdr:rowOff>
    </xdr:to>
    <xdr:sp macro="" textlink="">
      <xdr:nvSpPr>
        <xdr:cNvPr id="2" name="AutoShape 1031">
          <a:hlinkClick xmlns:r="http://schemas.openxmlformats.org/officeDocument/2006/relationships" r:id="rId1" tooltip="Volver menú pernoctaciones"/>
        </xdr:cNvPr>
        <xdr:cNvSpPr>
          <a:spLocks noChangeArrowheads="1"/>
        </xdr:cNvSpPr>
      </xdr:nvSpPr>
      <xdr:spPr bwMode="auto">
        <a:xfrm rot="10800000">
          <a:off x="7115175" y="2981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103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2</xdr:row>
      <xdr:rowOff>104775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514350</xdr:colOff>
      <xdr:row>56</xdr:row>
      <xdr:rowOff>47625</xdr:rowOff>
    </xdr:from>
    <xdr:to>
      <xdr:col>7</xdr:col>
      <xdr:colOff>114300</xdr:colOff>
      <xdr:row>57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8645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66675</xdr:colOff>
      <xdr:row>18</xdr:row>
      <xdr:rowOff>85725</xdr:rowOff>
    </xdr:from>
    <xdr:to>
      <xdr:col>7</xdr:col>
      <xdr:colOff>428625</xdr:colOff>
      <xdr:row>19</xdr:row>
      <xdr:rowOff>257175</xdr:rowOff>
    </xdr:to>
    <xdr:sp macro="" textlink="">
      <xdr:nvSpPr>
        <xdr:cNvPr id="2" name="AutoShape 4">
          <a:hlinkClick xmlns:r="http://schemas.openxmlformats.org/officeDocument/2006/relationships" r:id="rId1" tooltip="Volver menú pernoctaciones"/>
        </xdr:cNvPr>
        <xdr:cNvSpPr>
          <a:spLocks noChangeArrowheads="1"/>
        </xdr:cNvSpPr>
      </xdr:nvSpPr>
      <xdr:spPr bwMode="auto">
        <a:xfrm rot="10800000">
          <a:off x="6657975" y="3524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222250</xdr:colOff>
      <xdr:row>29</xdr:row>
      <xdr:rowOff>19050</xdr:rowOff>
    </xdr:from>
    <xdr:to>
      <xdr:col>9</xdr:col>
      <xdr:colOff>584200</xdr:colOff>
      <xdr:row>29</xdr:row>
      <xdr:rowOff>377825</xdr:rowOff>
    </xdr:to>
    <xdr:sp macro="" textlink="">
      <xdr:nvSpPr>
        <xdr:cNvPr id="3" name="AutoShape 5">
          <a:hlinkClick xmlns:r="http://schemas.openxmlformats.org/officeDocument/2006/relationships" r:id="rId2" tooltip="Volver menú pernoctaciones"/>
        </xdr:cNvPr>
        <xdr:cNvSpPr>
          <a:spLocks noChangeArrowheads="1"/>
        </xdr:cNvSpPr>
      </xdr:nvSpPr>
      <xdr:spPr bwMode="auto">
        <a:xfrm rot="10800000">
          <a:off x="7318375" y="474345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6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152400</xdr:colOff>
      <xdr:row>4</xdr:row>
      <xdr:rowOff>142875</xdr:rowOff>
    </xdr:from>
    <xdr:to>
      <xdr:col>6</xdr:col>
      <xdr:colOff>514350</xdr:colOff>
      <xdr:row>6</xdr:row>
      <xdr:rowOff>9525</xdr:rowOff>
    </xdr:to>
    <xdr:sp macro="" textlink="">
      <xdr:nvSpPr>
        <xdr:cNvPr id="3" name="AutoShape 6">
          <a:hlinkClick xmlns:r="http://schemas.openxmlformats.org/officeDocument/2006/relationships" r:id="rId3" tooltip="Volver menú pernoctaciones"/>
        </xdr:cNvPr>
        <xdr:cNvSpPr>
          <a:spLocks noChangeArrowheads="1"/>
        </xdr:cNvSpPr>
      </xdr:nvSpPr>
      <xdr:spPr bwMode="auto">
        <a:xfrm rot="10800000">
          <a:off x="49815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190500</xdr:colOff>
      <xdr:row>29</xdr:row>
      <xdr:rowOff>28575</xdr:rowOff>
    </xdr:from>
    <xdr:to>
      <xdr:col>9</xdr:col>
      <xdr:colOff>552450</xdr:colOff>
      <xdr:row>30</xdr:row>
      <xdr:rowOff>6350</xdr:rowOff>
    </xdr:to>
    <xdr:sp macro="" textlink="">
      <xdr:nvSpPr>
        <xdr:cNvPr id="2" name="AutoShape 3">
          <a:hlinkClick xmlns:r="http://schemas.openxmlformats.org/officeDocument/2006/relationships" r:id="rId1" tooltip="Volver menú pernoctaciones"/>
        </xdr:cNvPr>
        <xdr:cNvSpPr>
          <a:spLocks noChangeArrowheads="1"/>
        </xdr:cNvSpPr>
      </xdr:nvSpPr>
      <xdr:spPr bwMode="auto">
        <a:xfrm rot="10800000">
          <a:off x="7419975" y="475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292100</xdr:colOff>
      <xdr:row>22</xdr:row>
      <xdr:rowOff>161925</xdr:rowOff>
    </xdr:from>
    <xdr:to>
      <xdr:col>6</xdr:col>
      <xdr:colOff>654050</xdr:colOff>
      <xdr:row>24</xdr:row>
      <xdr:rowOff>66675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86169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200025</xdr:colOff>
      <xdr:row>3</xdr:row>
      <xdr:rowOff>152400</xdr:rowOff>
    </xdr:from>
    <xdr:to>
      <xdr:col>12</xdr:col>
      <xdr:colOff>561975</xdr:colOff>
      <xdr:row>4</xdr:row>
      <xdr:rowOff>323850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096500" y="124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419100</xdr:colOff>
      <xdr:row>1</xdr:row>
      <xdr:rowOff>504825</xdr:rowOff>
    </xdr:from>
    <xdr:to>
      <xdr:col>13</xdr:col>
      <xdr:colOff>19050</xdr:colOff>
      <xdr:row>2</xdr:row>
      <xdr:rowOff>311150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315575" y="69532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809625</xdr:colOff>
      <xdr:row>29</xdr:row>
      <xdr:rowOff>95250</xdr:rowOff>
    </xdr:from>
    <xdr:to>
      <xdr:col>11</xdr:col>
      <xdr:colOff>219075</xdr:colOff>
      <xdr:row>55</xdr:row>
      <xdr:rowOff>76200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3562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104775</xdr:colOff>
      <xdr:row>2</xdr:row>
      <xdr:rowOff>19050</xdr:rowOff>
    </xdr:from>
    <xdr:to>
      <xdr:col>11</xdr:col>
      <xdr:colOff>466725</xdr:colOff>
      <xdr:row>2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39225" y="40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11</xdr:row>
      <xdr:rowOff>76200</xdr:rowOff>
    </xdr:from>
    <xdr:to>
      <xdr:col>6</xdr:col>
      <xdr:colOff>361950</xdr:colOff>
      <xdr:row>13</xdr:row>
      <xdr:rowOff>114300</xdr:rowOff>
    </xdr:to>
    <xdr:sp macro="" textlink="">
      <xdr:nvSpPr>
        <xdr:cNvPr id="2" name="AutoShape 3">
          <a:hlinkClick xmlns:r="http://schemas.openxmlformats.org/officeDocument/2006/relationships" r:id="rId1" tooltip="Volver menú Indice de Ocupación"/>
        </xdr:cNvPr>
        <xdr:cNvSpPr>
          <a:spLocks noChangeArrowheads="1"/>
        </xdr:cNvSpPr>
      </xdr:nvSpPr>
      <xdr:spPr bwMode="auto">
        <a:xfrm rot="10800000">
          <a:off x="6667500" y="2333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419100</xdr:colOff>
      <xdr:row>16</xdr:row>
      <xdr:rowOff>76200</xdr:rowOff>
    </xdr:from>
    <xdr:to>
      <xdr:col>7</xdr:col>
      <xdr:colOff>19050</xdr:colOff>
      <xdr:row>18</xdr:row>
      <xdr:rowOff>57150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76875" y="3943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19</xdr:row>
      <xdr:rowOff>0</xdr:rowOff>
    </xdr:from>
    <xdr:to>
      <xdr:col>6</xdr:col>
      <xdr:colOff>361950</xdr:colOff>
      <xdr:row>20</xdr:row>
      <xdr:rowOff>76200</xdr:rowOff>
    </xdr:to>
    <xdr:sp macro="" textlink="">
      <xdr:nvSpPr>
        <xdr:cNvPr id="3" name="AutoShape 3">
          <a:hlinkClick xmlns:r="http://schemas.openxmlformats.org/officeDocument/2006/relationships" r:id="rId3" tooltip="Volver menú Indice de Ocupación"/>
        </xdr:cNvPr>
        <xdr:cNvSpPr>
          <a:spLocks noChangeArrowheads="1"/>
        </xdr:cNvSpPr>
      </xdr:nvSpPr>
      <xdr:spPr bwMode="auto">
        <a:xfrm rot="10800000">
          <a:off x="6200775" y="373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25</xdr:row>
      <xdr:rowOff>152400</xdr:rowOff>
    </xdr:from>
    <xdr:to>
      <xdr:col>9</xdr:col>
      <xdr:colOff>666750</xdr:colOff>
      <xdr:row>26</xdr:row>
      <xdr:rowOff>323850</xdr:rowOff>
    </xdr:to>
    <xdr:sp macro="" textlink="">
      <xdr:nvSpPr>
        <xdr:cNvPr id="4" name="AutoShape 3">
          <a:hlinkClick xmlns:r="http://schemas.openxmlformats.org/officeDocument/2006/relationships" r:id="rId4" tooltip="Volver menú Indice de Ocupación"/>
        </xdr:cNvPr>
        <xdr:cNvSpPr>
          <a:spLocks noChangeArrowheads="1"/>
        </xdr:cNvSpPr>
      </xdr:nvSpPr>
      <xdr:spPr bwMode="auto">
        <a:xfrm rot="10800000">
          <a:off x="7477125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/>
            <a:pPr algn="ctr"/>
            <a:t>ÍNDICES DE OCUPACIÓN POR ZONAS  Y TIPOLOGÍA DE ESTABLECIMIENTO (%)</a:t>
          </a:fld>
          <a:endParaRPr lang="es-ES" sz="1600" b="1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76200</xdr:colOff>
      <xdr:row>18</xdr:row>
      <xdr:rowOff>38100</xdr:rowOff>
    </xdr:from>
    <xdr:to>
      <xdr:col>5</xdr:col>
      <xdr:colOff>438150</xdr:colOff>
      <xdr:row>19</xdr:row>
      <xdr:rowOff>209550</xdr:rowOff>
    </xdr:to>
    <xdr:sp macro="" textlink="">
      <xdr:nvSpPr>
        <xdr:cNvPr id="2" name="AutoShape 4">
          <a:hlinkClick xmlns:r="http://schemas.openxmlformats.org/officeDocument/2006/relationships" r:id="rId1" tooltip="Volver menú Indice de Ocupación"/>
        </xdr:cNvPr>
        <xdr:cNvSpPr>
          <a:spLocks noChangeArrowheads="1"/>
        </xdr:cNvSpPr>
      </xdr:nvSpPr>
      <xdr:spPr bwMode="auto">
        <a:xfrm rot="10800000">
          <a:off x="5676900" y="382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161925</xdr:colOff>
      <xdr:row>30</xdr:row>
      <xdr:rowOff>19050</xdr:rowOff>
    </xdr:from>
    <xdr:to>
      <xdr:col>9</xdr:col>
      <xdr:colOff>523875</xdr:colOff>
      <xdr:row>30</xdr:row>
      <xdr:rowOff>377825</xdr:rowOff>
    </xdr:to>
    <xdr:sp macro="" textlink="">
      <xdr:nvSpPr>
        <xdr:cNvPr id="3" name="AutoShape 3">
          <a:hlinkClick xmlns:r="http://schemas.openxmlformats.org/officeDocument/2006/relationships" r:id="rId2" tooltip="Volver menú Indice de Ocupación"/>
        </xdr:cNvPr>
        <xdr:cNvSpPr>
          <a:spLocks noChangeArrowheads="1"/>
        </xdr:cNvSpPr>
      </xdr:nvSpPr>
      <xdr:spPr bwMode="auto">
        <a:xfrm rot="10800000">
          <a:off x="7105650" y="49053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5</xdr:row>
      <xdr:rowOff>0</xdr:rowOff>
    </xdr:from>
    <xdr:to>
      <xdr:col>7</xdr:col>
      <xdr:colOff>361950</xdr:colOff>
      <xdr:row>6</xdr:row>
      <xdr:rowOff>9525</xdr:rowOff>
    </xdr:to>
    <xdr:sp macro="" textlink="">
      <xdr:nvSpPr>
        <xdr:cNvPr id="3" name="AutoShape 6">
          <a:hlinkClick xmlns:r="http://schemas.openxmlformats.org/officeDocument/2006/relationships" r:id="rId3" tooltip="Volver menú Indice de Ocupación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234950</xdr:colOff>
      <xdr:row>31</xdr:row>
      <xdr:rowOff>158750</xdr:rowOff>
    </xdr:from>
    <xdr:to>
      <xdr:col>9</xdr:col>
      <xdr:colOff>596900</xdr:colOff>
      <xdr:row>32</xdr:row>
      <xdr:rowOff>327025</xdr:rowOff>
    </xdr:to>
    <xdr:sp macro="" textlink="">
      <xdr:nvSpPr>
        <xdr:cNvPr id="2" name="AutoShape 3">
          <a:hlinkClick xmlns:r="http://schemas.openxmlformats.org/officeDocument/2006/relationships" r:id="rId1" tooltip="Volver menú Indice de Ocupación"/>
        </xdr:cNvPr>
        <xdr:cNvSpPr>
          <a:spLocks noChangeArrowheads="1"/>
        </xdr:cNvSpPr>
      </xdr:nvSpPr>
      <xdr:spPr bwMode="auto">
        <a:xfrm rot="10800000">
          <a:off x="7378700" y="51784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327025</xdr:colOff>
      <xdr:row>21</xdr:row>
      <xdr:rowOff>180975</xdr:rowOff>
    </xdr:from>
    <xdr:to>
      <xdr:col>7</xdr:col>
      <xdr:colOff>688975</xdr:colOff>
      <xdr:row>23</xdr:row>
      <xdr:rowOff>66675</xdr:rowOff>
    </xdr:to>
    <xdr:sp macro="" textlink="">
      <xdr:nvSpPr>
        <xdr:cNvPr id="2" name="AutoShape 3">
          <a:hlinkClick xmlns:r="http://schemas.openxmlformats.org/officeDocument/2006/relationships" r:id="rId1" tooltip="Volver a menú principal"/>
        </xdr:cNvPr>
        <xdr:cNvSpPr>
          <a:spLocks noChangeArrowheads="1"/>
        </xdr:cNvSpPr>
      </xdr:nvSpPr>
      <xdr:spPr bwMode="auto">
        <a:xfrm rot="10800000">
          <a:off x="9251950" y="500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352425</xdr:colOff>
      <xdr:row>2</xdr:row>
      <xdr:rowOff>9525</xdr:rowOff>
    </xdr:from>
    <xdr:to>
      <xdr:col>12</xdr:col>
      <xdr:colOff>714375</xdr:colOff>
      <xdr:row>3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2489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647700</xdr:colOff>
      <xdr:row>1</xdr:row>
      <xdr:rowOff>523875</xdr:rowOff>
    </xdr:from>
    <xdr:to>
      <xdr:col>11</xdr:col>
      <xdr:colOff>57150</xdr:colOff>
      <xdr:row>2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2965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298450</xdr:colOff>
      <xdr:row>16</xdr:row>
      <xdr:rowOff>69850</xdr:rowOff>
    </xdr:from>
    <xdr:to>
      <xdr:col>8</xdr:col>
      <xdr:colOff>660400</xdr:colOff>
      <xdr:row>16</xdr:row>
      <xdr:rowOff>431800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94575" y="381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295275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323850</xdr:colOff>
      <xdr:row>1</xdr:row>
      <xdr:rowOff>523875</xdr:rowOff>
    </xdr:from>
    <xdr:to>
      <xdr:col>10</xdr:col>
      <xdr:colOff>685800</xdr:colOff>
      <xdr:row>2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058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123825</xdr:colOff>
      <xdr:row>14</xdr:row>
      <xdr:rowOff>66675</xdr:rowOff>
    </xdr:from>
    <xdr:to>
      <xdr:col>6</xdr:col>
      <xdr:colOff>485775</xdr:colOff>
      <xdr:row>16</xdr:row>
      <xdr:rowOff>104775</xdr:rowOff>
    </xdr:to>
    <xdr:sp macro="" textlink="">
      <xdr:nvSpPr>
        <xdr:cNvPr id="2" name="AutoShape 4">
          <a:hlinkClick xmlns:r="http://schemas.openxmlformats.org/officeDocument/2006/relationships" r:id="rId1" tooltip="Volver menú Estancias Medias"/>
        </xdr:cNvPr>
        <xdr:cNvSpPr>
          <a:spLocks noChangeArrowheads="1"/>
        </xdr:cNvSpPr>
      </xdr:nvSpPr>
      <xdr:spPr bwMode="auto">
        <a:xfrm rot="10800000">
          <a:off x="6724650" y="278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180975</xdr:colOff>
      <xdr:row>20</xdr:row>
      <xdr:rowOff>161925</xdr:rowOff>
    </xdr:from>
    <xdr:to>
      <xdr:col>5</xdr:col>
      <xdr:colOff>542925</xdr:colOff>
      <xdr:row>21</xdr:row>
      <xdr:rowOff>333375</xdr:rowOff>
    </xdr:to>
    <xdr:sp macro="" textlink="">
      <xdr:nvSpPr>
        <xdr:cNvPr id="3" name="AutoShape 4">
          <a:hlinkClick xmlns:r="http://schemas.openxmlformats.org/officeDocument/2006/relationships" r:id="rId3" tooltip="Volver menú Estancias Medias"/>
        </xdr:cNvPr>
        <xdr:cNvSpPr>
          <a:spLocks noChangeArrowheads="1"/>
        </xdr:cNvSpPr>
      </xdr:nvSpPr>
      <xdr:spPr bwMode="auto">
        <a:xfrm rot="10800000">
          <a:off x="6096000" y="416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26</xdr:row>
      <xdr:rowOff>171450</xdr:rowOff>
    </xdr:from>
    <xdr:to>
      <xdr:col>9</xdr:col>
      <xdr:colOff>590550</xdr:colOff>
      <xdr:row>27</xdr:row>
      <xdr:rowOff>342900</xdr:rowOff>
    </xdr:to>
    <xdr:sp macro="" textlink="">
      <xdr:nvSpPr>
        <xdr:cNvPr id="4" name="AutoShape 4">
          <a:hlinkClick xmlns:r="http://schemas.openxmlformats.org/officeDocument/2006/relationships" r:id="rId4" tooltip="Volver menú Estancias Medias"/>
        </xdr:cNvPr>
        <xdr:cNvSpPr>
          <a:spLocks noChangeArrowheads="1"/>
        </xdr:cNvSpPr>
      </xdr:nvSpPr>
      <xdr:spPr bwMode="auto">
        <a:xfrm rot="10800000">
          <a:off x="7458075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/>
            <a:pPr algn="ctr"/>
            <a:t>ESTANCIAS MEDIAS POR ZONA Y TIPOLOGÍA DE ESTABLECIMIENTO</a:t>
          </a:fld>
          <a:endParaRPr lang="es-ES" sz="1600" b="1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238125</xdr:colOff>
      <xdr:row>16</xdr:row>
      <xdr:rowOff>95250</xdr:rowOff>
    </xdr:from>
    <xdr:to>
      <xdr:col>5</xdr:col>
      <xdr:colOff>600075</xdr:colOff>
      <xdr:row>18</xdr:row>
      <xdr:rowOff>104775</xdr:rowOff>
    </xdr:to>
    <xdr:sp macro="" textlink="">
      <xdr:nvSpPr>
        <xdr:cNvPr id="2" name="AutoShape 4">
          <a:hlinkClick xmlns:r="http://schemas.openxmlformats.org/officeDocument/2006/relationships" r:id="rId1" tooltip="Volver menú Estancias Medias"/>
        </xdr:cNvPr>
        <xdr:cNvSpPr>
          <a:spLocks noChangeArrowheads="1"/>
        </xdr:cNvSpPr>
      </xdr:nvSpPr>
      <xdr:spPr bwMode="auto">
        <a:xfrm rot="10800000">
          <a:off x="6324600" y="3476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193675</xdr:colOff>
      <xdr:row>26</xdr:row>
      <xdr:rowOff>187325</xdr:rowOff>
    </xdr:from>
    <xdr:to>
      <xdr:col>9</xdr:col>
      <xdr:colOff>555625</xdr:colOff>
      <xdr:row>27</xdr:row>
      <xdr:rowOff>355600</xdr:rowOff>
    </xdr:to>
    <xdr:sp macro="" textlink="">
      <xdr:nvSpPr>
        <xdr:cNvPr id="3" name="AutoShape 3">
          <a:hlinkClick xmlns:r="http://schemas.openxmlformats.org/officeDocument/2006/relationships" r:id="rId2" tooltip="Volver menú Estancias Medias"/>
        </xdr:cNvPr>
        <xdr:cNvSpPr>
          <a:spLocks noChangeArrowheads="1"/>
        </xdr:cNvSpPr>
      </xdr:nvSpPr>
      <xdr:spPr bwMode="auto">
        <a:xfrm rot="10800000">
          <a:off x="7337425" y="457835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4" name="Picture 4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5</xdr:row>
      <xdr:rowOff>9525</xdr:rowOff>
    </xdr:from>
    <xdr:to>
      <xdr:col>6</xdr:col>
      <xdr:colOff>657225</xdr:colOff>
      <xdr:row>6</xdr:row>
      <xdr:rowOff>19050</xdr:rowOff>
    </xdr:to>
    <xdr:sp macro="" textlink="">
      <xdr:nvSpPr>
        <xdr:cNvPr id="3" name="AutoShape 4">
          <a:hlinkClick xmlns:r="http://schemas.openxmlformats.org/officeDocument/2006/relationships" r:id="rId3" tooltip="Volver menú Estancias Medias"/>
        </xdr:cNvPr>
        <xdr:cNvSpPr>
          <a:spLocks noChangeArrowheads="1"/>
        </xdr:cNvSpPr>
      </xdr:nvSpPr>
      <xdr:spPr bwMode="auto">
        <a:xfrm rot="10800000">
          <a:off x="4953000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209550</xdr:colOff>
      <xdr:row>28</xdr:row>
      <xdr:rowOff>3175</xdr:rowOff>
    </xdr:from>
    <xdr:to>
      <xdr:col>10</xdr:col>
      <xdr:colOff>571500</xdr:colOff>
      <xdr:row>28</xdr:row>
      <xdr:rowOff>361950</xdr:rowOff>
    </xdr:to>
    <xdr:sp macro="" textlink="">
      <xdr:nvSpPr>
        <xdr:cNvPr id="2" name="AutoShape 3">
          <a:hlinkClick xmlns:r="http://schemas.openxmlformats.org/officeDocument/2006/relationships" r:id="rId1" tooltip="Volver menú Estancias Medias"/>
        </xdr:cNvPr>
        <xdr:cNvSpPr>
          <a:spLocks noChangeArrowheads="1"/>
        </xdr:cNvSpPr>
      </xdr:nvSpPr>
      <xdr:spPr bwMode="auto">
        <a:xfrm rot="10800000">
          <a:off x="7124700" y="46609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4" name="Picture 5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317500</xdr:colOff>
      <xdr:row>33</xdr:row>
      <xdr:rowOff>0</xdr:rowOff>
    </xdr:from>
    <xdr:to>
      <xdr:col>7</xdr:col>
      <xdr:colOff>679450</xdr:colOff>
      <xdr:row>34</xdr:row>
      <xdr:rowOff>114300</xdr:rowOff>
    </xdr:to>
    <xdr:sp macro="" textlink="">
      <xdr:nvSpPr>
        <xdr:cNvPr id="3" name="AutoShape 10">
          <a:hlinkClick xmlns:r="http://schemas.openxmlformats.org/officeDocument/2006/relationships" r:id="rId3" tooltip="Volver a menú principal"/>
        </xdr:cNvPr>
        <xdr:cNvSpPr>
          <a:spLocks noChangeAspect="1" noChangeArrowheads="1"/>
        </xdr:cNvSpPr>
      </xdr:nvSpPr>
      <xdr:spPr bwMode="auto">
        <a:xfrm rot="10800000">
          <a:off x="8470900" y="767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4.bin"/><Relationship Id="rId4" Type="http://schemas.openxmlformats.org/officeDocument/2006/relationships/comments" Target="../comments2.xm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0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J68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2" width="13.42578125" style="2" customWidth="1"/>
    <col min="3" max="4" width="5.7109375" style="2" customWidth="1"/>
    <col min="5" max="5" width="88" style="2" bestFit="1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0.25">
      <c r="C5" s="1"/>
      <c r="D5" s="487" t="s">
        <v>0</v>
      </c>
      <c r="E5" s="487"/>
      <c r="F5" s="487"/>
      <c r="G5" s="1"/>
    </row>
    <row r="6" spans="3:7" ht="20.100000000000001" customHeight="1">
      <c r="C6" s="1"/>
      <c r="D6" s="487" t="str">
        <f>actualizaciones!A2</f>
        <v xml:space="preserve">acumulado julio 2010 </v>
      </c>
      <c r="E6" s="487"/>
      <c r="F6" s="487"/>
      <c r="G6" s="1"/>
    </row>
    <row r="7" spans="3:7" ht="20.100000000000001" customHeight="1">
      <c r="C7" s="1"/>
      <c r="D7" s="3"/>
      <c r="E7" s="3"/>
      <c r="F7" s="3"/>
      <c r="G7" s="1"/>
    </row>
    <row r="8" spans="3:7" ht="20.100000000000001" customHeight="1">
      <c r="C8" s="1"/>
      <c r="D8" s="4"/>
      <c r="E8" s="4"/>
      <c r="F8" s="4"/>
      <c r="G8" s="1"/>
    </row>
    <row r="9" spans="3:7" ht="15" customHeight="1">
      <c r="C9" s="1"/>
      <c r="D9" s="5"/>
      <c r="E9" s="6"/>
      <c r="F9" s="5"/>
      <c r="G9" s="1"/>
    </row>
    <row r="10" spans="3:7" ht="24.95" customHeight="1">
      <c r="C10" s="1"/>
      <c r="D10" s="5"/>
      <c r="E10" s="7" t="s">
        <v>1</v>
      </c>
      <c r="F10" s="5"/>
      <c r="G10" s="1"/>
    </row>
    <row r="11" spans="3:7" ht="24.95" customHeight="1">
      <c r="C11" s="1"/>
      <c r="D11" s="5"/>
      <c r="E11" s="7" t="s">
        <v>2</v>
      </c>
      <c r="F11" s="5"/>
      <c r="G11" s="1"/>
    </row>
    <row r="12" spans="3:7" ht="24.95" customHeight="1">
      <c r="C12" s="1"/>
      <c r="D12" s="5"/>
      <c r="E12" s="7" t="s">
        <v>3</v>
      </c>
      <c r="F12" s="5"/>
      <c r="G12" s="1"/>
    </row>
    <row r="13" spans="3:7" ht="24.95" customHeight="1">
      <c r="C13" s="1"/>
      <c r="D13" s="5"/>
      <c r="E13" s="7" t="s">
        <v>4</v>
      </c>
      <c r="F13" s="5"/>
      <c r="G13" s="1"/>
    </row>
    <row r="14" spans="3:7" ht="24.95" customHeight="1">
      <c r="C14" s="1"/>
      <c r="D14" s="5"/>
      <c r="E14" s="7" t="s">
        <v>5</v>
      </c>
      <c r="F14" s="5"/>
      <c r="G14" s="1"/>
    </row>
    <row r="15" spans="3:7" ht="24.95" customHeight="1">
      <c r="C15" s="1"/>
      <c r="D15" s="5"/>
      <c r="E15" s="7" t="s">
        <v>6</v>
      </c>
      <c r="F15" s="5"/>
      <c r="G15" s="1"/>
    </row>
    <row r="16" spans="3:7" ht="24.95" customHeight="1">
      <c r="C16" s="1"/>
      <c r="D16" s="5"/>
      <c r="E16" s="7" t="s">
        <v>7</v>
      </c>
      <c r="F16" s="5"/>
      <c r="G16" s="1"/>
    </row>
    <row r="17" spans="3:10" ht="15" customHeight="1">
      <c r="C17" s="1"/>
      <c r="D17" s="5"/>
      <c r="E17" s="8"/>
      <c r="F17" s="5"/>
      <c r="G17" s="1"/>
    </row>
    <row r="18" spans="3:10" ht="20.100000000000001" customHeight="1">
      <c r="C18" s="1"/>
      <c r="D18" s="9"/>
      <c r="E18" s="9"/>
      <c r="F18" s="9"/>
      <c r="G18" s="1"/>
    </row>
    <row r="19" spans="3:10" ht="20.100000000000001" customHeight="1">
      <c r="C19" s="1"/>
      <c r="D19" s="1"/>
      <c r="E19" s="1"/>
      <c r="F19" s="1"/>
      <c r="G19" s="1"/>
    </row>
    <row r="21" spans="3:10" ht="15" customHeight="1"/>
    <row r="22" spans="3:10" ht="15" customHeight="1">
      <c r="C22" s="488" t="s">
        <v>8</v>
      </c>
      <c r="D22" s="488"/>
      <c r="E22" s="488"/>
      <c r="F22" s="488"/>
      <c r="G22" s="488"/>
    </row>
    <row r="23" spans="3:10" ht="15" customHeight="1"/>
    <row r="24" spans="3:10" ht="15" customHeight="1"/>
    <row r="25" spans="3:10" ht="15" customHeight="1">
      <c r="J25" s="10"/>
    </row>
    <row r="26" spans="3:10" ht="15" customHeight="1">
      <c r="C26" s="10"/>
      <c r="D26" s="10"/>
      <c r="E26" s="10"/>
      <c r="F26" s="10"/>
      <c r="G26" s="10"/>
      <c r="H26" s="10"/>
      <c r="I26" s="10"/>
    </row>
    <row r="27" spans="3:10" ht="15" customHeight="1"/>
    <row r="28" spans="3:10" ht="15" customHeight="1"/>
    <row r="29" spans="3:10" ht="15" customHeight="1"/>
    <row r="30" spans="3:10" ht="15" customHeight="1"/>
    <row r="31" spans="3:10" ht="15" customHeight="1"/>
    <row r="32" spans="3:10" ht="15" customHeight="1"/>
    <row r="33" spans="2:2" ht="15" customHeight="1"/>
    <row r="34" spans="2:2" ht="15" customHeight="1"/>
    <row r="35" spans="2:2" ht="15" customHeight="1"/>
    <row r="36" spans="2:2" ht="15" customHeight="1"/>
    <row r="37" spans="2:2" ht="15" customHeight="1"/>
    <row r="38" spans="2:2" ht="15" customHeight="1">
      <c r="B38" s="11"/>
    </row>
    <row r="39" spans="2:2" ht="15" customHeight="1"/>
    <row r="40" spans="2:2" ht="15" customHeight="1"/>
    <row r="41" spans="2:2" ht="15" customHeight="1"/>
    <row r="42" spans="2:2" ht="15" customHeight="1"/>
    <row r="43" spans="2:2" ht="15" customHeight="1"/>
    <row r="44" spans="2:2" ht="15" customHeight="1"/>
    <row r="45" spans="2:2" ht="15" customHeight="1"/>
    <row r="46" spans="2:2" ht="15" customHeight="1"/>
    <row r="47" spans="2:2" ht="15" customHeight="1"/>
    <row r="48" spans="2:2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</sheetData>
  <mergeCells count="3">
    <mergeCell ref="D5:F5"/>
    <mergeCell ref="D6:F6"/>
    <mergeCell ref="C22:G22"/>
  </mergeCells>
  <hyperlinks>
    <hyperlink ref="E10" location="'Menú Turismo alojado'!A1" tooltip="Ir a menú turismo alojado" display="Turismo alojado (2003 - 2004)"/>
    <hyperlink ref="E11" location="'Menú Pernoctaciones'!A1" tooltip="Ir a menú pernoctaciones" display="Pernoctaciones (2003 - 2004)"/>
    <hyperlink ref="E12" location="'Menú IO'!A1" tooltip="Ir a menú Indice de Ocupación" display="Indices de ocupación"/>
    <hyperlink ref="E13" location="'Menú EM'!A1" tooltip="Ir a menú Estancias Medias" display="Estancias Medias "/>
    <hyperlink ref="E15" location="'Menú Oferta Alojativa'!A1" tooltip="Ir a menú Plazas alojativas estimadas" display="Plazas alojativas estimadas"/>
    <hyperlink ref="E16" location="'Menú plazas autorizadas'!A1" tooltip="Ir a menú plazas alojativas autorizadas" display="Plazas alojativas autorizadas"/>
    <hyperlink ref="E14" location="'Menú municipios turísticos'!A1" tooltip="Municipios turísticos" display="Municipios turísticos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3">
    <tabColor theme="4" tint="-0.499984740745262"/>
    <pageSetUpPr autoPageBreaks="0" fitToPage="1"/>
  </sheetPr>
  <dimension ref="D6:N80"/>
  <sheetViews>
    <sheetView showGridLines="0" showRowColHeaders="0" showOutlineSymbols="0" zoomScaleNormal="100" workbookViewId="0">
      <selection activeCell="F19" sqref="F19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489" t="s">
        <v>78</v>
      </c>
      <c r="E6" s="489"/>
      <c r="F6" s="489"/>
      <c r="G6" s="489"/>
    </row>
    <row r="7" spans="4:7" ht="15" customHeight="1">
      <c r="D7" s="12"/>
      <c r="E7" s="1"/>
      <c r="F7" s="1"/>
      <c r="G7" s="1"/>
    </row>
    <row r="8" spans="4:7" ht="24.95" customHeight="1">
      <c r="D8" s="12"/>
      <c r="E8" s="21" t="s">
        <v>19</v>
      </c>
      <c r="F8" s="22"/>
      <c r="G8" s="22"/>
    </row>
    <row r="9" spans="4:7" ht="15" customHeight="1">
      <c r="D9" s="12"/>
      <c r="E9" s="1"/>
      <c r="F9" s="1"/>
      <c r="G9" s="1"/>
    </row>
    <row r="10" spans="4:7" ht="20.100000000000001" customHeight="1">
      <c r="D10" s="1"/>
      <c r="E10" s="13" t="s">
        <v>10</v>
      </c>
      <c r="F10" s="5"/>
      <c r="G10" s="5"/>
    </row>
    <row r="11" spans="4:7" ht="20.100000000000001" customHeight="1">
      <c r="D11" s="1"/>
      <c r="E11" s="1"/>
      <c r="F11" s="14"/>
      <c r="G11" s="1"/>
    </row>
    <row r="12" spans="4:7" ht="20.100000000000001" customHeight="1">
      <c r="D12" s="1"/>
      <c r="E12" s="1"/>
      <c r="F12" s="15" t="s">
        <v>22</v>
      </c>
      <c r="G12" s="1"/>
    </row>
    <row r="13" spans="4:7" ht="20.100000000000001" customHeight="1">
      <c r="D13" s="1"/>
      <c r="E13" s="1"/>
      <c r="F13" s="15" t="s">
        <v>21</v>
      </c>
      <c r="G13" s="1"/>
    </row>
    <row r="14" spans="4:7" ht="20.100000000000001" customHeight="1">
      <c r="D14" s="1"/>
      <c r="E14" s="1"/>
      <c r="F14" s="14"/>
      <c r="G14" s="1"/>
    </row>
    <row r="15" spans="4:7" ht="20.100000000000001" customHeight="1">
      <c r="D15" s="12"/>
      <c r="E15" s="21" t="str">
        <f>actualizaciones!A2</f>
        <v xml:space="preserve">acumulado julio 2010 </v>
      </c>
      <c r="F15" s="22"/>
      <c r="G15" s="22"/>
    </row>
    <row r="16" spans="4:7" ht="20.100000000000001" customHeight="1">
      <c r="D16" s="12"/>
      <c r="E16" s="1"/>
      <c r="F16" s="1"/>
      <c r="G16" s="1"/>
    </row>
    <row r="17" spans="4:14" ht="20.100000000000001" customHeight="1">
      <c r="D17" s="1"/>
      <c r="E17" s="13" t="s">
        <v>10</v>
      </c>
      <c r="F17" s="5"/>
      <c r="G17" s="5"/>
    </row>
    <row r="18" spans="4:14" ht="20.100000000000001" customHeight="1">
      <c r="D18" s="1"/>
      <c r="E18" s="1"/>
      <c r="F18" s="14"/>
      <c r="G18" s="1"/>
    </row>
    <row r="19" spans="4:14" ht="20.100000000000001" customHeight="1">
      <c r="D19" s="1"/>
      <c r="E19" s="1"/>
      <c r="F19" s="15" t="s">
        <v>79</v>
      </c>
      <c r="G19" s="1"/>
    </row>
    <row r="20" spans="4:14" ht="20.100000000000001" customHeight="1">
      <c r="D20" s="1"/>
      <c r="E20" s="1"/>
      <c r="F20" s="15" t="s">
        <v>80</v>
      </c>
      <c r="G20" s="1"/>
    </row>
    <row r="21" spans="4:14" ht="20.100000000000001" customHeight="1">
      <c r="D21" s="1"/>
      <c r="E21" s="1"/>
      <c r="F21" s="15" t="s">
        <v>81</v>
      </c>
      <c r="G21" s="1"/>
    </row>
    <row r="22" spans="4:14" ht="15" customHeight="1">
      <c r="D22" s="1"/>
      <c r="E22" s="1"/>
      <c r="F22" s="14"/>
      <c r="G22" s="1"/>
    </row>
    <row r="23" spans="4:14" ht="15" customHeight="1">
      <c r="D23" s="1"/>
      <c r="E23" s="13" t="s">
        <v>17</v>
      </c>
      <c r="F23" s="5"/>
      <c r="G23" s="5"/>
    </row>
    <row r="24" spans="4:14" ht="20.100000000000001" customHeight="1">
      <c r="D24" s="1"/>
      <c r="E24" s="1"/>
      <c r="F24" s="14"/>
      <c r="G24" s="1"/>
    </row>
    <row r="25" spans="4:14" ht="20.100000000000001" customHeight="1">
      <c r="D25" s="1"/>
      <c r="E25" s="1"/>
      <c r="F25" s="15" t="s">
        <v>82</v>
      </c>
      <c r="G25" s="1"/>
    </row>
    <row r="26" spans="4:14" ht="15" customHeight="1">
      <c r="D26" s="1"/>
      <c r="E26" s="17"/>
      <c r="F26" s="16" t="s">
        <v>80</v>
      </c>
      <c r="G26" s="1"/>
    </row>
    <row r="27" spans="4:14" ht="15" customHeight="1">
      <c r="D27" s="1"/>
      <c r="E27" s="17"/>
      <c r="F27" s="17"/>
      <c r="G27" s="1"/>
    </row>
    <row r="28" spans="4:14" ht="15" customHeight="1"/>
    <row r="29" spans="4:14" ht="15" customHeight="1">
      <c r="D29" s="488" t="s">
        <v>8</v>
      </c>
      <c r="E29" s="488"/>
      <c r="F29" s="488"/>
      <c r="G29" s="488"/>
      <c r="H29" s="10"/>
      <c r="I29" s="10"/>
      <c r="J29" s="10"/>
      <c r="K29" s="10"/>
      <c r="L29" s="10"/>
      <c r="M29" s="10"/>
      <c r="N29" s="10"/>
    </row>
    <row r="30" spans="4:14" ht="15" customHeight="1">
      <c r="D30" s="10"/>
      <c r="E30" s="10"/>
      <c r="F30" s="10"/>
      <c r="G30" s="10"/>
    </row>
    <row r="31" spans="4:14" ht="20.100000000000001" customHeight="1"/>
    <row r="32" spans="4:14" ht="15" customHeight="1"/>
    <row r="33" spans="4:6" ht="15" customHeight="1">
      <c r="E33" s="19"/>
      <c r="F33" s="20"/>
    </row>
    <row r="34" spans="4:6" ht="15" customHeight="1"/>
    <row r="35" spans="4:6" ht="15" customHeight="1">
      <c r="D35" s="18"/>
    </row>
    <row r="36" spans="4:6" ht="15" customHeight="1"/>
    <row r="37" spans="4:6" ht="15" customHeight="1"/>
    <row r="38" spans="4:6" ht="15" customHeight="1"/>
    <row r="39" spans="4:6" ht="15" customHeight="1"/>
    <row r="40" spans="4:6" ht="15" customHeight="1">
      <c r="D40" s="18"/>
    </row>
    <row r="41" spans="4:6" ht="15" customHeight="1"/>
    <row r="42" spans="4:6" ht="15" customHeight="1"/>
    <row r="43" spans="4:6" ht="15" customHeight="1"/>
    <row r="44" spans="4:6" ht="15" customHeight="1"/>
    <row r="45" spans="4:6" ht="15" customHeight="1"/>
    <row r="46" spans="4:6" ht="15" customHeight="1"/>
    <row r="47" spans="4:6" ht="15" customHeight="1"/>
    <row r="48" spans="4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</sheetData>
  <mergeCells count="2">
    <mergeCell ref="D6:G6"/>
    <mergeCell ref="D29:G29"/>
  </mergeCells>
  <hyperlinks>
    <hyperlink ref="F13" location="'variación x zonas tipo '!A1" tooltip="Variación interanual" display="Variación interanual"/>
    <hyperlink ref="F12" location="'Tablas turistas zona y tip.'!A1" tooltip="Evolución anual" display="Evolución anual"/>
    <hyperlink ref="F26" location="'grafica zona mensual'!A1" tooltip="Evolución anual" display="Evolución mensual por zonas"/>
    <hyperlink ref="F20" location="'tablas Zonas mensual '!A1" tooltip="Evolución mensual " display="Evolución mensual "/>
    <hyperlink ref="F19" location="'Alojados zona tipología'!A1" tooltip="Zonas y tipología de establecimiento" display="Zonas y tipología de establecimiento"/>
    <hyperlink ref="F25" location="'Gráfico alojados zona y tipolog'!A1" tooltip="Distribución por zona y tipología" display="Distribución por zona y tipología"/>
    <hyperlink ref="F21" location="'Tablas Evo. mens. zonas y TIPO'!A1" tooltip="Evolución mensual por zonas tipología" display="Evolución mensual por zonas tipologí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 fitToPage="1"/>
  </sheetPr>
  <dimension ref="B27:L28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1.42578125" style="2"/>
    <col min="2" max="2" width="5.7109375" style="2" customWidth="1"/>
    <col min="3" max="3" width="12.7109375" style="2" customWidth="1"/>
    <col min="4" max="257" width="11.42578125" style="2"/>
    <col min="258" max="258" width="5.7109375" style="2" customWidth="1"/>
    <col min="259" max="259" width="12.7109375" style="2" customWidth="1"/>
    <col min="260" max="513" width="11.42578125" style="2"/>
    <col min="514" max="514" width="5.7109375" style="2" customWidth="1"/>
    <col min="515" max="515" width="12.7109375" style="2" customWidth="1"/>
    <col min="516" max="769" width="11.42578125" style="2"/>
    <col min="770" max="770" width="5.7109375" style="2" customWidth="1"/>
    <col min="771" max="771" width="12.7109375" style="2" customWidth="1"/>
    <col min="772" max="1025" width="11.42578125" style="2"/>
    <col min="1026" max="1026" width="5.7109375" style="2" customWidth="1"/>
    <col min="1027" max="1027" width="12.7109375" style="2" customWidth="1"/>
    <col min="1028" max="1281" width="11.42578125" style="2"/>
    <col min="1282" max="1282" width="5.7109375" style="2" customWidth="1"/>
    <col min="1283" max="1283" width="12.7109375" style="2" customWidth="1"/>
    <col min="1284" max="1537" width="11.42578125" style="2"/>
    <col min="1538" max="1538" width="5.7109375" style="2" customWidth="1"/>
    <col min="1539" max="1539" width="12.7109375" style="2" customWidth="1"/>
    <col min="1540" max="1793" width="11.42578125" style="2"/>
    <col min="1794" max="1794" width="5.7109375" style="2" customWidth="1"/>
    <col min="1795" max="1795" width="12.7109375" style="2" customWidth="1"/>
    <col min="1796" max="2049" width="11.42578125" style="2"/>
    <col min="2050" max="2050" width="5.7109375" style="2" customWidth="1"/>
    <col min="2051" max="2051" width="12.7109375" style="2" customWidth="1"/>
    <col min="2052" max="2305" width="11.42578125" style="2"/>
    <col min="2306" max="2306" width="5.7109375" style="2" customWidth="1"/>
    <col min="2307" max="2307" width="12.7109375" style="2" customWidth="1"/>
    <col min="2308" max="2561" width="11.42578125" style="2"/>
    <col min="2562" max="2562" width="5.7109375" style="2" customWidth="1"/>
    <col min="2563" max="2563" width="12.7109375" style="2" customWidth="1"/>
    <col min="2564" max="2817" width="11.42578125" style="2"/>
    <col min="2818" max="2818" width="5.7109375" style="2" customWidth="1"/>
    <col min="2819" max="2819" width="12.7109375" style="2" customWidth="1"/>
    <col min="2820" max="3073" width="11.42578125" style="2"/>
    <col min="3074" max="3074" width="5.7109375" style="2" customWidth="1"/>
    <col min="3075" max="3075" width="12.7109375" style="2" customWidth="1"/>
    <col min="3076" max="3329" width="11.42578125" style="2"/>
    <col min="3330" max="3330" width="5.7109375" style="2" customWidth="1"/>
    <col min="3331" max="3331" width="12.7109375" style="2" customWidth="1"/>
    <col min="3332" max="3585" width="11.42578125" style="2"/>
    <col min="3586" max="3586" width="5.7109375" style="2" customWidth="1"/>
    <col min="3587" max="3587" width="12.7109375" style="2" customWidth="1"/>
    <col min="3588" max="3841" width="11.42578125" style="2"/>
    <col min="3842" max="3842" width="5.7109375" style="2" customWidth="1"/>
    <col min="3843" max="3843" width="12.7109375" style="2" customWidth="1"/>
    <col min="3844" max="4097" width="11.42578125" style="2"/>
    <col min="4098" max="4098" width="5.7109375" style="2" customWidth="1"/>
    <col min="4099" max="4099" width="12.7109375" style="2" customWidth="1"/>
    <col min="4100" max="4353" width="11.42578125" style="2"/>
    <col min="4354" max="4354" width="5.7109375" style="2" customWidth="1"/>
    <col min="4355" max="4355" width="12.7109375" style="2" customWidth="1"/>
    <col min="4356" max="4609" width="11.42578125" style="2"/>
    <col min="4610" max="4610" width="5.7109375" style="2" customWidth="1"/>
    <col min="4611" max="4611" width="12.7109375" style="2" customWidth="1"/>
    <col min="4612" max="4865" width="11.42578125" style="2"/>
    <col min="4866" max="4866" width="5.7109375" style="2" customWidth="1"/>
    <col min="4867" max="4867" width="12.7109375" style="2" customWidth="1"/>
    <col min="4868" max="5121" width="11.42578125" style="2"/>
    <col min="5122" max="5122" width="5.7109375" style="2" customWidth="1"/>
    <col min="5123" max="5123" width="12.7109375" style="2" customWidth="1"/>
    <col min="5124" max="5377" width="11.42578125" style="2"/>
    <col min="5378" max="5378" width="5.7109375" style="2" customWidth="1"/>
    <col min="5379" max="5379" width="12.7109375" style="2" customWidth="1"/>
    <col min="5380" max="5633" width="11.42578125" style="2"/>
    <col min="5634" max="5634" width="5.7109375" style="2" customWidth="1"/>
    <col min="5635" max="5635" width="12.7109375" style="2" customWidth="1"/>
    <col min="5636" max="5889" width="11.42578125" style="2"/>
    <col min="5890" max="5890" width="5.7109375" style="2" customWidth="1"/>
    <col min="5891" max="5891" width="12.7109375" style="2" customWidth="1"/>
    <col min="5892" max="6145" width="11.42578125" style="2"/>
    <col min="6146" max="6146" width="5.7109375" style="2" customWidth="1"/>
    <col min="6147" max="6147" width="12.7109375" style="2" customWidth="1"/>
    <col min="6148" max="6401" width="11.42578125" style="2"/>
    <col min="6402" max="6402" width="5.7109375" style="2" customWidth="1"/>
    <col min="6403" max="6403" width="12.7109375" style="2" customWidth="1"/>
    <col min="6404" max="6657" width="11.42578125" style="2"/>
    <col min="6658" max="6658" width="5.7109375" style="2" customWidth="1"/>
    <col min="6659" max="6659" width="12.7109375" style="2" customWidth="1"/>
    <col min="6660" max="6913" width="11.42578125" style="2"/>
    <col min="6914" max="6914" width="5.7109375" style="2" customWidth="1"/>
    <col min="6915" max="6915" width="12.7109375" style="2" customWidth="1"/>
    <col min="6916" max="7169" width="11.42578125" style="2"/>
    <col min="7170" max="7170" width="5.7109375" style="2" customWidth="1"/>
    <col min="7171" max="7171" width="12.7109375" style="2" customWidth="1"/>
    <col min="7172" max="7425" width="11.42578125" style="2"/>
    <col min="7426" max="7426" width="5.7109375" style="2" customWidth="1"/>
    <col min="7427" max="7427" width="12.7109375" style="2" customWidth="1"/>
    <col min="7428" max="7681" width="11.42578125" style="2"/>
    <col min="7682" max="7682" width="5.7109375" style="2" customWidth="1"/>
    <col min="7683" max="7683" width="12.7109375" style="2" customWidth="1"/>
    <col min="7684" max="7937" width="11.42578125" style="2"/>
    <col min="7938" max="7938" width="5.7109375" style="2" customWidth="1"/>
    <col min="7939" max="7939" width="12.7109375" style="2" customWidth="1"/>
    <col min="7940" max="8193" width="11.42578125" style="2"/>
    <col min="8194" max="8194" width="5.7109375" style="2" customWidth="1"/>
    <col min="8195" max="8195" width="12.7109375" style="2" customWidth="1"/>
    <col min="8196" max="8449" width="11.42578125" style="2"/>
    <col min="8450" max="8450" width="5.7109375" style="2" customWidth="1"/>
    <col min="8451" max="8451" width="12.7109375" style="2" customWidth="1"/>
    <col min="8452" max="8705" width="11.42578125" style="2"/>
    <col min="8706" max="8706" width="5.7109375" style="2" customWidth="1"/>
    <col min="8707" max="8707" width="12.7109375" style="2" customWidth="1"/>
    <col min="8708" max="8961" width="11.42578125" style="2"/>
    <col min="8962" max="8962" width="5.7109375" style="2" customWidth="1"/>
    <col min="8963" max="8963" width="12.7109375" style="2" customWidth="1"/>
    <col min="8964" max="9217" width="11.42578125" style="2"/>
    <col min="9218" max="9218" width="5.7109375" style="2" customWidth="1"/>
    <col min="9219" max="9219" width="12.7109375" style="2" customWidth="1"/>
    <col min="9220" max="9473" width="11.42578125" style="2"/>
    <col min="9474" max="9474" width="5.7109375" style="2" customWidth="1"/>
    <col min="9475" max="9475" width="12.7109375" style="2" customWidth="1"/>
    <col min="9476" max="9729" width="11.42578125" style="2"/>
    <col min="9730" max="9730" width="5.7109375" style="2" customWidth="1"/>
    <col min="9731" max="9731" width="12.7109375" style="2" customWidth="1"/>
    <col min="9732" max="9985" width="11.42578125" style="2"/>
    <col min="9986" max="9986" width="5.7109375" style="2" customWidth="1"/>
    <col min="9987" max="9987" width="12.7109375" style="2" customWidth="1"/>
    <col min="9988" max="10241" width="11.42578125" style="2"/>
    <col min="10242" max="10242" width="5.7109375" style="2" customWidth="1"/>
    <col min="10243" max="10243" width="12.7109375" style="2" customWidth="1"/>
    <col min="10244" max="10497" width="11.42578125" style="2"/>
    <col min="10498" max="10498" width="5.7109375" style="2" customWidth="1"/>
    <col min="10499" max="10499" width="12.7109375" style="2" customWidth="1"/>
    <col min="10500" max="10753" width="11.42578125" style="2"/>
    <col min="10754" max="10754" width="5.7109375" style="2" customWidth="1"/>
    <col min="10755" max="10755" width="12.7109375" style="2" customWidth="1"/>
    <col min="10756" max="11009" width="11.42578125" style="2"/>
    <col min="11010" max="11010" width="5.7109375" style="2" customWidth="1"/>
    <col min="11011" max="11011" width="12.7109375" style="2" customWidth="1"/>
    <col min="11012" max="11265" width="11.42578125" style="2"/>
    <col min="11266" max="11266" width="5.7109375" style="2" customWidth="1"/>
    <col min="11267" max="11267" width="12.7109375" style="2" customWidth="1"/>
    <col min="11268" max="11521" width="11.42578125" style="2"/>
    <col min="11522" max="11522" width="5.7109375" style="2" customWidth="1"/>
    <col min="11523" max="11523" width="12.7109375" style="2" customWidth="1"/>
    <col min="11524" max="11777" width="11.42578125" style="2"/>
    <col min="11778" max="11778" width="5.7109375" style="2" customWidth="1"/>
    <col min="11779" max="11779" width="12.7109375" style="2" customWidth="1"/>
    <col min="11780" max="12033" width="11.42578125" style="2"/>
    <col min="12034" max="12034" width="5.7109375" style="2" customWidth="1"/>
    <col min="12035" max="12035" width="12.7109375" style="2" customWidth="1"/>
    <col min="12036" max="12289" width="11.42578125" style="2"/>
    <col min="12290" max="12290" width="5.7109375" style="2" customWidth="1"/>
    <col min="12291" max="12291" width="12.7109375" style="2" customWidth="1"/>
    <col min="12292" max="12545" width="11.42578125" style="2"/>
    <col min="12546" max="12546" width="5.7109375" style="2" customWidth="1"/>
    <col min="12547" max="12547" width="12.7109375" style="2" customWidth="1"/>
    <col min="12548" max="12801" width="11.42578125" style="2"/>
    <col min="12802" max="12802" width="5.7109375" style="2" customWidth="1"/>
    <col min="12803" max="12803" width="12.7109375" style="2" customWidth="1"/>
    <col min="12804" max="13057" width="11.42578125" style="2"/>
    <col min="13058" max="13058" width="5.7109375" style="2" customWidth="1"/>
    <col min="13059" max="13059" width="12.7109375" style="2" customWidth="1"/>
    <col min="13060" max="13313" width="11.42578125" style="2"/>
    <col min="13314" max="13314" width="5.7109375" style="2" customWidth="1"/>
    <col min="13315" max="13315" width="12.7109375" style="2" customWidth="1"/>
    <col min="13316" max="13569" width="11.42578125" style="2"/>
    <col min="13570" max="13570" width="5.7109375" style="2" customWidth="1"/>
    <col min="13571" max="13571" width="12.7109375" style="2" customWidth="1"/>
    <col min="13572" max="13825" width="11.42578125" style="2"/>
    <col min="13826" max="13826" width="5.7109375" style="2" customWidth="1"/>
    <col min="13827" max="13827" width="12.7109375" style="2" customWidth="1"/>
    <col min="13828" max="14081" width="11.42578125" style="2"/>
    <col min="14082" max="14082" width="5.7109375" style="2" customWidth="1"/>
    <col min="14083" max="14083" width="12.7109375" style="2" customWidth="1"/>
    <col min="14084" max="14337" width="11.42578125" style="2"/>
    <col min="14338" max="14338" width="5.7109375" style="2" customWidth="1"/>
    <col min="14339" max="14339" width="12.7109375" style="2" customWidth="1"/>
    <col min="14340" max="14593" width="11.42578125" style="2"/>
    <col min="14594" max="14594" width="5.7109375" style="2" customWidth="1"/>
    <col min="14595" max="14595" width="12.7109375" style="2" customWidth="1"/>
    <col min="14596" max="14849" width="11.42578125" style="2"/>
    <col min="14850" max="14850" width="5.7109375" style="2" customWidth="1"/>
    <col min="14851" max="14851" width="12.7109375" style="2" customWidth="1"/>
    <col min="14852" max="15105" width="11.42578125" style="2"/>
    <col min="15106" max="15106" width="5.7109375" style="2" customWidth="1"/>
    <col min="15107" max="15107" width="12.7109375" style="2" customWidth="1"/>
    <col min="15108" max="15361" width="11.42578125" style="2"/>
    <col min="15362" max="15362" width="5.7109375" style="2" customWidth="1"/>
    <col min="15363" max="15363" width="12.7109375" style="2" customWidth="1"/>
    <col min="15364" max="15617" width="11.42578125" style="2"/>
    <col min="15618" max="15618" width="5.7109375" style="2" customWidth="1"/>
    <col min="15619" max="15619" width="12.7109375" style="2" customWidth="1"/>
    <col min="15620" max="15873" width="11.42578125" style="2"/>
    <col min="15874" max="15874" width="5.7109375" style="2" customWidth="1"/>
    <col min="15875" max="15875" width="12.7109375" style="2" customWidth="1"/>
    <col min="15876" max="16129" width="11.42578125" style="2"/>
    <col min="16130" max="16130" width="5.7109375" style="2" customWidth="1"/>
    <col min="16131" max="16131" width="12.7109375" style="2" customWidth="1"/>
    <col min="16132" max="16384" width="11.42578125" style="2"/>
  </cols>
  <sheetData>
    <row r="27" spans="2:12" ht="15" customHeight="1" thickBot="1"/>
    <row r="28" spans="2:12" ht="30" customHeight="1" thickBot="1">
      <c r="B28" s="10"/>
      <c r="C28" s="10"/>
      <c r="D28" s="10"/>
      <c r="E28" s="10"/>
      <c r="F28" s="10"/>
      <c r="G28" s="10"/>
      <c r="H28" s="10"/>
      <c r="I28" s="10"/>
      <c r="J28" s="53" t="s">
        <v>51</v>
      </c>
      <c r="K28" s="10"/>
      <c r="L28" s="10"/>
    </row>
  </sheetData>
  <hyperlinks>
    <hyperlink ref="J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 fitToPage="1"/>
  </sheetPr>
  <dimension ref="C5:R41"/>
  <sheetViews>
    <sheetView showGridLines="0" showRowColHeaders="0" showOutlineSymbols="0" zoomScaleNormal="100" workbookViewId="0">
      <selection activeCell="E10" sqref="E10"/>
    </sheetView>
  </sheetViews>
  <sheetFormatPr baseColWidth="10" defaultColWidth="16.5703125" defaultRowHeight="12.75"/>
  <cols>
    <col min="1" max="1" width="3.7109375" style="429" customWidth="1"/>
    <col min="2" max="2" width="10.42578125" style="429" customWidth="1"/>
    <col min="3" max="3" width="23.140625" style="429" customWidth="1"/>
    <col min="4" max="4" width="11" style="429" customWidth="1"/>
    <col min="5" max="5" width="8.85546875" style="429" customWidth="1"/>
    <col min="6" max="6" width="10.42578125" style="429" customWidth="1"/>
    <col min="7" max="7" width="8.5703125" style="429" customWidth="1"/>
    <col min="8" max="8" width="11.5703125" style="429" customWidth="1"/>
    <col min="9" max="9" width="9.7109375" style="429" customWidth="1"/>
    <col min="10" max="10" width="11.5703125" style="429" customWidth="1"/>
    <col min="11" max="11" width="10" style="429" customWidth="1"/>
    <col min="12" max="12" width="10.7109375" style="429" customWidth="1"/>
    <col min="13" max="13" width="10.140625" style="429" customWidth="1"/>
    <col min="14" max="14" width="16.5703125" style="429" customWidth="1"/>
    <col min="15" max="15" width="11.140625" style="429" customWidth="1"/>
    <col min="16" max="16" width="9.28515625" style="429" customWidth="1"/>
    <col min="17" max="256" width="16.5703125" style="429"/>
    <col min="257" max="257" width="3.7109375" style="429" customWidth="1"/>
    <col min="258" max="258" width="10.42578125" style="429" customWidth="1"/>
    <col min="259" max="259" width="23.140625" style="429" customWidth="1"/>
    <col min="260" max="260" width="11" style="429" customWidth="1"/>
    <col min="261" max="261" width="8.85546875" style="429" customWidth="1"/>
    <col min="262" max="262" width="10.42578125" style="429" customWidth="1"/>
    <col min="263" max="263" width="8.5703125" style="429" customWidth="1"/>
    <col min="264" max="264" width="9.5703125" style="429" customWidth="1"/>
    <col min="265" max="265" width="9.7109375" style="429" customWidth="1"/>
    <col min="266" max="266" width="9.85546875" style="429" customWidth="1"/>
    <col min="267" max="267" width="10" style="429" customWidth="1"/>
    <col min="268" max="268" width="10.7109375" style="429" customWidth="1"/>
    <col min="269" max="269" width="10.140625" style="429" customWidth="1"/>
    <col min="270" max="270" width="16.5703125" style="429" customWidth="1"/>
    <col min="271" max="271" width="11.140625" style="429" customWidth="1"/>
    <col min="272" max="272" width="9.28515625" style="429" customWidth="1"/>
    <col min="273" max="512" width="16.5703125" style="429"/>
    <col min="513" max="513" width="3.7109375" style="429" customWidth="1"/>
    <col min="514" max="514" width="10.42578125" style="429" customWidth="1"/>
    <col min="515" max="515" width="23.140625" style="429" customWidth="1"/>
    <col min="516" max="516" width="11" style="429" customWidth="1"/>
    <col min="517" max="517" width="8.85546875" style="429" customWidth="1"/>
    <col min="518" max="518" width="10.42578125" style="429" customWidth="1"/>
    <col min="519" max="519" width="8.5703125" style="429" customWidth="1"/>
    <col min="520" max="520" width="9.5703125" style="429" customWidth="1"/>
    <col min="521" max="521" width="9.7109375" style="429" customWidth="1"/>
    <col min="522" max="522" width="9.85546875" style="429" customWidth="1"/>
    <col min="523" max="523" width="10" style="429" customWidth="1"/>
    <col min="524" max="524" width="10.7109375" style="429" customWidth="1"/>
    <col min="525" max="525" width="10.140625" style="429" customWidth="1"/>
    <col min="526" max="526" width="16.5703125" style="429" customWidth="1"/>
    <col min="527" max="527" width="11.140625" style="429" customWidth="1"/>
    <col min="528" max="528" width="9.28515625" style="429" customWidth="1"/>
    <col min="529" max="768" width="16.5703125" style="429"/>
    <col min="769" max="769" width="3.7109375" style="429" customWidth="1"/>
    <col min="770" max="770" width="10.42578125" style="429" customWidth="1"/>
    <col min="771" max="771" width="23.140625" style="429" customWidth="1"/>
    <col min="772" max="772" width="11" style="429" customWidth="1"/>
    <col min="773" max="773" width="8.85546875" style="429" customWidth="1"/>
    <col min="774" max="774" width="10.42578125" style="429" customWidth="1"/>
    <col min="775" max="775" width="8.5703125" style="429" customWidth="1"/>
    <col min="776" max="776" width="9.5703125" style="429" customWidth="1"/>
    <col min="777" max="777" width="9.7109375" style="429" customWidth="1"/>
    <col min="778" max="778" width="9.85546875" style="429" customWidth="1"/>
    <col min="779" max="779" width="10" style="429" customWidth="1"/>
    <col min="780" max="780" width="10.7109375" style="429" customWidth="1"/>
    <col min="781" max="781" width="10.140625" style="429" customWidth="1"/>
    <col min="782" max="782" width="16.5703125" style="429" customWidth="1"/>
    <col min="783" max="783" width="11.140625" style="429" customWidth="1"/>
    <col min="784" max="784" width="9.28515625" style="429" customWidth="1"/>
    <col min="785" max="1024" width="16.5703125" style="429"/>
    <col min="1025" max="1025" width="3.7109375" style="429" customWidth="1"/>
    <col min="1026" max="1026" width="10.42578125" style="429" customWidth="1"/>
    <col min="1027" max="1027" width="23.140625" style="429" customWidth="1"/>
    <col min="1028" max="1028" width="11" style="429" customWidth="1"/>
    <col min="1029" max="1029" width="8.85546875" style="429" customWidth="1"/>
    <col min="1030" max="1030" width="10.42578125" style="429" customWidth="1"/>
    <col min="1031" max="1031" width="8.5703125" style="429" customWidth="1"/>
    <col min="1032" max="1032" width="9.5703125" style="429" customWidth="1"/>
    <col min="1033" max="1033" width="9.7109375" style="429" customWidth="1"/>
    <col min="1034" max="1034" width="9.85546875" style="429" customWidth="1"/>
    <col min="1035" max="1035" width="10" style="429" customWidth="1"/>
    <col min="1036" max="1036" width="10.7109375" style="429" customWidth="1"/>
    <col min="1037" max="1037" width="10.140625" style="429" customWidth="1"/>
    <col min="1038" max="1038" width="16.5703125" style="429" customWidth="1"/>
    <col min="1039" max="1039" width="11.140625" style="429" customWidth="1"/>
    <col min="1040" max="1040" width="9.28515625" style="429" customWidth="1"/>
    <col min="1041" max="1280" width="16.5703125" style="429"/>
    <col min="1281" max="1281" width="3.7109375" style="429" customWidth="1"/>
    <col min="1282" max="1282" width="10.42578125" style="429" customWidth="1"/>
    <col min="1283" max="1283" width="23.140625" style="429" customWidth="1"/>
    <col min="1284" max="1284" width="11" style="429" customWidth="1"/>
    <col min="1285" max="1285" width="8.85546875" style="429" customWidth="1"/>
    <col min="1286" max="1286" width="10.42578125" style="429" customWidth="1"/>
    <col min="1287" max="1287" width="8.5703125" style="429" customWidth="1"/>
    <col min="1288" max="1288" width="9.5703125" style="429" customWidth="1"/>
    <col min="1289" max="1289" width="9.7109375" style="429" customWidth="1"/>
    <col min="1290" max="1290" width="9.85546875" style="429" customWidth="1"/>
    <col min="1291" max="1291" width="10" style="429" customWidth="1"/>
    <col min="1292" max="1292" width="10.7109375" style="429" customWidth="1"/>
    <col min="1293" max="1293" width="10.140625" style="429" customWidth="1"/>
    <col min="1294" max="1294" width="16.5703125" style="429" customWidth="1"/>
    <col min="1295" max="1295" width="11.140625" style="429" customWidth="1"/>
    <col min="1296" max="1296" width="9.28515625" style="429" customWidth="1"/>
    <col min="1297" max="1536" width="16.5703125" style="429"/>
    <col min="1537" max="1537" width="3.7109375" style="429" customWidth="1"/>
    <col min="1538" max="1538" width="10.42578125" style="429" customWidth="1"/>
    <col min="1539" max="1539" width="23.140625" style="429" customWidth="1"/>
    <col min="1540" max="1540" width="11" style="429" customWidth="1"/>
    <col min="1541" max="1541" width="8.85546875" style="429" customWidth="1"/>
    <col min="1542" max="1542" width="10.42578125" style="429" customWidth="1"/>
    <col min="1543" max="1543" width="8.5703125" style="429" customWidth="1"/>
    <col min="1544" max="1544" width="9.5703125" style="429" customWidth="1"/>
    <col min="1545" max="1545" width="9.7109375" style="429" customWidth="1"/>
    <col min="1546" max="1546" width="9.85546875" style="429" customWidth="1"/>
    <col min="1547" max="1547" width="10" style="429" customWidth="1"/>
    <col min="1548" max="1548" width="10.7109375" style="429" customWidth="1"/>
    <col min="1549" max="1549" width="10.140625" style="429" customWidth="1"/>
    <col min="1550" max="1550" width="16.5703125" style="429" customWidth="1"/>
    <col min="1551" max="1551" width="11.140625" style="429" customWidth="1"/>
    <col min="1552" max="1552" width="9.28515625" style="429" customWidth="1"/>
    <col min="1553" max="1792" width="16.5703125" style="429"/>
    <col min="1793" max="1793" width="3.7109375" style="429" customWidth="1"/>
    <col min="1794" max="1794" width="10.42578125" style="429" customWidth="1"/>
    <col min="1795" max="1795" width="23.140625" style="429" customWidth="1"/>
    <col min="1796" max="1796" width="11" style="429" customWidth="1"/>
    <col min="1797" max="1797" width="8.85546875" style="429" customWidth="1"/>
    <col min="1798" max="1798" width="10.42578125" style="429" customWidth="1"/>
    <col min="1799" max="1799" width="8.5703125" style="429" customWidth="1"/>
    <col min="1800" max="1800" width="9.5703125" style="429" customWidth="1"/>
    <col min="1801" max="1801" width="9.7109375" style="429" customWidth="1"/>
    <col min="1802" max="1802" width="9.85546875" style="429" customWidth="1"/>
    <col min="1803" max="1803" width="10" style="429" customWidth="1"/>
    <col min="1804" max="1804" width="10.7109375" style="429" customWidth="1"/>
    <col min="1805" max="1805" width="10.140625" style="429" customWidth="1"/>
    <col min="1806" max="1806" width="16.5703125" style="429" customWidth="1"/>
    <col min="1807" max="1807" width="11.140625" style="429" customWidth="1"/>
    <col min="1808" max="1808" width="9.28515625" style="429" customWidth="1"/>
    <col min="1809" max="2048" width="16.5703125" style="429"/>
    <col min="2049" max="2049" width="3.7109375" style="429" customWidth="1"/>
    <col min="2050" max="2050" width="10.42578125" style="429" customWidth="1"/>
    <col min="2051" max="2051" width="23.140625" style="429" customWidth="1"/>
    <col min="2052" max="2052" width="11" style="429" customWidth="1"/>
    <col min="2053" max="2053" width="8.85546875" style="429" customWidth="1"/>
    <col min="2054" max="2054" width="10.42578125" style="429" customWidth="1"/>
    <col min="2055" max="2055" width="8.5703125" style="429" customWidth="1"/>
    <col min="2056" max="2056" width="9.5703125" style="429" customWidth="1"/>
    <col min="2057" max="2057" width="9.7109375" style="429" customWidth="1"/>
    <col min="2058" max="2058" width="9.85546875" style="429" customWidth="1"/>
    <col min="2059" max="2059" width="10" style="429" customWidth="1"/>
    <col min="2060" max="2060" width="10.7109375" style="429" customWidth="1"/>
    <col min="2061" max="2061" width="10.140625" style="429" customWidth="1"/>
    <col min="2062" max="2062" width="16.5703125" style="429" customWidth="1"/>
    <col min="2063" max="2063" width="11.140625" style="429" customWidth="1"/>
    <col min="2064" max="2064" width="9.28515625" style="429" customWidth="1"/>
    <col min="2065" max="2304" width="16.5703125" style="429"/>
    <col min="2305" max="2305" width="3.7109375" style="429" customWidth="1"/>
    <col min="2306" max="2306" width="10.42578125" style="429" customWidth="1"/>
    <col min="2307" max="2307" width="23.140625" style="429" customWidth="1"/>
    <col min="2308" max="2308" width="11" style="429" customWidth="1"/>
    <col min="2309" max="2309" width="8.85546875" style="429" customWidth="1"/>
    <col min="2310" max="2310" width="10.42578125" style="429" customWidth="1"/>
    <col min="2311" max="2311" width="8.5703125" style="429" customWidth="1"/>
    <col min="2312" max="2312" width="9.5703125" style="429" customWidth="1"/>
    <col min="2313" max="2313" width="9.7109375" style="429" customWidth="1"/>
    <col min="2314" max="2314" width="9.85546875" style="429" customWidth="1"/>
    <col min="2315" max="2315" width="10" style="429" customWidth="1"/>
    <col min="2316" max="2316" width="10.7109375" style="429" customWidth="1"/>
    <col min="2317" max="2317" width="10.140625" style="429" customWidth="1"/>
    <col min="2318" max="2318" width="16.5703125" style="429" customWidth="1"/>
    <col min="2319" max="2319" width="11.140625" style="429" customWidth="1"/>
    <col min="2320" max="2320" width="9.28515625" style="429" customWidth="1"/>
    <col min="2321" max="2560" width="16.5703125" style="429"/>
    <col min="2561" max="2561" width="3.7109375" style="429" customWidth="1"/>
    <col min="2562" max="2562" width="10.42578125" style="429" customWidth="1"/>
    <col min="2563" max="2563" width="23.140625" style="429" customWidth="1"/>
    <col min="2564" max="2564" width="11" style="429" customWidth="1"/>
    <col min="2565" max="2565" width="8.85546875" style="429" customWidth="1"/>
    <col min="2566" max="2566" width="10.42578125" style="429" customWidth="1"/>
    <col min="2567" max="2567" width="8.5703125" style="429" customWidth="1"/>
    <col min="2568" max="2568" width="9.5703125" style="429" customWidth="1"/>
    <col min="2569" max="2569" width="9.7109375" style="429" customWidth="1"/>
    <col min="2570" max="2570" width="9.85546875" style="429" customWidth="1"/>
    <col min="2571" max="2571" width="10" style="429" customWidth="1"/>
    <col min="2572" max="2572" width="10.7109375" style="429" customWidth="1"/>
    <col min="2573" max="2573" width="10.140625" style="429" customWidth="1"/>
    <col min="2574" max="2574" width="16.5703125" style="429" customWidth="1"/>
    <col min="2575" max="2575" width="11.140625" style="429" customWidth="1"/>
    <col min="2576" max="2576" width="9.28515625" style="429" customWidth="1"/>
    <col min="2577" max="2816" width="16.5703125" style="429"/>
    <col min="2817" max="2817" width="3.7109375" style="429" customWidth="1"/>
    <col min="2818" max="2818" width="10.42578125" style="429" customWidth="1"/>
    <col min="2819" max="2819" width="23.140625" style="429" customWidth="1"/>
    <col min="2820" max="2820" width="11" style="429" customWidth="1"/>
    <col min="2821" max="2821" width="8.85546875" style="429" customWidth="1"/>
    <col min="2822" max="2822" width="10.42578125" style="429" customWidth="1"/>
    <col min="2823" max="2823" width="8.5703125" style="429" customWidth="1"/>
    <col min="2824" max="2824" width="9.5703125" style="429" customWidth="1"/>
    <col min="2825" max="2825" width="9.7109375" style="429" customWidth="1"/>
    <col min="2826" max="2826" width="9.85546875" style="429" customWidth="1"/>
    <col min="2827" max="2827" width="10" style="429" customWidth="1"/>
    <col min="2828" max="2828" width="10.7109375" style="429" customWidth="1"/>
    <col min="2829" max="2829" width="10.140625" style="429" customWidth="1"/>
    <col min="2830" max="2830" width="16.5703125" style="429" customWidth="1"/>
    <col min="2831" max="2831" width="11.140625" style="429" customWidth="1"/>
    <col min="2832" max="2832" width="9.28515625" style="429" customWidth="1"/>
    <col min="2833" max="3072" width="16.5703125" style="429"/>
    <col min="3073" max="3073" width="3.7109375" style="429" customWidth="1"/>
    <col min="3074" max="3074" width="10.42578125" style="429" customWidth="1"/>
    <col min="3075" max="3075" width="23.140625" style="429" customWidth="1"/>
    <col min="3076" max="3076" width="11" style="429" customWidth="1"/>
    <col min="3077" max="3077" width="8.85546875" style="429" customWidth="1"/>
    <col min="3078" max="3078" width="10.42578125" style="429" customWidth="1"/>
    <col min="3079" max="3079" width="8.5703125" style="429" customWidth="1"/>
    <col min="3080" max="3080" width="9.5703125" style="429" customWidth="1"/>
    <col min="3081" max="3081" width="9.7109375" style="429" customWidth="1"/>
    <col min="3082" max="3082" width="9.85546875" style="429" customWidth="1"/>
    <col min="3083" max="3083" width="10" style="429" customWidth="1"/>
    <col min="3084" max="3084" width="10.7109375" style="429" customWidth="1"/>
    <col min="3085" max="3085" width="10.140625" style="429" customWidth="1"/>
    <col min="3086" max="3086" width="16.5703125" style="429" customWidth="1"/>
    <col min="3087" max="3087" width="11.140625" style="429" customWidth="1"/>
    <col min="3088" max="3088" width="9.28515625" style="429" customWidth="1"/>
    <col min="3089" max="3328" width="16.5703125" style="429"/>
    <col min="3329" max="3329" width="3.7109375" style="429" customWidth="1"/>
    <col min="3330" max="3330" width="10.42578125" style="429" customWidth="1"/>
    <col min="3331" max="3331" width="23.140625" style="429" customWidth="1"/>
    <col min="3332" max="3332" width="11" style="429" customWidth="1"/>
    <col min="3333" max="3333" width="8.85546875" style="429" customWidth="1"/>
    <col min="3334" max="3334" width="10.42578125" style="429" customWidth="1"/>
    <col min="3335" max="3335" width="8.5703125" style="429" customWidth="1"/>
    <col min="3336" max="3336" width="9.5703125" style="429" customWidth="1"/>
    <col min="3337" max="3337" width="9.7109375" style="429" customWidth="1"/>
    <col min="3338" max="3338" width="9.85546875" style="429" customWidth="1"/>
    <col min="3339" max="3339" width="10" style="429" customWidth="1"/>
    <col min="3340" max="3340" width="10.7109375" style="429" customWidth="1"/>
    <col min="3341" max="3341" width="10.140625" style="429" customWidth="1"/>
    <col min="3342" max="3342" width="16.5703125" style="429" customWidth="1"/>
    <col min="3343" max="3343" width="11.140625" style="429" customWidth="1"/>
    <col min="3344" max="3344" width="9.28515625" style="429" customWidth="1"/>
    <col min="3345" max="3584" width="16.5703125" style="429"/>
    <col min="3585" max="3585" width="3.7109375" style="429" customWidth="1"/>
    <col min="3586" max="3586" width="10.42578125" style="429" customWidth="1"/>
    <col min="3587" max="3587" width="23.140625" style="429" customWidth="1"/>
    <col min="3588" max="3588" width="11" style="429" customWidth="1"/>
    <col min="3589" max="3589" width="8.85546875" style="429" customWidth="1"/>
    <col min="3590" max="3590" width="10.42578125" style="429" customWidth="1"/>
    <col min="3591" max="3591" width="8.5703125" style="429" customWidth="1"/>
    <col min="3592" max="3592" width="9.5703125" style="429" customWidth="1"/>
    <col min="3593" max="3593" width="9.7109375" style="429" customWidth="1"/>
    <col min="3594" max="3594" width="9.85546875" style="429" customWidth="1"/>
    <col min="3595" max="3595" width="10" style="429" customWidth="1"/>
    <col min="3596" max="3596" width="10.7109375" style="429" customWidth="1"/>
    <col min="3597" max="3597" width="10.140625" style="429" customWidth="1"/>
    <col min="3598" max="3598" width="16.5703125" style="429" customWidth="1"/>
    <col min="3599" max="3599" width="11.140625" style="429" customWidth="1"/>
    <col min="3600" max="3600" width="9.28515625" style="429" customWidth="1"/>
    <col min="3601" max="3840" width="16.5703125" style="429"/>
    <col min="3841" max="3841" width="3.7109375" style="429" customWidth="1"/>
    <col min="3842" max="3842" width="10.42578125" style="429" customWidth="1"/>
    <col min="3843" max="3843" width="23.140625" style="429" customWidth="1"/>
    <col min="3844" max="3844" width="11" style="429" customWidth="1"/>
    <col min="3845" max="3845" width="8.85546875" style="429" customWidth="1"/>
    <col min="3846" max="3846" width="10.42578125" style="429" customWidth="1"/>
    <col min="3847" max="3847" width="8.5703125" style="429" customWidth="1"/>
    <col min="3848" max="3848" width="9.5703125" style="429" customWidth="1"/>
    <col min="3849" max="3849" width="9.7109375" style="429" customWidth="1"/>
    <col min="3850" max="3850" width="9.85546875" style="429" customWidth="1"/>
    <col min="3851" max="3851" width="10" style="429" customWidth="1"/>
    <col min="3852" max="3852" width="10.7109375" style="429" customWidth="1"/>
    <col min="3853" max="3853" width="10.140625" style="429" customWidth="1"/>
    <col min="3854" max="3854" width="16.5703125" style="429" customWidth="1"/>
    <col min="3855" max="3855" width="11.140625" style="429" customWidth="1"/>
    <col min="3856" max="3856" width="9.28515625" style="429" customWidth="1"/>
    <col min="3857" max="4096" width="16.5703125" style="429"/>
    <col min="4097" max="4097" width="3.7109375" style="429" customWidth="1"/>
    <col min="4098" max="4098" width="10.42578125" style="429" customWidth="1"/>
    <col min="4099" max="4099" width="23.140625" style="429" customWidth="1"/>
    <col min="4100" max="4100" width="11" style="429" customWidth="1"/>
    <col min="4101" max="4101" width="8.85546875" style="429" customWidth="1"/>
    <col min="4102" max="4102" width="10.42578125" style="429" customWidth="1"/>
    <col min="4103" max="4103" width="8.5703125" style="429" customWidth="1"/>
    <col min="4104" max="4104" width="9.5703125" style="429" customWidth="1"/>
    <col min="4105" max="4105" width="9.7109375" style="429" customWidth="1"/>
    <col min="4106" max="4106" width="9.85546875" style="429" customWidth="1"/>
    <col min="4107" max="4107" width="10" style="429" customWidth="1"/>
    <col min="4108" max="4108" width="10.7109375" style="429" customWidth="1"/>
    <col min="4109" max="4109" width="10.140625" style="429" customWidth="1"/>
    <col min="4110" max="4110" width="16.5703125" style="429" customWidth="1"/>
    <col min="4111" max="4111" width="11.140625" style="429" customWidth="1"/>
    <col min="4112" max="4112" width="9.28515625" style="429" customWidth="1"/>
    <col min="4113" max="4352" width="16.5703125" style="429"/>
    <col min="4353" max="4353" width="3.7109375" style="429" customWidth="1"/>
    <col min="4354" max="4354" width="10.42578125" style="429" customWidth="1"/>
    <col min="4355" max="4355" width="23.140625" style="429" customWidth="1"/>
    <col min="4356" max="4356" width="11" style="429" customWidth="1"/>
    <col min="4357" max="4357" width="8.85546875" style="429" customWidth="1"/>
    <col min="4358" max="4358" width="10.42578125" style="429" customWidth="1"/>
    <col min="4359" max="4359" width="8.5703125" style="429" customWidth="1"/>
    <col min="4360" max="4360" width="9.5703125" style="429" customWidth="1"/>
    <col min="4361" max="4361" width="9.7109375" style="429" customWidth="1"/>
    <col min="4362" max="4362" width="9.85546875" style="429" customWidth="1"/>
    <col min="4363" max="4363" width="10" style="429" customWidth="1"/>
    <col min="4364" max="4364" width="10.7109375" style="429" customWidth="1"/>
    <col min="4365" max="4365" width="10.140625" style="429" customWidth="1"/>
    <col min="4366" max="4366" width="16.5703125" style="429" customWidth="1"/>
    <col min="4367" max="4367" width="11.140625" style="429" customWidth="1"/>
    <col min="4368" max="4368" width="9.28515625" style="429" customWidth="1"/>
    <col min="4369" max="4608" width="16.5703125" style="429"/>
    <col min="4609" max="4609" width="3.7109375" style="429" customWidth="1"/>
    <col min="4610" max="4610" width="10.42578125" style="429" customWidth="1"/>
    <col min="4611" max="4611" width="23.140625" style="429" customWidth="1"/>
    <col min="4612" max="4612" width="11" style="429" customWidth="1"/>
    <col min="4613" max="4613" width="8.85546875" style="429" customWidth="1"/>
    <col min="4614" max="4614" width="10.42578125" style="429" customWidth="1"/>
    <col min="4615" max="4615" width="8.5703125" style="429" customWidth="1"/>
    <col min="4616" max="4616" width="9.5703125" style="429" customWidth="1"/>
    <col min="4617" max="4617" width="9.7109375" style="429" customWidth="1"/>
    <col min="4618" max="4618" width="9.85546875" style="429" customWidth="1"/>
    <col min="4619" max="4619" width="10" style="429" customWidth="1"/>
    <col min="4620" max="4620" width="10.7109375" style="429" customWidth="1"/>
    <col min="4621" max="4621" width="10.140625" style="429" customWidth="1"/>
    <col min="4622" max="4622" width="16.5703125" style="429" customWidth="1"/>
    <col min="4623" max="4623" width="11.140625" style="429" customWidth="1"/>
    <col min="4624" max="4624" width="9.28515625" style="429" customWidth="1"/>
    <col min="4625" max="4864" width="16.5703125" style="429"/>
    <col min="4865" max="4865" width="3.7109375" style="429" customWidth="1"/>
    <col min="4866" max="4866" width="10.42578125" style="429" customWidth="1"/>
    <col min="4867" max="4867" width="23.140625" style="429" customWidth="1"/>
    <col min="4868" max="4868" width="11" style="429" customWidth="1"/>
    <col min="4869" max="4869" width="8.85546875" style="429" customWidth="1"/>
    <col min="4870" max="4870" width="10.42578125" style="429" customWidth="1"/>
    <col min="4871" max="4871" width="8.5703125" style="429" customWidth="1"/>
    <col min="4872" max="4872" width="9.5703125" style="429" customWidth="1"/>
    <col min="4873" max="4873" width="9.7109375" style="429" customWidth="1"/>
    <col min="4874" max="4874" width="9.85546875" style="429" customWidth="1"/>
    <col min="4875" max="4875" width="10" style="429" customWidth="1"/>
    <col min="4876" max="4876" width="10.7109375" style="429" customWidth="1"/>
    <col min="4877" max="4877" width="10.140625" style="429" customWidth="1"/>
    <col min="4878" max="4878" width="16.5703125" style="429" customWidth="1"/>
    <col min="4879" max="4879" width="11.140625" style="429" customWidth="1"/>
    <col min="4880" max="4880" width="9.28515625" style="429" customWidth="1"/>
    <col min="4881" max="5120" width="16.5703125" style="429"/>
    <col min="5121" max="5121" width="3.7109375" style="429" customWidth="1"/>
    <col min="5122" max="5122" width="10.42578125" style="429" customWidth="1"/>
    <col min="5123" max="5123" width="23.140625" style="429" customWidth="1"/>
    <col min="5124" max="5124" width="11" style="429" customWidth="1"/>
    <col min="5125" max="5125" width="8.85546875" style="429" customWidth="1"/>
    <col min="5126" max="5126" width="10.42578125" style="429" customWidth="1"/>
    <col min="5127" max="5127" width="8.5703125" style="429" customWidth="1"/>
    <col min="5128" max="5128" width="9.5703125" style="429" customWidth="1"/>
    <col min="5129" max="5129" width="9.7109375" style="429" customWidth="1"/>
    <col min="5130" max="5130" width="9.85546875" style="429" customWidth="1"/>
    <col min="5131" max="5131" width="10" style="429" customWidth="1"/>
    <col min="5132" max="5132" width="10.7109375" style="429" customWidth="1"/>
    <col min="5133" max="5133" width="10.140625" style="429" customWidth="1"/>
    <col min="5134" max="5134" width="16.5703125" style="429" customWidth="1"/>
    <col min="5135" max="5135" width="11.140625" style="429" customWidth="1"/>
    <col min="5136" max="5136" width="9.28515625" style="429" customWidth="1"/>
    <col min="5137" max="5376" width="16.5703125" style="429"/>
    <col min="5377" max="5377" width="3.7109375" style="429" customWidth="1"/>
    <col min="5378" max="5378" width="10.42578125" style="429" customWidth="1"/>
    <col min="5379" max="5379" width="23.140625" style="429" customWidth="1"/>
    <col min="5380" max="5380" width="11" style="429" customWidth="1"/>
    <col min="5381" max="5381" width="8.85546875" style="429" customWidth="1"/>
    <col min="5382" max="5382" width="10.42578125" style="429" customWidth="1"/>
    <col min="5383" max="5383" width="8.5703125" style="429" customWidth="1"/>
    <col min="5384" max="5384" width="9.5703125" style="429" customWidth="1"/>
    <col min="5385" max="5385" width="9.7109375" style="429" customWidth="1"/>
    <col min="5386" max="5386" width="9.85546875" style="429" customWidth="1"/>
    <col min="5387" max="5387" width="10" style="429" customWidth="1"/>
    <col min="5388" max="5388" width="10.7109375" style="429" customWidth="1"/>
    <col min="5389" max="5389" width="10.140625" style="429" customWidth="1"/>
    <col min="5390" max="5390" width="16.5703125" style="429" customWidth="1"/>
    <col min="5391" max="5391" width="11.140625" style="429" customWidth="1"/>
    <col min="5392" max="5392" width="9.28515625" style="429" customWidth="1"/>
    <col min="5393" max="5632" width="16.5703125" style="429"/>
    <col min="5633" max="5633" width="3.7109375" style="429" customWidth="1"/>
    <col min="5634" max="5634" width="10.42578125" style="429" customWidth="1"/>
    <col min="5635" max="5635" width="23.140625" style="429" customWidth="1"/>
    <col min="5636" max="5636" width="11" style="429" customWidth="1"/>
    <col min="5637" max="5637" width="8.85546875" style="429" customWidth="1"/>
    <col min="5638" max="5638" width="10.42578125" style="429" customWidth="1"/>
    <col min="5639" max="5639" width="8.5703125" style="429" customWidth="1"/>
    <col min="5640" max="5640" width="9.5703125" style="429" customWidth="1"/>
    <col min="5641" max="5641" width="9.7109375" style="429" customWidth="1"/>
    <col min="5642" max="5642" width="9.85546875" style="429" customWidth="1"/>
    <col min="5643" max="5643" width="10" style="429" customWidth="1"/>
    <col min="5644" max="5644" width="10.7109375" style="429" customWidth="1"/>
    <col min="5645" max="5645" width="10.140625" style="429" customWidth="1"/>
    <col min="5646" max="5646" width="16.5703125" style="429" customWidth="1"/>
    <col min="5647" max="5647" width="11.140625" style="429" customWidth="1"/>
    <col min="5648" max="5648" width="9.28515625" style="429" customWidth="1"/>
    <col min="5649" max="5888" width="16.5703125" style="429"/>
    <col min="5889" max="5889" width="3.7109375" style="429" customWidth="1"/>
    <col min="5890" max="5890" width="10.42578125" style="429" customWidth="1"/>
    <col min="5891" max="5891" width="23.140625" style="429" customWidth="1"/>
    <col min="5892" max="5892" width="11" style="429" customWidth="1"/>
    <col min="5893" max="5893" width="8.85546875" style="429" customWidth="1"/>
    <col min="5894" max="5894" width="10.42578125" style="429" customWidth="1"/>
    <col min="5895" max="5895" width="8.5703125" style="429" customWidth="1"/>
    <col min="5896" max="5896" width="9.5703125" style="429" customWidth="1"/>
    <col min="5897" max="5897" width="9.7109375" style="429" customWidth="1"/>
    <col min="5898" max="5898" width="9.85546875" style="429" customWidth="1"/>
    <col min="5899" max="5899" width="10" style="429" customWidth="1"/>
    <col min="5900" max="5900" width="10.7109375" style="429" customWidth="1"/>
    <col min="5901" max="5901" width="10.140625" style="429" customWidth="1"/>
    <col min="5902" max="5902" width="16.5703125" style="429" customWidth="1"/>
    <col min="5903" max="5903" width="11.140625" style="429" customWidth="1"/>
    <col min="5904" max="5904" width="9.28515625" style="429" customWidth="1"/>
    <col min="5905" max="6144" width="16.5703125" style="429"/>
    <col min="6145" max="6145" width="3.7109375" style="429" customWidth="1"/>
    <col min="6146" max="6146" width="10.42578125" style="429" customWidth="1"/>
    <col min="6147" max="6147" width="23.140625" style="429" customWidth="1"/>
    <col min="6148" max="6148" width="11" style="429" customWidth="1"/>
    <col min="6149" max="6149" width="8.85546875" style="429" customWidth="1"/>
    <col min="6150" max="6150" width="10.42578125" style="429" customWidth="1"/>
    <col min="6151" max="6151" width="8.5703125" style="429" customWidth="1"/>
    <col min="6152" max="6152" width="9.5703125" style="429" customWidth="1"/>
    <col min="6153" max="6153" width="9.7109375" style="429" customWidth="1"/>
    <col min="6154" max="6154" width="9.85546875" style="429" customWidth="1"/>
    <col min="6155" max="6155" width="10" style="429" customWidth="1"/>
    <col min="6156" max="6156" width="10.7109375" style="429" customWidth="1"/>
    <col min="6157" max="6157" width="10.140625" style="429" customWidth="1"/>
    <col min="6158" max="6158" width="16.5703125" style="429" customWidth="1"/>
    <col min="6159" max="6159" width="11.140625" style="429" customWidth="1"/>
    <col min="6160" max="6160" width="9.28515625" style="429" customWidth="1"/>
    <col min="6161" max="6400" width="16.5703125" style="429"/>
    <col min="6401" max="6401" width="3.7109375" style="429" customWidth="1"/>
    <col min="6402" max="6402" width="10.42578125" style="429" customWidth="1"/>
    <col min="6403" max="6403" width="23.140625" style="429" customWidth="1"/>
    <col min="6404" max="6404" width="11" style="429" customWidth="1"/>
    <col min="6405" max="6405" width="8.85546875" style="429" customWidth="1"/>
    <col min="6406" max="6406" width="10.42578125" style="429" customWidth="1"/>
    <col min="6407" max="6407" width="8.5703125" style="429" customWidth="1"/>
    <col min="6408" max="6408" width="9.5703125" style="429" customWidth="1"/>
    <col min="6409" max="6409" width="9.7109375" style="429" customWidth="1"/>
    <col min="6410" max="6410" width="9.85546875" style="429" customWidth="1"/>
    <col min="6411" max="6411" width="10" style="429" customWidth="1"/>
    <col min="6412" max="6412" width="10.7109375" style="429" customWidth="1"/>
    <col min="6413" max="6413" width="10.140625" style="429" customWidth="1"/>
    <col min="6414" max="6414" width="16.5703125" style="429" customWidth="1"/>
    <col min="6415" max="6415" width="11.140625" style="429" customWidth="1"/>
    <col min="6416" max="6416" width="9.28515625" style="429" customWidth="1"/>
    <col min="6417" max="6656" width="16.5703125" style="429"/>
    <col min="6657" max="6657" width="3.7109375" style="429" customWidth="1"/>
    <col min="6658" max="6658" width="10.42578125" style="429" customWidth="1"/>
    <col min="6659" max="6659" width="23.140625" style="429" customWidth="1"/>
    <col min="6660" max="6660" width="11" style="429" customWidth="1"/>
    <col min="6661" max="6661" width="8.85546875" style="429" customWidth="1"/>
    <col min="6662" max="6662" width="10.42578125" style="429" customWidth="1"/>
    <col min="6663" max="6663" width="8.5703125" style="429" customWidth="1"/>
    <col min="6664" max="6664" width="9.5703125" style="429" customWidth="1"/>
    <col min="6665" max="6665" width="9.7109375" style="429" customWidth="1"/>
    <col min="6666" max="6666" width="9.85546875" style="429" customWidth="1"/>
    <col min="6667" max="6667" width="10" style="429" customWidth="1"/>
    <col min="6668" max="6668" width="10.7109375" style="429" customWidth="1"/>
    <col min="6669" max="6669" width="10.140625" style="429" customWidth="1"/>
    <col min="6670" max="6670" width="16.5703125" style="429" customWidth="1"/>
    <col min="6671" max="6671" width="11.140625" style="429" customWidth="1"/>
    <col min="6672" max="6672" width="9.28515625" style="429" customWidth="1"/>
    <col min="6673" max="6912" width="16.5703125" style="429"/>
    <col min="6913" max="6913" width="3.7109375" style="429" customWidth="1"/>
    <col min="6914" max="6914" width="10.42578125" style="429" customWidth="1"/>
    <col min="6915" max="6915" width="23.140625" style="429" customWidth="1"/>
    <col min="6916" max="6916" width="11" style="429" customWidth="1"/>
    <col min="6917" max="6917" width="8.85546875" style="429" customWidth="1"/>
    <col min="6918" max="6918" width="10.42578125" style="429" customWidth="1"/>
    <col min="6919" max="6919" width="8.5703125" style="429" customWidth="1"/>
    <col min="6920" max="6920" width="9.5703125" style="429" customWidth="1"/>
    <col min="6921" max="6921" width="9.7109375" style="429" customWidth="1"/>
    <col min="6922" max="6922" width="9.85546875" style="429" customWidth="1"/>
    <col min="6923" max="6923" width="10" style="429" customWidth="1"/>
    <col min="6924" max="6924" width="10.7109375" style="429" customWidth="1"/>
    <col min="6925" max="6925" width="10.140625" style="429" customWidth="1"/>
    <col min="6926" max="6926" width="16.5703125" style="429" customWidth="1"/>
    <col min="6927" max="6927" width="11.140625" style="429" customWidth="1"/>
    <col min="6928" max="6928" width="9.28515625" style="429" customWidth="1"/>
    <col min="6929" max="7168" width="16.5703125" style="429"/>
    <col min="7169" max="7169" width="3.7109375" style="429" customWidth="1"/>
    <col min="7170" max="7170" width="10.42578125" style="429" customWidth="1"/>
    <col min="7171" max="7171" width="23.140625" style="429" customWidth="1"/>
    <col min="7172" max="7172" width="11" style="429" customWidth="1"/>
    <col min="7173" max="7173" width="8.85546875" style="429" customWidth="1"/>
    <col min="7174" max="7174" width="10.42578125" style="429" customWidth="1"/>
    <col min="7175" max="7175" width="8.5703125" style="429" customWidth="1"/>
    <col min="7176" max="7176" width="9.5703125" style="429" customWidth="1"/>
    <col min="7177" max="7177" width="9.7109375" style="429" customWidth="1"/>
    <col min="7178" max="7178" width="9.85546875" style="429" customWidth="1"/>
    <col min="7179" max="7179" width="10" style="429" customWidth="1"/>
    <col min="7180" max="7180" width="10.7109375" style="429" customWidth="1"/>
    <col min="7181" max="7181" width="10.140625" style="429" customWidth="1"/>
    <col min="7182" max="7182" width="16.5703125" style="429" customWidth="1"/>
    <col min="7183" max="7183" width="11.140625" style="429" customWidth="1"/>
    <col min="7184" max="7184" width="9.28515625" style="429" customWidth="1"/>
    <col min="7185" max="7424" width="16.5703125" style="429"/>
    <col min="7425" max="7425" width="3.7109375" style="429" customWidth="1"/>
    <col min="7426" max="7426" width="10.42578125" style="429" customWidth="1"/>
    <col min="7427" max="7427" width="23.140625" style="429" customWidth="1"/>
    <col min="7428" max="7428" width="11" style="429" customWidth="1"/>
    <col min="7429" max="7429" width="8.85546875" style="429" customWidth="1"/>
    <col min="7430" max="7430" width="10.42578125" style="429" customWidth="1"/>
    <col min="7431" max="7431" width="8.5703125" style="429" customWidth="1"/>
    <col min="7432" max="7432" width="9.5703125" style="429" customWidth="1"/>
    <col min="7433" max="7433" width="9.7109375" style="429" customWidth="1"/>
    <col min="7434" max="7434" width="9.85546875" style="429" customWidth="1"/>
    <col min="7435" max="7435" width="10" style="429" customWidth="1"/>
    <col min="7436" max="7436" width="10.7109375" style="429" customWidth="1"/>
    <col min="7437" max="7437" width="10.140625" style="429" customWidth="1"/>
    <col min="7438" max="7438" width="16.5703125" style="429" customWidth="1"/>
    <col min="7439" max="7439" width="11.140625" style="429" customWidth="1"/>
    <col min="7440" max="7440" width="9.28515625" style="429" customWidth="1"/>
    <col min="7441" max="7680" width="16.5703125" style="429"/>
    <col min="7681" max="7681" width="3.7109375" style="429" customWidth="1"/>
    <col min="7682" max="7682" width="10.42578125" style="429" customWidth="1"/>
    <col min="7683" max="7683" width="23.140625" style="429" customWidth="1"/>
    <col min="7684" max="7684" width="11" style="429" customWidth="1"/>
    <col min="7685" max="7685" width="8.85546875" style="429" customWidth="1"/>
    <col min="7686" max="7686" width="10.42578125" style="429" customWidth="1"/>
    <col min="7687" max="7687" width="8.5703125" style="429" customWidth="1"/>
    <col min="7688" max="7688" width="9.5703125" style="429" customWidth="1"/>
    <col min="7689" max="7689" width="9.7109375" style="429" customWidth="1"/>
    <col min="7690" max="7690" width="9.85546875" style="429" customWidth="1"/>
    <col min="7691" max="7691" width="10" style="429" customWidth="1"/>
    <col min="7692" max="7692" width="10.7109375" style="429" customWidth="1"/>
    <col min="7693" max="7693" width="10.140625" style="429" customWidth="1"/>
    <col min="7694" max="7694" width="16.5703125" style="429" customWidth="1"/>
    <col min="7695" max="7695" width="11.140625" style="429" customWidth="1"/>
    <col min="7696" max="7696" width="9.28515625" style="429" customWidth="1"/>
    <col min="7697" max="7936" width="16.5703125" style="429"/>
    <col min="7937" max="7937" width="3.7109375" style="429" customWidth="1"/>
    <col min="7938" max="7938" width="10.42578125" style="429" customWidth="1"/>
    <col min="7939" max="7939" width="23.140625" style="429" customWidth="1"/>
    <col min="7940" max="7940" width="11" style="429" customWidth="1"/>
    <col min="7941" max="7941" width="8.85546875" style="429" customWidth="1"/>
    <col min="7942" max="7942" width="10.42578125" style="429" customWidth="1"/>
    <col min="7943" max="7943" width="8.5703125" style="429" customWidth="1"/>
    <col min="7944" max="7944" width="9.5703125" style="429" customWidth="1"/>
    <col min="7945" max="7945" width="9.7109375" style="429" customWidth="1"/>
    <col min="7946" max="7946" width="9.85546875" style="429" customWidth="1"/>
    <col min="7947" max="7947" width="10" style="429" customWidth="1"/>
    <col min="7948" max="7948" width="10.7109375" style="429" customWidth="1"/>
    <col min="7949" max="7949" width="10.140625" style="429" customWidth="1"/>
    <col min="7950" max="7950" width="16.5703125" style="429" customWidth="1"/>
    <col min="7951" max="7951" width="11.140625" style="429" customWidth="1"/>
    <col min="7952" max="7952" width="9.28515625" style="429" customWidth="1"/>
    <col min="7953" max="8192" width="16.5703125" style="429"/>
    <col min="8193" max="8193" width="3.7109375" style="429" customWidth="1"/>
    <col min="8194" max="8194" width="10.42578125" style="429" customWidth="1"/>
    <col min="8195" max="8195" width="23.140625" style="429" customWidth="1"/>
    <col min="8196" max="8196" width="11" style="429" customWidth="1"/>
    <col min="8197" max="8197" width="8.85546875" style="429" customWidth="1"/>
    <col min="8198" max="8198" width="10.42578125" style="429" customWidth="1"/>
    <col min="8199" max="8199" width="8.5703125" style="429" customWidth="1"/>
    <col min="8200" max="8200" width="9.5703125" style="429" customWidth="1"/>
    <col min="8201" max="8201" width="9.7109375" style="429" customWidth="1"/>
    <col min="8202" max="8202" width="9.85546875" style="429" customWidth="1"/>
    <col min="8203" max="8203" width="10" style="429" customWidth="1"/>
    <col min="8204" max="8204" width="10.7109375" style="429" customWidth="1"/>
    <col min="8205" max="8205" width="10.140625" style="429" customWidth="1"/>
    <col min="8206" max="8206" width="16.5703125" style="429" customWidth="1"/>
    <col min="8207" max="8207" width="11.140625" style="429" customWidth="1"/>
    <col min="8208" max="8208" width="9.28515625" style="429" customWidth="1"/>
    <col min="8209" max="8448" width="16.5703125" style="429"/>
    <col min="8449" max="8449" width="3.7109375" style="429" customWidth="1"/>
    <col min="8450" max="8450" width="10.42578125" style="429" customWidth="1"/>
    <col min="8451" max="8451" width="23.140625" style="429" customWidth="1"/>
    <col min="8452" max="8452" width="11" style="429" customWidth="1"/>
    <col min="8453" max="8453" width="8.85546875" style="429" customWidth="1"/>
    <col min="8454" max="8454" width="10.42578125" style="429" customWidth="1"/>
    <col min="8455" max="8455" width="8.5703125" style="429" customWidth="1"/>
    <col min="8456" max="8456" width="9.5703125" style="429" customWidth="1"/>
    <col min="8457" max="8457" width="9.7109375" style="429" customWidth="1"/>
    <col min="8458" max="8458" width="9.85546875" style="429" customWidth="1"/>
    <col min="8459" max="8459" width="10" style="429" customWidth="1"/>
    <col min="8460" max="8460" width="10.7109375" style="429" customWidth="1"/>
    <col min="8461" max="8461" width="10.140625" style="429" customWidth="1"/>
    <col min="8462" max="8462" width="16.5703125" style="429" customWidth="1"/>
    <col min="8463" max="8463" width="11.140625" style="429" customWidth="1"/>
    <col min="8464" max="8464" width="9.28515625" style="429" customWidth="1"/>
    <col min="8465" max="8704" width="16.5703125" style="429"/>
    <col min="8705" max="8705" width="3.7109375" style="429" customWidth="1"/>
    <col min="8706" max="8706" width="10.42578125" style="429" customWidth="1"/>
    <col min="8707" max="8707" width="23.140625" style="429" customWidth="1"/>
    <col min="8708" max="8708" width="11" style="429" customWidth="1"/>
    <col min="8709" max="8709" width="8.85546875" style="429" customWidth="1"/>
    <col min="8710" max="8710" width="10.42578125" style="429" customWidth="1"/>
    <col min="8711" max="8711" width="8.5703125" style="429" customWidth="1"/>
    <col min="8712" max="8712" width="9.5703125" style="429" customWidth="1"/>
    <col min="8713" max="8713" width="9.7109375" style="429" customWidth="1"/>
    <col min="8714" max="8714" width="9.85546875" style="429" customWidth="1"/>
    <col min="8715" max="8715" width="10" style="429" customWidth="1"/>
    <col min="8716" max="8716" width="10.7109375" style="429" customWidth="1"/>
    <col min="8717" max="8717" width="10.140625" style="429" customWidth="1"/>
    <col min="8718" max="8718" width="16.5703125" style="429" customWidth="1"/>
    <col min="8719" max="8719" width="11.140625" style="429" customWidth="1"/>
    <col min="8720" max="8720" width="9.28515625" style="429" customWidth="1"/>
    <col min="8721" max="8960" width="16.5703125" style="429"/>
    <col min="8961" max="8961" width="3.7109375" style="429" customWidth="1"/>
    <col min="8962" max="8962" width="10.42578125" style="429" customWidth="1"/>
    <col min="8963" max="8963" width="23.140625" style="429" customWidth="1"/>
    <col min="8964" max="8964" width="11" style="429" customWidth="1"/>
    <col min="8965" max="8965" width="8.85546875" style="429" customWidth="1"/>
    <col min="8966" max="8966" width="10.42578125" style="429" customWidth="1"/>
    <col min="8967" max="8967" width="8.5703125" style="429" customWidth="1"/>
    <col min="8968" max="8968" width="9.5703125" style="429" customWidth="1"/>
    <col min="8969" max="8969" width="9.7109375" style="429" customWidth="1"/>
    <col min="8970" max="8970" width="9.85546875" style="429" customWidth="1"/>
    <col min="8971" max="8971" width="10" style="429" customWidth="1"/>
    <col min="8972" max="8972" width="10.7109375" style="429" customWidth="1"/>
    <col min="8973" max="8973" width="10.140625" style="429" customWidth="1"/>
    <col min="8974" max="8974" width="16.5703125" style="429" customWidth="1"/>
    <col min="8975" max="8975" width="11.140625" style="429" customWidth="1"/>
    <col min="8976" max="8976" width="9.28515625" style="429" customWidth="1"/>
    <col min="8977" max="9216" width="16.5703125" style="429"/>
    <col min="9217" max="9217" width="3.7109375" style="429" customWidth="1"/>
    <col min="9218" max="9218" width="10.42578125" style="429" customWidth="1"/>
    <col min="9219" max="9219" width="23.140625" style="429" customWidth="1"/>
    <col min="9220" max="9220" width="11" style="429" customWidth="1"/>
    <col min="9221" max="9221" width="8.85546875" style="429" customWidth="1"/>
    <col min="9222" max="9222" width="10.42578125" style="429" customWidth="1"/>
    <col min="9223" max="9223" width="8.5703125" style="429" customWidth="1"/>
    <col min="9224" max="9224" width="9.5703125" style="429" customWidth="1"/>
    <col min="9225" max="9225" width="9.7109375" style="429" customWidth="1"/>
    <col min="9226" max="9226" width="9.85546875" style="429" customWidth="1"/>
    <col min="9227" max="9227" width="10" style="429" customWidth="1"/>
    <col min="9228" max="9228" width="10.7109375" style="429" customWidth="1"/>
    <col min="9229" max="9229" width="10.140625" style="429" customWidth="1"/>
    <col min="9230" max="9230" width="16.5703125" style="429" customWidth="1"/>
    <col min="9231" max="9231" width="11.140625" style="429" customWidth="1"/>
    <col min="9232" max="9232" width="9.28515625" style="429" customWidth="1"/>
    <col min="9233" max="9472" width="16.5703125" style="429"/>
    <col min="9473" max="9473" width="3.7109375" style="429" customWidth="1"/>
    <col min="9474" max="9474" width="10.42578125" style="429" customWidth="1"/>
    <col min="9475" max="9475" width="23.140625" style="429" customWidth="1"/>
    <col min="9476" max="9476" width="11" style="429" customWidth="1"/>
    <col min="9477" max="9477" width="8.85546875" style="429" customWidth="1"/>
    <col min="9478" max="9478" width="10.42578125" style="429" customWidth="1"/>
    <col min="9479" max="9479" width="8.5703125" style="429" customWidth="1"/>
    <col min="9480" max="9480" width="9.5703125" style="429" customWidth="1"/>
    <col min="9481" max="9481" width="9.7109375" style="429" customWidth="1"/>
    <col min="9482" max="9482" width="9.85546875" style="429" customWidth="1"/>
    <col min="9483" max="9483" width="10" style="429" customWidth="1"/>
    <col min="9484" max="9484" width="10.7109375" style="429" customWidth="1"/>
    <col min="9485" max="9485" width="10.140625" style="429" customWidth="1"/>
    <col min="9486" max="9486" width="16.5703125" style="429" customWidth="1"/>
    <col min="9487" max="9487" width="11.140625" style="429" customWidth="1"/>
    <col min="9488" max="9488" width="9.28515625" style="429" customWidth="1"/>
    <col min="9489" max="9728" width="16.5703125" style="429"/>
    <col min="9729" max="9729" width="3.7109375" style="429" customWidth="1"/>
    <col min="9730" max="9730" width="10.42578125" style="429" customWidth="1"/>
    <col min="9731" max="9731" width="23.140625" style="429" customWidth="1"/>
    <col min="9732" max="9732" width="11" style="429" customWidth="1"/>
    <col min="9733" max="9733" width="8.85546875" style="429" customWidth="1"/>
    <col min="9734" max="9734" width="10.42578125" style="429" customWidth="1"/>
    <col min="9735" max="9735" width="8.5703125" style="429" customWidth="1"/>
    <col min="9736" max="9736" width="9.5703125" style="429" customWidth="1"/>
    <col min="9737" max="9737" width="9.7109375" style="429" customWidth="1"/>
    <col min="9738" max="9738" width="9.85546875" style="429" customWidth="1"/>
    <col min="9739" max="9739" width="10" style="429" customWidth="1"/>
    <col min="9740" max="9740" width="10.7109375" style="429" customWidth="1"/>
    <col min="9741" max="9741" width="10.140625" style="429" customWidth="1"/>
    <col min="9742" max="9742" width="16.5703125" style="429" customWidth="1"/>
    <col min="9743" max="9743" width="11.140625" style="429" customWidth="1"/>
    <col min="9744" max="9744" width="9.28515625" style="429" customWidth="1"/>
    <col min="9745" max="9984" width="16.5703125" style="429"/>
    <col min="9985" max="9985" width="3.7109375" style="429" customWidth="1"/>
    <col min="9986" max="9986" width="10.42578125" style="429" customWidth="1"/>
    <col min="9987" max="9987" width="23.140625" style="429" customWidth="1"/>
    <col min="9988" max="9988" width="11" style="429" customWidth="1"/>
    <col min="9989" max="9989" width="8.85546875" style="429" customWidth="1"/>
    <col min="9990" max="9990" width="10.42578125" style="429" customWidth="1"/>
    <col min="9991" max="9991" width="8.5703125" style="429" customWidth="1"/>
    <col min="9992" max="9992" width="9.5703125" style="429" customWidth="1"/>
    <col min="9993" max="9993" width="9.7109375" style="429" customWidth="1"/>
    <col min="9994" max="9994" width="9.85546875" style="429" customWidth="1"/>
    <col min="9995" max="9995" width="10" style="429" customWidth="1"/>
    <col min="9996" max="9996" width="10.7109375" style="429" customWidth="1"/>
    <col min="9997" max="9997" width="10.140625" style="429" customWidth="1"/>
    <col min="9998" max="9998" width="16.5703125" style="429" customWidth="1"/>
    <col min="9999" max="9999" width="11.140625" style="429" customWidth="1"/>
    <col min="10000" max="10000" width="9.28515625" style="429" customWidth="1"/>
    <col min="10001" max="10240" width="16.5703125" style="429"/>
    <col min="10241" max="10241" width="3.7109375" style="429" customWidth="1"/>
    <col min="10242" max="10242" width="10.42578125" style="429" customWidth="1"/>
    <col min="10243" max="10243" width="23.140625" style="429" customWidth="1"/>
    <col min="10244" max="10244" width="11" style="429" customWidth="1"/>
    <col min="10245" max="10245" width="8.85546875" style="429" customWidth="1"/>
    <col min="10246" max="10246" width="10.42578125" style="429" customWidth="1"/>
    <col min="10247" max="10247" width="8.5703125" style="429" customWidth="1"/>
    <col min="10248" max="10248" width="9.5703125" style="429" customWidth="1"/>
    <col min="10249" max="10249" width="9.7109375" style="429" customWidth="1"/>
    <col min="10250" max="10250" width="9.85546875" style="429" customWidth="1"/>
    <col min="10251" max="10251" width="10" style="429" customWidth="1"/>
    <col min="10252" max="10252" width="10.7109375" style="429" customWidth="1"/>
    <col min="10253" max="10253" width="10.140625" style="429" customWidth="1"/>
    <col min="10254" max="10254" width="16.5703125" style="429" customWidth="1"/>
    <col min="10255" max="10255" width="11.140625" style="429" customWidth="1"/>
    <col min="10256" max="10256" width="9.28515625" style="429" customWidth="1"/>
    <col min="10257" max="10496" width="16.5703125" style="429"/>
    <col min="10497" max="10497" width="3.7109375" style="429" customWidth="1"/>
    <col min="10498" max="10498" width="10.42578125" style="429" customWidth="1"/>
    <col min="10499" max="10499" width="23.140625" style="429" customWidth="1"/>
    <col min="10500" max="10500" width="11" style="429" customWidth="1"/>
    <col min="10501" max="10501" width="8.85546875" style="429" customWidth="1"/>
    <col min="10502" max="10502" width="10.42578125" style="429" customWidth="1"/>
    <col min="10503" max="10503" width="8.5703125" style="429" customWidth="1"/>
    <col min="10504" max="10504" width="9.5703125" style="429" customWidth="1"/>
    <col min="10505" max="10505" width="9.7109375" style="429" customWidth="1"/>
    <col min="10506" max="10506" width="9.85546875" style="429" customWidth="1"/>
    <col min="10507" max="10507" width="10" style="429" customWidth="1"/>
    <col min="10508" max="10508" width="10.7109375" style="429" customWidth="1"/>
    <col min="10509" max="10509" width="10.140625" style="429" customWidth="1"/>
    <col min="10510" max="10510" width="16.5703125" style="429" customWidth="1"/>
    <col min="10511" max="10511" width="11.140625" style="429" customWidth="1"/>
    <col min="10512" max="10512" width="9.28515625" style="429" customWidth="1"/>
    <col min="10513" max="10752" width="16.5703125" style="429"/>
    <col min="10753" max="10753" width="3.7109375" style="429" customWidth="1"/>
    <col min="10754" max="10754" width="10.42578125" style="429" customWidth="1"/>
    <col min="10755" max="10755" width="23.140625" style="429" customWidth="1"/>
    <col min="10756" max="10756" width="11" style="429" customWidth="1"/>
    <col min="10757" max="10757" width="8.85546875" style="429" customWidth="1"/>
    <col min="10758" max="10758" width="10.42578125" style="429" customWidth="1"/>
    <col min="10759" max="10759" width="8.5703125" style="429" customWidth="1"/>
    <col min="10760" max="10760" width="9.5703125" style="429" customWidth="1"/>
    <col min="10761" max="10761" width="9.7109375" style="429" customWidth="1"/>
    <col min="10762" max="10762" width="9.85546875" style="429" customWidth="1"/>
    <col min="10763" max="10763" width="10" style="429" customWidth="1"/>
    <col min="10764" max="10764" width="10.7109375" style="429" customWidth="1"/>
    <col min="10765" max="10765" width="10.140625" style="429" customWidth="1"/>
    <col min="10766" max="10766" width="16.5703125" style="429" customWidth="1"/>
    <col min="10767" max="10767" width="11.140625" style="429" customWidth="1"/>
    <col min="10768" max="10768" width="9.28515625" style="429" customWidth="1"/>
    <col min="10769" max="11008" width="16.5703125" style="429"/>
    <col min="11009" max="11009" width="3.7109375" style="429" customWidth="1"/>
    <col min="11010" max="11010" width="10.42578125" style="429" customWidth="1"/>
    <col min="11011" max="11011" width="23.140625" style="429" customWidth="1"/>
    <col min="11012" max="11012" width="11" style="429" customWidth="1"/>
    <col min="11013" max="11013" width="8.85546875" style="429" customWidth="1"/>
    <col min="11014" max="11014" width="10.42578125" style="429" customWidth="1"/>
    <col min="11015" max="11015" width="8.5703125" style="429" customWidth="1"/>
    <col min="11016" max="11016" width="9.5703125" style="429" customWidth="1"/>
    <col min="11017" max="11017" width="9.7109375" style="429" customWidth="1"/>
    <col min="11018" max="11018" width="9.85546875" style="429" customWidth="1"/>
    <col min="11019" max="11019" width="10" style="429" customWidth="1"/>
    <col min="11020" max="11020" width="10.7109375" style="429" customWidth="1"/>
    <col min="11021" max="11021" width="10.140625" style="429" customWidth="1"/>
    <col min="11022" max="11022" width="16.5703125" style="429" customWidth="1"/>
    <col min="11023" max="11023" width="11.140625" style="429" customWidth="1"/>
    <col min="11024" max="11024" width="9.28515625" style="429" customWidth="1"/>
    <col min="11025" max="11264" width="16.5703125" style="429"/>
    <col min="11265" max="11265" width="3.7109375" style="429" customWidth="1"/>
    <col min="11266" max="11266" width="10.42578125" style="429" customWidth="1"/>
    <col min="11267" max="11267" width="23.140625" style="429" customWidth="1"/>
    <col min="11268" max="11268" width="11" style="429" customWidth="1"/>
    <col min="11269" max="11269" width="8.85546875" style="429" customWidth="1"/>
    <col min="11270" max="11270" width="10.42578125" style="429" customWidth="1"/>
    <col min="11271" max="11271" width="8.5703125" style="429" customWidth="1"/>
    <col min="11272" max="11272" width="9.5703125" style="429" customWidth="1"/>
    <col min="11273" max="11273" width="9.7109375" style="429" customWidth="1"/>
    <col min="11274" max="11274" width="9.85546875" style="429" customWidth="1"/>
    <col min="11275" max="11275" width="10" style="429" customWidth="1"/>
    <col min="11276" max="11276" width="10.7109375" style="429" customWidth="1"/>
    <col min="11277" max="11277" width="10.140625" style="429" customWidth="1"/>
    <col min="11278" max="11278" width="16.5703125" style="429" customWidth="1"/>
    <col min="11279" max="11279" width="11.140625" style="429" customWidth="1"/>
    <col min="11280" max="11280" width="9.28515625" style="429" customWidth="1"/>
    <col min="11281" max="11520" width="16.5703125" style="429"/>
    <col min="11521" max="11521" width="3.7109375" style="429" customWidth="1"/>
    <col min="11522" max="11522" width="10.42578125" style="429" customWidth="1"/>
    <col min="11523" max="11523" width="23.140625" style="429" customWidth="1"/>
    <col min="11524" max="11524" width="11" style="429" customWidth="1"/>
    <col min="11525" max="11525" width="8.85546875" style="429" customWidth="1"/>
    <col min="11526" max="11526" width="10.42578125" style="429" customWidth="1"/>
    <col min="11527" max="11527" width="8.5703125" style="429" customWidth="1"/>
    <col min="11528" max="11528" width="9.5703125" style="429" customWidth="1"/>
    <col min="11529" max="11529" width="9.7109375" style="429" customWidth="1"/>
    <col min="11530" max="11530" width="9.85546875" style="429" customWidth="1"/>
    <col min="11531" max="11531" width="10" style="429" customWidth="1"/>
    <col min="11532" max="11532" width="10.7109375" style="429" customWidth="1"/>
    <col min="11533" max="11533" width="10.140625" style="429" customWidth="1"/>
    <col min="11534" max="11534" width="16.5703125" style="429" customWidth="1"/>
    <col min="11535" max="11535" width="11.140625" style="429" customWidth="1"/>
    <col min="11536" max="11536" width="9.28515625" style="429" customWidth="1"/>
    <col min="11537" max="11776" width="16.5703125" style="429"/>
    <col min="11777" max="11777" width="3.7109375" style="429" customWidth="1"/>
    <col min="11778" max="11778" width="10.42578125" style="429" customWidth="1"/>
    <col min="11779" max="11779" width="23.140625" style="429" customWidth="1"/>
    <col min="11780" max="11780" width="11" style="429" customWidth="1"/>
    <col min="11781" max="11781" width="8.85546875" style="429" customWidth="1"/>
    <col min="11782" max="11782" width="10.42578125" style="429" customWidth="1"/>
    <col min="11783" max="11783" width="8.5703125" style="429" customWidth="1"/>
    <col min="11784" max="11784" width="9.5703125" style="429" customWidth="1"/>
    <col min="11785" max="11785" width="9.7109375" style="429" customWidth="1"/>
    <col min="11786" max="11786" width="9.85546875" style="429" customWidth="1"/>
    <col min="11787" max="11787" width="10" style="429" customWidth="1"/>
    <col min="11788" max="11788" width="10.7109375" style="429" customWidth="1"/>
    <col min="11789" max="11789" width="10.140625" style="429" customWidth="1"/>
    <col min="11790" max="11790" width="16.5703125" style="429" customWidth="1"/>
    <col min="11791" max="11791" width="11.140625" style="429" customWidth="1"/>
    <col min="11792" max="11792" width="9.28515625" style="429" customWidth="1"/>
    <col min="11793" max="12032" width="16.5703125" style="429"/>
    <col min="12033" max="12033" width="3.7109375" style="429" customWidth="1"/>
    <col min="12034" max="12034" width="10.42578125" style="429" customWidth="1"/>
    <col min="12035" max="12035" width="23.140625" style="429" customWidth="1"/>
    <col min="12036" max="12036" width="11" style="429" customWidth="1"/>
    <col min="12037" max="12037" width="8.85546875" style="429" customWidth="1"/>
    <col min="12038" max="12038" width="10.42578125" style="429" customWidth="1"/>
    <col min="12039" max="12039" width="8.5703125" style="429" customWidth="1"/>
    <col min="12040" max="12040" width="9.5703125" style="429" customWidth="1"/>
    <col min="12041" max="12041" width="9.7109375" style="429" customWidth="1"/>
    <col min="12042" max="12042" width="9.85546875" style="429" customWidth="1"/>
    <col min="12043" max="12043" width="10" style="429" customWidth="1"/>
    <col min="12044" max="12044" width="10.7109375" style="429" customWidth="1"/>
    <col min="12045" max="12045" width="10.140625" style="429" customWidth="1"/>
    <col min="12046" max="12046" width="16.5703125" style="429" customWidth="1"/>
    <col min="12047" max="12047" width="11.140625" style="429" customWidth="1"/>
    <col min="12048" max="12048" width="9.28515625" style="429" customWidth="1"/>
    <col min="12049" max="12288" width="16.5703125" style="429"/>
    <col min="12289" max="12289" width="3.7109375" style="429" customWidth="1"/>
    <col min="12290" max="12290" width="10.42578125" style="429" customWidth="1"/>
    <col min="12291" max="12291" width="23.140625" style="429" customWidth="1"/>
    <col min="12292" max="12292" width="11" style="429" customWidth="1"/>
    <col min="12293" max="12293" width="8.85546875" style="429" customWidth="1"/>
    <col min="12294" max="12294" width="10.42578125" style="429" customWidth="1"/>
    <col min="12295" max="12295" width="8.5703125" style="429" customWidth="1"/>
    <col min="12296" max="12296" width="9.5703125" style="429" customWidth="1"/>
    <col min="12297" max="12297" width="9.7109375" style="429" customWidth="1"/>
    <col min="12298" max="12298" width="9.85546875" style="429" customWidth="1"/>
    <col min="12299" max="12299" width="10" style="429" customWidth="1"/>
    <col min="12300" max="12300" width="10.7109375" style="429" customWidth="1"/>
    <col min="12301" max="12301" width="10.140625" style="429" customWidth="1"/>
    <col min="12302" max="12302" width="16.5703125" style="429" customWidth="1"/>
    <col min="12303" max="12303" width="11.140625" style="429" customWidth="1"/>
    <col min="12304" max="12304" width="9.28515625" style="429" customWidth="1"/>
    <col min="12305" max="12544" width="16.5703125" style="429"/>
    <col min="12545" max="12545" width="3.7109375" style="429" customWidth="1"/>
    <col min="12546" max="12546" width="10.42578125" style="429" customWidth="1"/>
    <col min="12547" max="12547" width="23.140625" style="429" customWidth="1"/>
    <col min="12548" max="12548" width="11" style="429" customWidth="1"/>
    <col min="12549" max="12549" width="8.85546875" style="429" customWidth="1"/>
    <col min="12550" max="12550" width="10.42578125" style="429" customWidth="1"/>
    <col min="12551" max="12551" width="8.5703125" style="429" customWidth="1"/>
    <col min="12552" max="12552" width="9.5703125" style="429" customWidth="1"/>
    <col min="12553" max="12553" width="9.7109375" style="429" customWidth="1"/>
    <col min="12554" max="12554" width="9.85546875" style="429" customWidth="1"/>
    <col min="12555" max="12555" width="10" style="429" customWidth="1"/>
    <col min="12556" max="12556" width="10.7109375" style="429" customWidth="1"/>
    <col min="12557" max="12557" width="10.140625" style="429" customWidth="1"/>
    <col min="12558" max="12558" width="16.5703125" style="429" customWidth="1"/>
    <col min="12559" max="12559" width="11.140625" style="429" customWidth="1"/>
    <col min="12560" max="12560" width="9.28515625" style="429" customWidth="1"/>
    <col min="12561" max="12800" width="16.5703125" style="429"/>
    <col min="12801" max="12801" width="3.7109375" style="429" customWidth="1"/>
    <col min="12802" max="12802" width="10.42578125" style="429" customWidth="1"/>
    <col min="12803" max="12803" width="23.140625" style="429" customWidth="1"/>
    <col min="12804" max="12804" width="11" style="429" customWidth="1"/>
    <col min="12805" max="12805" width="8.85546875" style="429" customWidth="1"/>
    <col min="12806" max="12806" width="10.42578125" style="429" customWidth="1"/>
    <col min="12807" max="12807" width="8.5703125" style="429" customWidth="1"/>
    <col min="12808" max="12808" width="9.5703125" style="429" customWidth="1"/>
    <col min="12809" max="12809" width="9.7109375" style="429" customWidth="1"/>
    <col min="12810" max="12810" width="9.85546875" style="429" customWidth="1"/>
    <col min="12811" max="12811" width="10" style="429" customWidth="1"/>
    <col min="12812" max="12812" width="10.7109375" style="429" customWidth="1"/>
    <col min="12813" max="12813" width="10.140625" style="429" customWidth="1"/>
    <col min="12814" max="12814" width="16.5703125" style="429" customWidth="1"/>
    <col min="12815" max="12815" width="11.140625" style="429" customWidth="1"/>
    <col min="12816" max="12816" width="9.28515625" style="429" customWidth="1"/>
    <col min="12817" max="13056" width="16.5703125" style="429"/>
    <col min="13057" max="13057" width="3.7109375" style="429" customWidth="1"/>
    <col min="13058" max="13058" width="10.42578125" style="429" customWidth="1"/>
    <col min="13059" max="13059" width="23.140625" style="429" customWidth="1"/>
    <col min="13060" max="13060" width="11" style="429" customWidth="1"/>
    <col min="13061" max="13061" width="8.85546875" style="429" customWidth="1"/>
    <col min="13062" max="13062" width="10.42578125" style="429" customWidth="1"/>
    <col min="13063" max="13063" width="8.5703125" style="429" customWidth="1"/>
    <col min="13064" max="13064" width="9.5703125" style="429" customWidth="1"/>
    <col min="13065" max="13065" width="9.7109375" style="429" customWidth="1"/>
    <col min="13066" max="13066" width="9.85546875" style="429" customWidth="1"/>
    <col min="13067" max="13067" width="10" style="429" customWidth="1"/>
    <col min="13068" max="13068" width="10.7109375" style="429" customWidth="1"/>
    <col min="13069" max="13069" width="10.140625" style="429" customWidth="1"/>
    <col min="13070" max="13070" width="16.5703125" style="429" customWidth="1"/>
    <col min="13071" max="13071" width="11.140625" style="429" customWidth="1"/>
    <col min="13072" max="13072" width="9.28515625" style="429" customWidth="1"/>
    <col min="13073" max="13312" width="16.5703125" style="429"/>
    <col min="13313" max="13313" width="3.7109375" style="429" customWidth="1"/>
    <col min="13314" max="13314" width="10.42578125" style="429" customWidth="1"/>
    <col min="13315" max="13315" width="23.140625" style="429" customWidth="1"/>
    <col min="13316" max="13316" width="11" style="429" customWidth="1"/>
    <col min="13317" max="13317" width="8.85546875" style="429" customWidth="1"/>
    <col min="13318" max="13318" width="10.42578125" style="429" customWidth="1"/>
    <col min="13319" max="13319" width="8.5703125" style="429" customWidth="1"/>
    <col min="13320" max="13320" width="9.5703125" style="429" customWidth="1"/>
    <col min="13321" max="13321" width="9.7109375" style="429" customWidth="1"/>
    <col min="13322" max="13322" width="9.85546875" style="429" customWidth="1"/>
    <col min="13323" max="13323" width="10" style="429" customWidth="1"/>
    <col min="13324" max="13324" width="10.7109375" style="429" customWidth="1"/>
    <col min="13325" max="13325" width="10.140625" style="429" customWidth="1"/>
    <col min="13326" max="13326" width="16.5703125" style="429" customWidth="1"/>
    <col min="13327" max="13327" width="11.140625" style="429" customWidth="1"/>
    <col min="13328" max="13328" width="9.28515625" style="429" customWidth="1"/>
    <col min="13329" max="13568" width="16.5703125" style="429"/>
    <col min="13569" max="13569" width="3.7109375" style="429" customWidth="1"/>
    <col min="13570" max="13570" width="10.42578125" style="429" customWidth="1"/>
    <col min="13571" max="13571" width="23.140625" style="429" customWidth="1"/>
    <col min="13572" max="13572" width="11" style="429" customWidth="1"/>
    <col min="13573" max="13573" width="8.85546875" style="429" customWidth="1"/>
    <col min="13574" max="13574" width="10.42578125" style="429" customWidth="1"/>
    <col min="13575" max="13575" width="8.5703125" style="429" customWidth="1"/>
    <col min="13576" max="13576" width="9.5703125" style="429" customWidth="1"/>
    <col min="13577" max="13577" width="9.7109375" style="429" customWidth="1"/>
    <col min="13578" max="13578" width="9.85546875" style="429" customWidth="1"/>
    <col min="13579" max="13579" width="10" style="429" customWidth="1"/>
    <col min="13580" max="13580" width="10.7109375" style="429" customWidth="1"/>
    <col min="13581" max="13581" width="10.140625" style="429" customWidth="1"/>
    <col min="13582" max="13582" width="16.5703125" style="429" customWidth="1"/>
    <col min="13583" max="13583" width="11.140625" style="429" customWidth="1"/>
    <col min="13584" max="13584" width="9.28515625" style="429" customWidth="1"/>
    <col min="13585" max="13824" width="16.5703125" style="429"/>
    <col min="13825" max="13825" width="3.7109375" style="429" customWidth="1"/>
    <col min="13826" max="13826" width="10.42578125" style="429" customWidth="1"/>
    <col min="13827" max="13827" width="23.140625" style="429" customWidth="1"/>
    <col min="13828" max="13828" width="11" style="429" customWidth="1"/>
    <col min="13829" max="13829" width="8.85546875" style="429" customWidth="1"/>
    <col min="13830" max="13830" width="10.42578125" style="429" customWidth="1"/>
    <col min="13831" max="13831" width="8.5703125" style="429" customWidth="1"/>
    <col min="13832" max="13832" width="9.5703125" style="429" customWidth="1"/>
    <col min="13833" max="13833" width="9.7109375" style="429" customWidth="1"/>
    <col min="13834" max="13834" width="9.85546875" style="429" customWidth="1"/>
    <col min="13835" max="13835" width="10" style="429" customWidth="1"/>
    <col min="13836" max="13836" width="10.7109375" style="429" customWidth="1"/>
    <col min="13837" max="13837" width="10.140625" style="429" customWidth="1"/>
    <col min="13838" max="13838" width="16.5703125" style="429" customWidth="1"/>
    <col min="13839" max="13839" width="11.140625" style="429" customWidth="1"/>
    <col min="13840" max="13840" width="9.28515625" style="429" customWidth="1"/>
    <col min="13841" max="14080" width="16.5703125" style="429"/>
    <col min="14081" max="14081" width="3.7109375" style="429" customWidth="1"/>
    <col min="14082" max="14082" width="10.42578125" style="429" customWidth="1"/>
    <col min="14083" max="14083" width="23.140625" style="429" customWidth="1"/>
    <col min="14084" max="14084" width="11" style="429" customWidth="1"/>
    <col min="14085" max="14085" width="8.85546875" style="429" customWidth="1"/>
    <col min="14086" max="14086" width="10.42578125" style="429" customWidth="1"/>
    <col min="14087" max="14087" width="8.5703125" style="429" customWidth="1"/>
    <col min="14088" max="14088" width="9.5703125" style="429" customWidth="1"/>
    <col min="14089" max="14089" width="9.7109375" style="429" customWidth="1"/>
    <col min="14090" max="14090" width="9.85546875" style="429" customWidth="1"/>
    <col min="14091" max="14091" width="10" style="429" customWidth="1"/>
    <col min="14092" max="14092" width="10.7109375" style="429" customWidth="1"/>
    <col min="14093" max="14093" width="10.140625" style="429" customWidth="1"/>
    <col min="14094" max="14094" width="16.5703125" style="429" customWidth="1"/>
    <col min="14095" max="14095" width="11.140625" style="429" customWidth="1"/>
    <col min="14096" max="14096" width="9.28515625" style="429" customWidth="1"/>
    <col min="14097" max="14336" width="16.5703125" style="429"/>
    <col min="14337" max="14337" width="3.7109375" style="429" customWidth="1"/>
    <col min="14338" max="14338" width="10.42578125" style="429" customWidth="1"/>
    <col min="14339" max="14339" width="23.140625" style="429" customWidth="1"/>
    <col min="14340" max="14340" width="11" style="429" customWidth="1"/>
    <col min="14341" max="14341" width="8.85546875" style="429" customWidth="1"/>
    <col min="14342" max="14342" width="10.42578125" style="429" customWidth="1"/>
    <col min="14343" max="14343" width="8.5703125" style="429" customWidth="1"/>
    <col min="14344" max="14344" width="9.5703125" style="429" customWidth="1"/>
    <col min="14345" max="14345" width="9.7109375" style="429" customWidth="1"/>
    <col min="14346" max="14346" width="9.85546875" style="429" customWidth="1"/>
    <col min="14347" max="14347" width="10" style="429" customWidth="1"/>
    <col min="14348" max="14348" width="10.7109375" style="429" customWidth="1"/>
    <col min="14349" max="14349" width="10.140625" style="429" customWidth="1"/>
    <col min="14350" max="14350" width="16.5703125" style="429" customWidth="1"/>
    <col min="14351" max="14351" width="11.140625" style="429" customWidth="1"/>
    <col min="14352" max="14352" width="9.28515625" style="429" customWidth="1"/>
    <col min="14353" max="14592" width="16.5703125" style="429"/>
    <col min="14593" max="14593" width="3.7109375" style="429" customWidth="1"/>
    <col min="14594" max="14594" width="10.42578125" style="429" customWidth="1"/>
    <col min="14595" max="14595" width="23.140625" style="429" customWidth="1"/>
    <col min="14596" max="14596" width="11" style="429" customWidth="1"/>
    <col min="14597" max="14597" width="8.85546875" style="429" customWidth="1"/>
    <col min="14598" max="14598" width="10.42578125" style="429" customWidth="1"/>
    <col min="14599" max="14599" width="8.5703125" style="429" customWidth="1"/>
    <col min="14600" max="14600" width="9.5703125" style="429" customWidth="1"/>
    <col min="14601" max="14601" width="9.7109375" style="429" customWidth="1"/>
    <col min="14602" max="14602" width="9.85546875" style="429" customWidth="1"/>
    <col min="14603" max="14603" width="10" style="429" customWidth="1"/>
    <col min="14604" max="14604" width="10.7109375" style="429" customWidth="1"/>
    <col min="14605" max="14605" width="10.140625" style="429" customWidth="1"/>
    <col min="14606" max="14606" width="16.5703125" style="429" customWidth="1"/>
    <col min="14607" max="14607" width="11.140625" style="429" customWidth="1"/>
    <col min="14608" max="14608" width="9.28515625" style="429" customWidth="1"/>
    <col min="14609" max="14848" width="16.5703125" style="429"/>
    <col min="14849" max="14849" width="3.7109375" style="429" customWidth="1"/>
    <col min="14850" max="14850" width="10.42578125" style="429" customWidth="1"/>
    <col min="14851" max="14851" width="23.140625" style="429" customWidth="1"/>
    <col min="14852" max="14852" width="11" style="429" customWidth="1"/>
    <col min="14853" max="14853" width="8.85546875" style="429" customWidth="1"/>
    <col min="14854" max="14854" width="10.42578125" style="429" customWidth="1"/>
    <col min="14855" max="14855" width="8.5703125" style="429" customWidth="1"/>
    <col min="14856" max="14856" width="9.5703125" style="429" customWidth="1"/>
    <col min="14857" max="14857" width="9.7109375" style="429" customWidth="1"/>
    <col min="14858" max="14858" width="9.85546875" style="429" customWidth="1"/>
    <col min="14859" max="14859" width="10" style="429" customWidth="1"/>
    <col min="14860" max="14860" width="10.7109375" style="429" customWidth="1"/>
    <col min="14861" max="14861" width="10.140625" style="429" customWidth="1"/>
    <col min="14862" max="14862" width="16.5703125" style="429" customWidth="1"/>
    <col min="14863" max="14863" width="11.140625" style="429" customWidth="1"/>
    <col min="14864" max="14864" width="9.28515625" style="429" customWidth="1"/>
    <col min="14865" max="15104" width="16.5703125" style="429"/>
    <col min="15105" max="15105" width="3.7109375" style="429" customWidth="1"/>
    <col min="15106" max="15106" width="10.42578125" style="429" customWidth="1"/>
    <col min="15107" max="15107" width="23.140625" style="429" customWidth="1"/>
    <col min="15108" max="15108" width="11" style="429" customWidth="1"/>
    <col min="15109" max="15109" width="8.85546875" style="429" customWidth="1"/>
    <col min="15110" max="15110" width="10.42578125" style="429" customWidth="1"/>
    <col min="15111" max="15111" width="8.5703125" style="429" customWidth="1"/>
    <col min="15112" max="15112" width="9.5703125" style="429" customWidth="1"/>
    <col min="15113" max="15113" width="9.7109375" style="429" customWidth="1"/>
    <col min="15114" max="15114" width="9.85546875" style="429" customWidth="1"/>
    <col min="15115" max="15115" width="10" style="429" customWidth="1"/>
    <col min="15116" max="15116" width="10.7109375" style="429" customWidth="1"/>
    <col min="15117" max="15117" width="10.140625" style="429" customWidth="1"/>
    <col min="15118" max="15118" width="16.5703125" style="429" customWidth="1"/>
    <col min="15119" max="15119" width="11.140625" style="429" customWidth="1"/>
    <col min="15120" max="15120" width="9.28515625" style="429" customWidth="1"/>
    <col min="15121" max="15360" width="16.5703125" style="429"/>
    <col min="15361" max="15361" width="3.7109375" style="429" customWidth="1"/>
    <col min="15362" max="15362" width="10.42578125" style="429" customWidth="1"/>
    <col min="15363" max="15363" width="23.140625" style="429" customWidth="1"/>
    <col min="15364" max="15364" width="11" style="429" customWidth="1"/>
    <col min="15365" max="15365" width="8.85546875" style="429" customWidth="1"/>
    <col min="15366" max="15366" width="10.42578125" style="429" customWidth="1"/>
    <col min="15367" max="15367" width="8.5703125" style="429" customWidth="1"/>
    <col min="15368" max="15368" width="9.5703125" style="429" customWidth="1"/>
    <col min="15369" max="15369" width="9.7109375" style="429" customWidth="1"/>
    <col min="15370" max="15370" width="9.85546875" style="429" customWidth="1"/>
    <col min="15371" max="15371" width="10" style="429" customWidth="1"/>
    <col min="15372" max="15372" width="10.7109375" style="429" customWidth="1"/>
    <col min="15373" max="15373" width="10.140625" style="429" customWidth="1"/>
    <col min="15374" max="15374" width="16.5703125" style="429" customWidth="1"/>
    <col min="15375" max="15375" width="11.140625" style="429" customWidth="1"/>
    <col min="15376" max="15376" width="9.28515625" style="429" customWidth="1"/>
    <col min="15377" max="15616" width="16.5703125" style="429"/>
    <col min="15617" max="15617" width="3.7109375" style="429" customWidth="1"/>
    <col min="15618" max="15618" width="10.42578125" style="429" customWidth="1"/>
    <col min="15619" max="15619" width="23.140625" style="429" customWidth="1"/>
    <col min="15620" max="15620" width="11" style="429" customWidth="1"/>
    <col min="15621" max="15621" width="8.85546875" style="429" customWidth="1"/>
    <col min="15622" max="15622" width="10.42578125" style="429" customWidth="1"/>
    <col min="15623" max="15623" width="8.5703125" style="429" customWidth="1"/>
    <col min="15624" max="15624" width="9.5703125" style="429" customWidth="1"/>
    <col min="15625" max="15625" width="9.7109375" style="429" customWidth="1"/>
    <col min="15626" max="15626" width="9.85546875" style="429" customWidth="1"/>
    <col min="15627" max="15627" width="10" style="429" customWidth="1"/>
    <col min="15628" max="15628" width="10.7109375" style="429" customWidth="1"/>
    <col min="15629" max="15629" width="10.140625" style="429" customWidth="1"/>
    <col min="15630" max="15630" width="16.5703125" style="429" customWidth="1"/>
    <col min="15631" max="15631" width="11.140625" style="429" customWidth="1"/>
    <col min="15632" max="15632" width="9.28515625" style="429" customWidth="1"/>
    <col min="15633" max="15872" width="16.5703125" style="429"/>
    <col min="15873" max="15873" width="3.7109375" style="429" customWidth="1"/>
    <col min="15874" max="15874" width="10.42578125" style="429" customWidth="1"/>
    <col min="15875" max="15875" width="23.140625" style="429" customWidth="1"/>
    <col min="15876" max="15876" width="11" style="429" customWidth="1"/>
    <col min="15877" max="15877" width="8.85546875" style="429" customWidth="1"/>
    <col min="15878" max="15878" width="10.42578125" style="429" customWidth="1"/>
    <col min="15879" max="15879" width="8.5703125" style="429" customWidth="1"/>
    <col min="15880" max="15880" width="9.5703125" style="429" customWidth="1"/>
    <col min="15881" max="15881" width="9.7109375" style="429" customWidth="1"/>
    <col min="15882" max="15882" width="9.85546875" style="429" customWidth="1"/>
    <col min="15883" max="15883" width="10" style="429" customWidth="1"/>
    <col min="15884" max="15884" width="10.7109375" style="429" customWidth="1"/>
    <col min="15885" max="15885" width="10.140625" style="429" customWidth="1"/>
    <col min="15886" max="15886" width="16.5703125" style="429" customWidth="1"/>
    <col min="15887" max="15887" width="11.140625" style="429" customWidth="1"/>
    <col min="15888" max="15888" width="9.28515625" style="429" customWidth="1"/>
    <col min="15889" max="16128" width="16.5703125" style="429"/>
    <col min="16129" max="16129" width="3.7109375" style="429" customWidth="1"/>
    <col min="16130" max="16130" width="10.42578125" style="429" customWidth="1"/>
    <col min="16131" max="16131" width="23.140625" style="429" customWidth="1"/>
    <col min="16132" max="16132" width="11" style="429" customWidth="1"/>
    <col min="16133" max="16133" width="8.85546875" style="429" customWidth="1"/>
    <col min="16134" max="16134" width="10.42578125" style="429" customWidth="1"/>
    <col min="16135" max="16135" width="8.5703125" style="429" customWidth="1"/>
    <col min="16136" max="16136" width="9.5703125" style="429" customWidth="1"/>
    <col min="16137" max="16137" width="9.7109375" style="429" customWidth="1"/>
    <col min="16138" max="16138" width="9.85546875" style="429" customWidth="1"/>
    <col min="16139" max="16139" width="10" style="429" customWidth="1"/>
    <col min="16140" max="16140" width="10.7109375" style="429" customWidth="1"/>
    <col min="16141" max="16141" width="10.140625" style="429" customWidth="1"/>
    <col min="16142" max="16142" width="16.5703125" style="429" customWidth="1"/>
    <col min="16143" max="16143" width="11.140625" style="429" customWidth="1"/>
    <col min="16144" max="16144" width="9.28515625" style="429" customWidth="1"/>
    <col min="16145" max="16384" width="16.5703125" style="429"/>
  </cols>
  <sheetData>
    <row r="5" spans="3:18" s="430" customFormat="1" ht="34.5" customHeight="1">
      <c r="C5" s="547" t="s">
        <v>410</v>
      </c>
      <c r="D5" s="548"/>
      <c r="E5" s="548"/>
      <c r="F5" s="548"/>
      <c r="G5" s="548"/>
      <c r="H5" s="548"/>
      <c r="I5" s="548"/>
      <c r="J5" s="548"/>
      <c r="K5" s="548"/>
      <c r="L5" s="548"/>
      <c r="M5" s="549"/>
    </row>
    <row r="6" spans="3:18" s="430" customFormat="1" ht="18.75" customHeight="1">
      <c r="C6" s="599" t="s">
        <v>263</v>
      </c>
      <c r="D6" s="601" t="s">
        <v>411</v>
      </c>
      <c r="E6" s="601"/>
      <c r="F6" s="601" t="s">
        <v>412</v>
      </c>
      <c r="G6" s="601"/>
      <c r="H6" s="601" t="s">
        <v>413</v>
      </c>
      <c r="I6" s="601"/>
      <c r="J6" s="601" t="s">
        <v>414</v>
      </c>
      <c r="K6" s="601"/>
      <c r="L6" s="601" t="s">
        <v>415</v>
      </c>
      <c r="M6" s="601"/>
    </row>
    <row r="7" spans="3:18" s="430" customFormat="1" ht="36">
      <c r="C7" s="600"/>
      <c r="D7" s="442" t="str">
        <f>'Plazas Autorizadas tipología'!C5</f>
        <v>junio 2010</v>
      </c>
      <c r="E7" s="443" t="s">
        <v>416</v>
      </c>
      <c r="F7" s="444" t="str">
        <f>D7</f>
        <v>junio 2010</v>
      </c>
      <c r="G7" s="270" t="s">
        <v>416</v>
      </c>
      <c r="H7" s="165" t="str">
        <f>F7</f>
        <v>junio 2010</v>
      </c>
      <c r="I7" s="270" t="s">
        <v>416</v>
      </c>
      <c r="J7" s="165" t="str">
        <f>H7</f>
        <v>junio 2010</v>
      </c>
      <c r="K7" s="270" t="s">
        <v>416</v>
      </c>
      <c r="L7" s="165" t="str">
        <f>J7</f>
        <v>junio 2010</v>
      </c>
      <c r="M7" s="270" t="s">
        <v>416</v>
      </c>
    </row>
    <row r="8" spans="3:18">
      <c r="C8" s="445" t="s">
        <v>417</v>
      </c>
      <c r="D8" s="446">
        <f>'Plazas Autorizadas tipología'!D8</f>
        <v>47329</v>
      </c>
      <c r="E8" s="447">
        <f>D8/$D$39</f>
        <v>0.35214767747263787</v>
      </c>
      <c r="F8" s="446">
        <f>'Plazas Autorizadas tipología'!F8</f>
        <v>33729</v>
      </c>
      <c r="G8" s="448">
        <f>F8/$F$39</f>
        <v>0.4119924756925783</v>
      </c>
      <c r="H8" s="449">
        <f>'Plazas Autorizadas tipología'!H8</f>
        <v>13564</v>
      </c>
      <c r="I8" s="448">
        <f>H8/$H$39</f>
        <v>0.26447247840583382</v>
      </c>
      <c r="J8" s="449">
        <f>'Plazas Autorizadas tipología'!J8</f>
        <v>22</v>
      </c>
      <c r="K8" s="448">
        <f>J8/$J$39</f>
        <v>4.6511627906976744E-2</v>
      </c>
      <c r="L8" s="449">
        <f>'Plazas Autorizadas tipología'!L8</f>
        <v>14</v>
      </c>
      <c r="M8" s="450">
        <f t="shared" ref="M8:M23" si="0">L8/$L$39</f>
        <v>1.8111254851228976E-2</v>
      </c>
      <c r="N8" s="451"/>
      <c r="O8" s="451"/>
    </row>
    <row r="9" spans="3:18">
      <c r="C9" s="452" t="s">
        <v>418</v>
      </c>
      <c r="D9" s="449">
        <f>'Plazas Autorizadas tipología'!D9</f>
        <v>17</v>
      </c>
      <c r="E9" s="448">
        <f>D9/$D$39</f>
        <v>1.2648715411343666E-4</v>
      </c>
      <c r="F9" s="449">
        <f>'Plazas Autorizadas tipología'!F9</f>
        <v>0</v>
      </c>
      <c r="G9" s="449">
        <f>'Plazas Autorizadas tipología'!H9</f>
        <v>0</v>
      </c>
      <c r="H9" s="449">
        <f>'Plazas Autorizadas tipología'!H9</f>
        <v>0</v>
      </c>
      <c r="I9" s="449">
        <f>'Plazas Autorizadas tipología'!J9</f>
        <v>0</v>
      </c>
      <c r="J9" s="449">
        <f>'Plazas Autorizadas tipología'!J9</f>
        <v>0</v>
      </c>
      <c r="K9" s="453" t="s">
        <v>213</v>
      </c>
      <c r="L9" s="449">
        <f>'Plazas Autorizadas tipología'!L9</f>
        <v>17</v>
      </c>
      <c r="M9" s="450">
        <f t="shared" si="0"/>
        <v>2.1992238033635189E-2</v>
      </c>
      <c r="N9" s="451"/>
      <c r="O9" s="451"/>
    </row>
    <row r="10" spans="3:18">
      <c r="C10" s="452" t="s">
        <v>419</v>
      </c>
      <c r="D10" s="449">
        <f>'Plazas Autorizadas tipología'!D10</f>
        <v>111</v>
      </c>
      <c r="E10" s="448">
        <f t="shared" ref="E10:E39" si="1">D10/$D$39</f>
        <v>8.258867121524393E-4</v>
      </c>
      <c r="F10" s="449">
        <f>'Plazas Autorizadas tipología'!F10</f>
        <v>18</v>
      </c>
      <c r="G10" s="448">
        <f t="shared" ref="G10:G39" si="2">F10/$F$39</f>
        <v>2.198661259588606E-4</v>
      </c>
      <c r="H10" s="449">
        <f>'Plazas Autorizadas tipología'!H10</f>
        <v>20</v>
      </c>
      <c r="I10" s="448">
        <f t="shared" ref="I10:I39" si="3">H10/$H$39</f>
        <v>3.8996236863142708E-4</v>
      </c>
      <c r="J10" s="449">
        <f>'Plazas Autorizadas tipología'!J10</f>
        <v>0</v>
      </c>
      <c r="K10" s="453" t="s">
        <v>213</v>
      </c>
      <c r="L10" s="449">
        <f>'Plazas Autorizadas tipología'!L10</f>
        <v>73</v>
      </c>
      <c r="M10" s="450">
        <f t="shared" si="0"/>
        <v>9.4437257438551095E-2</v>
      </c>
      <c r="N10" s="451"/>
      <c r="O10" s="451"/>
    </row>
    <row r="11" spans="3:18">
      <c r="C11" s="452" t="s">
        <v>420</v>
      </c>
      <c r="D11" s="449">
        <f>'Plazas Autorizadas tipología'!D11</f>
        <v>39569</v>
      </c>
      <c r="E11" s="448">
        <f t="shared" si="1"/>
        <v>0.2944100118302691</v>
      </c>
      <c r="F11" s="449">
        <f>'Plazas Autorizadas tipología'!F11</f>
        <v>16604</v>
      </c>
      <c r="G11" s="448">
        <f t="shared" si="2"/>
        <v>0.20281428641227342</v>
      </c>
      <c r="H11" s="449">
        <f>'Plazas Autorizadas tipología'!H11</f>
        <v>22945</v>
      </c>
      <c r="I11" s="448">
        <f t="shared" si="3"/>
        <v>0.44738432741240469</v>
      </c>
      <c r="J11" s="449">
        <f>'Plazas Autorizadas tipología'!J11</f>
        <v>0</v>
      </c>
      <c r="K11" s="453" t="s">
        <v>213</v>
      </c>
      <c r="L11" s="449">
        <f>'Plazas Autorizadas tipología'!L11</f>
        <v>20</v>
      </c>
      <c r="M11" s="450">
        <f t="shared" si="0"/>
        <v>2.5873221216041398E-2</v>
      </c>
      <c r="N11" s="451"/>
      <c r="O11" s="451"/>
    </row>
    <row r="12" spans="3:18">
      <c r="C12" s="452" t="s">
        <v>421</v>
      </c>
      <c r="D12" s="449">
        <f>'Plazas Autorizadas tipología'!D12</f>
        <v>30</v>
      </c>
      <c r="E12" s="448">
        <f t="shared" si="1"/>
        <v>2.232126249060647E-4</v>
      </c>
      <c r="F12" s="449">
        <f>'Plazas Autorizadas tipología'!F12</f>
        <v>0</v>
      </c>
      <c r="G12" s="449">
        <f>'Plazas Autorizadas tipología'!H12</f>
        <v>0</v>
      </c>
      <c r="H12" s="449">
        <f>'Plazas Autorizadas tipología'!H12</f>
        <v>0</v>
      </c>
      <c r="I12" s="449">
        <f>'Plazas Autorizadas tipología'!J12</f>
        <v>0</v>
      </c>
      <c r="J12" s="449">
        <f>'Plazas Autorizadas tipología'!J12</f>
        <v>0</v>
      </c>
      <c r="K12" s="453" t="s">
        <v>213</v>
      </c>
      <c r="L12" s="449">
        <f>'Plazas Autorizadas tipología'!L12</f>
        <v>30</v>
      </c>
      <c r="M12" s="450">
        <f t="shared" si="0"/>
        <v>3.8809831824062092E-2</v>
      </c>
      <c r="N12" s="451"/>
      <c r="O12" s="451"/>
    </row>
    <row r="13" spans="3:18">
      <c r="C13" s="452" t="s">
        <v>422</v>
      </c>
      <c r="D13" s="449">
        <f>'Plazas Autorizadas tipología'!D13</f>
        <v>1026</v>
      </c>
      <c r="E13" s="448">
        <f t="shared" si="1"/>
        <v>7.6338717717874122E-3</v>
      </c>
      <c r="F13" s="449">
        <f>'Plazas Autorizadas tipología'!F13</f>
        <v>986</v>
      </c>
      <c r="G13" s="448">
        <f t="shared" si="2"/>
        <v>1.2043777788635364E-2</v>
      </c>
      <c r="H13" s="449">
        <f>'Plazas Autorizadas tipología'!H13</f>
        <v>28</v>
      </c>
      <c r="I13" s="448">
        <f t="shared" si="3"/>
        <v>5.4594731608399792E-4</v>
      </c>
      <c r="J13" s="449">
        <f>'Plazas Autorizadas tipología'!J13</f>
        <v>0</v>
      </c>
      <c r="K13" s="453" t="s">
        <v>213</v>
      </c>
      <c r="L13" s="449">
        <f>'Plazas Autorizadas tipología'!L13</f>
        <v>12</v>
      </c>
      <c r="M13" s="450">
        <f t="shared" si="0"/>
        <v>1.5523932729624839E-2</v>
      </c>
      <c r="N13" s="451"/>
      <c r="O13" s="451"/>
    </row>
    <row r="14" spans="3:18">
      <c r="C14" s="452" t="s">
        <v>423</v>
      </c>
      <c r="D14" s="449">
        <f>'Plazas Autorizadas tipología'!D14</f>
        <v>20</v>
      </c>
      <c r="E14" s="448">
        <f t="shared" si="1"/>
        <v>1.4880841660404312E-4</v>
      </c>
      <c r="F14" s="449">
        <f>'Plazas Autorizadas tipología'!F14</f>
        <v>0</v>
      </c>
      <c r="G14" s="449">
        <f>'Plazas Autorizadas tipología'!H14</f>
        <v>0</v>
      </c>
      <c r="H14" s="449">
        <f>'Plazas Autorizadas tipología'!H14</f>
        <v>0</v>
      </c>
      <c r="I14" s="449">
        <f>'Plazas Autorizadas tipología'!J14</f>
        <v>0</v>
      </c>
      <c r="J14" s="449">
        <f>'Plazas Autorizadas tipología'!J14</f>
        <v>0</v>
      </c>
      <c r="K14" s="453" t="s">
        <v>213</v>
      </c>
      <c r="L14" s="449">
        <f>'Plazas Autorizadas tipología'!L14</f>
        <v>20</v>
      </c>
      <c r="M14" s="450">
        <f t="shared" si="0"/>
        <v>2.5873221216041398E-2</v>
      </c>
      <c r="N14" s="451"/>
      <c r="O14" s="451"/>
      <c r="P14" s="451"/>
      <c r="Q14" s="451"/>
      <c r="R14" s="451"/>
    </row>
    <row r="15" spans="3:18">
      <c r="C15" s="452" t="s">
        <v>424</v>
      </c>
      <c r="D15" s="449">
        <f>'Plazas Autorizadas tipología'!D15</f>
        <v>163</v>
      </c>
      <c r="E15" s="448">
        <f t="shared" si="1"/>
        <v>1.2127885953229515E-3</v>
      </c>
      <c r="F15" s="449">
        <f>'Plazas Autorizadas tipología'!F15</f>
        <v>46</v>
      </c>
      <c r="G15" s="448">
        <f t="shared" si="2"/>
        <v>5.6188009967264379E-4</v>
      </c>
      <c r="H15" s="449">
        <f>'Plazas Autorizadas tipología'!H15</f>
        <v>4</v>
      </c>
      <c r="I15" s="448">
        <f t="shared" si="3"/>
        <v>7.7992473726285407E-5</v>
      </c>
      <c r="J15" s="449">
        <f>'Plazas Autorizadas tipología'!J15</f>
        <v>78</v>
      </c>
      <c r="K15" s="448">
        <f>J15/$J$39</f>
        <v>0.16490486257928119</v>
      </c>
      <c r="L15" s="449">
        <f>'Plazas Autorizadas tipología'!L15</f>
        <v>35</v>
      </c>
      <c r="M15" s="450">
        <f t="shared" si="0"/>
        <v>4.5278137128072445E-2</v>
      </c>
      <c r="N15" s="451"/>
      <c r="O15" s="451"/>
      <c r="P15" s="451"/>
      <c r="Q15" s="451"/>
      <c r="R15" s="451"/>
    </row>
    <row r="16" spans="3:18">
      <c r="C16" s="452" t="s">
        <v>425</v>
      </c>
      <c r="D16" s="449">
        <f>'Plazas Autorizadas tipología'!D16</f>
        <v>1376</v>
      </c>
      <c r="E16" s="448">
        <f t="shared" si="1"/>
        <v>1.0238019062358166E-2</v>
      </c>
      <c r="F16" s="449">
        <f>'Plazas Autorizadas tipología'!F16</f>
        <v>930</v>
      </c>
      <c r="G16" s="448">
        <f t="shared" si="2"/>
        <v>1.1359749841207798E-2</v>
      </c>
      <c r="H16" s="449">
        <f>'Plazas Autorizadas tipología'!H16</f>
        <v>383</v>
      </c>
      <c r="I16" s="448">
        <f t="shared" si="3"/>
        <v>7.467779359291828E-3</v>
      </c>
      <c r="J16" s="449">
        <f>'Plazas Autorizadas tipología'!J16</f>
        <v>0</v>
      </c>
      <c r="K16" s="448">
        <f>J16/$J$39</f>
        <v>0</v>
      </c>
      <c r="L16" s="449">
        <f>'Plazas Autorizadas tipología'!L16</f>
        <v>63</v>
      </c>
      <c r="M16" s="450">
        <f t="shared" si="0"/>
        <v>8.1500646830530404E-2</v>
      </c>
      <c r="N16" s="451"/>
      <c r="O16" s="451"/>
      <c r="P16" s="451"/>
      <c r="Q16" s="451"/>
      <c r="R16" s="451"/>
    </row>
    <row r="17" spans="3:18">
      <c r="C17" s="452" t="s">
        <v>426</v>
      </c>
      <c r="D17" s="449">
        <f>'Plazas Autorizadas tipología'!D17</f>
        <v>4</v>
      </c>
      <c r="E17" s="448">
        <f t="shared" si="1"/>
        <v>2.9761683320808626E-5</v>
      </c>
      <c r="F17" s="449">
        <f>'Plazas Autorizadas tipología'!F17</f>
        <v>0</v>
      </c>
      <c r="G17" s="449">
        <f>'Plazas Autorizadas tipología'!H17</f>
        <v>0</v>
      </c>
      <c r="H17" s="449">
        <f>'Plazas Autorizadas tipología'!H17</f>
        <v>0</v>
      </c>
      <c r="I17" s="449">
        <f>'Plazas Autorizadas tipología'!J17</f>
        <v>0</v>
      </c>
      <c r="J17" s="449">
        <f>'Plazas Autorizadas tipología'!J17</f>
        <v>0</v>
      </c>
      <c r="K17" s="453" t="s">
        <v>213</v>
      </c>
      <c r="L17" s="449">
        <f>'Plazas Autorizadas tipología'!L17</f>
        <v>4</v>
      </c>
      <c r="M17" s="450">
        <f t="shared" si="0"/>
        <v>5.1746442432082798E-3</v>
      </c>
      <c r="N17" s="451"/>
      <c r="O17" s="451"/>
      <c r="P17" s="451"/>
      <c r="Q17" s="451"/>
      <c r="R17" s="451"/>
    </row>
    <row r="18" spans="3:18">
      <c r="C18" s="452" t="s">
        <v>427</v>
      </c>
      <c r="D18" s="449">
        <f>'Plazas Autorizadas tipología'!D18</f>
        <v>2339</v>
      </c>
      <c r="E18" s="448">
        <f t="shared" si="1"/>
        <v>1.7403144321842843E-2</v>
      </c>
      <c r="F18" s="449">
        <f>'Plazas Autorizadas tipología'!F18</f>
        <v>2261</v>
      </c>
      <c r="G18" s="448">
        <f t="shared" si="2"/>
        <v>2.7617628377387991E-2</v>
      </c>
      <c r="H18" s="449">
        <f>'Plazas Autorizadas tipología'!H18</f>
        <v>30</v>
      </c>
      <c r="I18" s="448">
        <f t="shared" si="3"/>
        <v>5.8494355294714064E-4</v>
      </c>
      <c r="J18" s="449">
        <f>'Plazas Autorizadas tipología'!J18</f>
        <v>15</v>
      </c>
      <c r="K18" s="448">
        <f>J18/$J$39</f>
        <v>3.1712473572938688E-2</v>
      </c>
      <c r="L18" s="449">
        <f>'Plazas Autorizadas tipología'!L18</f>
        <v>33</v>
      </c>
      <c r="M18" s="450">
        <f t="shared" si="0"/>
        <v>4.2690815006468305E-2</v>
      </c>
      <c r="N18" s="451"/>
      <c r="O18" s="451"/>
      <c r="P18" s="451"/>
      <c r="Q18" s="451"/>
      <c r="R18" s="451"/>
    </row>
    <row r="19" spans="3:18">
      <c r="C19" s="452" t="s">
        <v>428</v>
      </c>
      <c r="D19" s="449">
        <f>'Plazas Autorizadas tipología'!D19</f>
        <v>80</v>
      </c>
      <c r="E19" s="448">
        <f t="shared" si="1"/>
        <v>5.9523366641617249E-4</v>
      </c>
      <c r="F19" s="449">
        <f>'Plazas Autorizadas tipología'!F19</f>
        <v>0</v>
      </c>
      <c r="G19" s="449">
        <f>'Plazas Autorizadas tipología'!H19</f>
        <v>0</v>
      </c>
      <c r="H19" s="449">
        <f>'Plazas Autorizadas tipología'!H19</f>
        <v>0</v>
      </c>
      <c r="I19" s="453" t="s">
        <v>213</v>
      </c>
      <c r="J19" s="449">
        <f>'Plazas Autorizadas tipología'!J19</f>
        <v>65</v>
      </c>
      <c r="K19" s="448">
        <f>J19/$J$39</f>
        <v>0.13742071881606766</v>
      </c>
      <c r="L19" s="449">
        <f>'Plazas Autorizadas tipología'!L19</f>
        <v>15</v>
      </c>
      <c r="M19" s="450">
        <f t="shared" si="0"/>
        <v>1.9404915912031046E-2</v>
      </c>
      <c r="N19" s="451"/>
      <c r="O19" s="451"/>
      <c r="P19" s="451"/>
      <c r="Q19" s="451"/>
      <c r="R19" s="451"/>
    </row>
    <row r="20" spans="3:18">
      <c r="C20" s="452" t="s">
        <v>429</v>
      </c>
      <c r="D20" s="449">
        <f>'Plazas Autorizadas tipología'!D20</f>
        <v>97</v>
      </c>
      <c r="E20" s="448">
        <f t="shared" si="1"/>
        <v>7.2172082052960912E-4</v>
      </c>
      <c r="F20" s="449">
        <f>'Plazas Autorizadas tipología'!F20</f>
        <v>0</v>
      </c>
      <c r="G20" s="449">
        <f>'Plazas Autorizadas tipología'!H20</f>
        <v>0</v>
      </c>
      <c r="H20" s="449">
        <f>'Plazas Autorizadas tipología'!H20</f>
        <v>0</v>
      </c>
      <c r="I20" s="453" t="s">
        <v>213</v>
      </c>
      <c r="J20" s="449">
        <f>'Plazas Autorizadas tipología'!J20</f>
        <v>0</v>
      </c>
      <c r="K20" s="453" t="s">
        <v>213</v>
      </c>
      <c r="L20" s="449">
        <f>'Plazas Autorizadas tipología'!L20</f>
        <v>97</v>
      </c>
      <c r="M20" s="450">
        <f t="shared" si="0"/>
        <v>0.12548512289780078</v>
      </c>
      <c r="N20" s="451"/>
      <c r="O20" s="451"/>
      <c r="P20" s="451"/>
      <c r="Q20" s="451"/>
      <c r="R20" s="451"/>
    </row>
    <row r="21" spans="3:18">
      <c r="C21" s="452" t="s">
        <v>430</v>
      </c>
      <c r="D21" s="449">
        <f>'Plazas Autorizadas tipología'!D21</f>
        <v>1173</v>
      </c>
      <c r="E21" s="448">
        <f t="shared" si="1"/>
        <v>8.7276136338271301E-3</v>
      </c>
      <c r="F21" s="449">
        <f>'Plazas Autorizadas tipología'!F21</f>
        <v>689</v>
      </c>
      <c r="G21" s="448">
        <f t="shared" si="2"/>
        <v>8.4159867103141637E-3</v>
      </c>
      <c r="H21" s="449">
        <f>'Plazas Autorizadas tipología'!H21</f>
        <v>414</v>
      </c>
      <c r="I21" s="448">
        <f t="shared" si="3"/>
        <v>8.07222103067054E-3</v>
      </c>
      <c r="J21" s="449">
        <f>'Plazas Autorizadas tipología'!J21</f>
        <v>22</v>
      </c>
      <c r="K21" s="448">
        <f>J21/$J$39</f>
        <v>4.6511627906976744E-2</v>
      </c>
      <c r="L21" s="449">
        <f>'Plazas Autorizadas tipología'!L21</f>
        <v>48</v>
      </c>
      <c r="M21" s="450">
        <f t="shared" si="0"/>
        <v>6.2095730918499355E-2</v>
      </c>
      <c r="N21" s="451"/>
      <c r="O21" s="451"/>
      <c r="P21" s="451"/>
      <c r="Q21" s="451"/>
      <c r="R21" s="451"/>
    </row>
    <row r="22" spans="3:18">
      <c r="C22" s="452" t="s">
        <v>431</v>
      </c>
      <c r="D22" s="449">
        <f>'Plazas Autorizadas tipología'!D22</f>
        <v>24</v>
      </c>
      <c r="E22" s="448">
        <f t="shared" si="1"/>
        <v>1.7857009992485175E-4</v>
      </c>
      <c r="F22" s="449">
        <f>'Plazas Autorizadas tipología'!F22</f>
        <v>0</v>
      </c>
      <c r="G22" s="449">
        <f>'Plazas Autorizadas tipología'!H22</f>
        <v>0</v>
      </c>
      <c r="H22" s="449">
        <f>'Plazas Autorizadas tipología'!H22</f>
        <v>0</v>
      </c>
      <c r="I22" s="453" t="s">
        <v>213</v>
      </c>
      <c r="J22" s="449">
        <f>'Plazas Autorizadas tipología'!J22</f>
        <v>0</v>
      </c>
      <c r="K22" s="453" t="s">
        <v>213</v>
      </c>
      <c r="L22" s="449">
        <f>'Plazas Autorizadas tipología'!L22</f>
        <v>24</v>
      </c>
      <c r="M22" s="450">
        <f t="shared" si="0"/>
        <v>3.1047865459249677E-2</v>
      </c>
      <c r="N22" s="451"/>
      <c r="O22" s="451"/>
      <c r="P22" s="451"/>
      <c r="Q22" s="451"/>
      <c r="R22" s="451"/>
    </row>
    <row r="23" spans="3:18">
      <c r="C23" s="452" t="s">
        <v>432</v>
      </c>
      <c r="D23" s="449">
        <f>'Plazas Autorizadas tipología'!D23</f>
        <v>158</v>
      </c>
      <c r="E23" s="448">
        <f t="shared" si="1"/>
        <v>1.1755864911719407E-3</v>
      </c>
      <c r="F23" s="449">
        <f>'Plazas Autorizadas tipología'!F23</f>
        <v>67</v>
      </c>
      <c r="G23" s="448">
        <f t="shared" si="2"/>
        <v>8.1839057995798116E-4</v>
      </c>
      <c r="H23" s="449">
        <f>'Plazas Autorizadas tipología'!H23</f>
        <v>34</v>
      </c>
      <c r="I23" s="448">
        <f t="shared" si="3"/>
        <v>6.6293602667342598E-4</v>
      </c>
      <c r="J23" s="449">
        <f>'Plazas Autorizadas tipología'!J23</f>
        <v>28</v>
      </c>
      <c r="K23" s="448">
        <f>J23/$J$39</f>
        <v>5.9196617336152217E-2</v>
      </c>
      <c r="L23" s="449">
        <f>'Plazas Autorizadas tipología'!L23</f>
        <v>29</v>
      </c>
      <c r="M23" s="450">
        <f t="shared" si="0"/>
        <v>3.7516170763260026E-2</v>
      </c>
      <c r="N23" s="451"/>
      <c r="O23" s="451"/>
      <c r="P23" s="451"/>
      <c r="Q23" s="451"/>
      <c r="R23" s="451"/>
    </row>
    <row r="24" spans="3:18">
      <c r="C24" s="452" t="s">
        <v>433</v>
      </c>
      <c r="D24" s="449">
        <f>'Plazas Autorizadas tipología'!D24</f>
        <v>23028</v>
      </c>
      <c r="E24" s="448">
        <f t="shared" si="1"/>
        <v>0.17133801087789524</v>
      </c>
      <c r="F24" s="449">
        <f>'Plazas Autorizadas tipología'!F24</f>
        <v>16251</v>
      </c>
      <c r="G24" s="448">
        <f t="shared" si="2"/>
        <v>0.19850246738652466</v>
      </c>
      <c r="H24" s="449">
        <f>'Plazas Autorizadas tipología'!H24</f>
        <v>6777</v>
      </c>
      <c r="I24" s="448">
        <f t="shared" si="3"/>
        <v>0.13213874861075905</v>
      </c>
      <c r="J24" s="449">
        <f>'Plazas Autorizadas tipología'!J24</f>
        <v>0</v>
      </c>
      <c r="K24" s="453" t="s">
        <v>213</v>
      </c>
      <c r="L24" s="449">
        <f>'Plazas Autorizadas tipología'!L24</f>
        <v>0</v>
      </c>
      <c r="M24" s="454" t="s">
        <v>213</v>
      </c>
      <c r="N24" s="451"/>
      <c r="O24" s="451"/>
      <c r="P24" s="451"/>
      <c r="Q24" s="451"/>
      <c r="R24" s="451"/>
    </row>
    <row r="25" spans="3:18">
      <c r="C25" s="452" t="s">
        <v>434</v>
      </c>
      <c r="D25" s="449">
        <f>'Plazas Autorizadas tipología'!D25</f>
        <v>1880</v>
      </c>
      <c r="E25" s="448">
        <f t="shared" si="1"/>
        <v>1.3987991160780054E-2</v>
      </c>
      <c r="F25" s="449">
        <f>'Plazas Autorizadas tipología'!F25</f>
        <v>1355</v>
      </c>
      <c r="G25" s="448">
        <f t="shared" si="2"/>
        <v>1.6551033370792008E-2</v>
      </c>
      <c r="H25" s="449">
        <f>'Plazas Autorizadas tipología'!H25</f>
        <v>342</v>
      </c>
      <c r="I25" s="448">
        <f t="shared" si="3"/>
        <v>6.6683565035974028E-3</v>
      </c>
      <c r="J25" s="449">
        <f>'Plazas Autorizadas tipología'!J25</f>
        <v>90</v>
      </c>
      <c r="K25" s="448">
        <f>J25/$J$39</f>
        <v>0.19027484143763213</v>
      </c>
      <c r="L25" s="449">
        <f>'Plazas Autorizadas tipología'!L25</f>
        <v>93</v>
      </c>
      <c r="M25" s="450">
        <f>L25/$L$39</f>
        <v>0.1203104786545925</v>
      </c>
      <c r="N25" s="451"/>
      <c r="O25" s="451"/>
      <c r="P25" s="451"/>
      <c r="Q25" s="451"/>
      <c r="R25" s="451"/>
    </row>
    <row r="26" spans="3:18">
      <c r="C26" s="452" t="s">
        <v>435</v>
      </c>
      <c r="D26" s="449">
        <f>'Plazas Autorizadas tipología'!D26</f>
        <v>77</v>
      </c>
      <c r="E26" s="448">
        <f t="shared" si="1"/>
        <v>5.7291240392556603E-4</v>
      </c>
      <c r="F26" s="449">
        <f>'Plazas Autorizadas tipología'!F26</f>
        <v>21</v>
      </c>
      <c r="G26" s="448">
        <f t="shared" si="2"/>
        <v>2.5651048028533738E-4</v>
      </c>
      <c r="H26" s="449">
        <f>'Plazas Autorizadas tipología'!H26</f>
        <v>7</v>
      </c>
      <c r="I26" s="448">
        <f t="shared" si="3"/>
        <v>1.3648682902099948E-4</v>
      </c>
      <c r="J26" s="449">
        <f>'Plazas Autorizadas tipología'!J26</f>
        <v>20</v>
      </c>
      <c r="K26" s="448">
        <f>J26/$J$39</f>
        <v>4.2283298097251586E-2</v>
      </c>
      <c r="L26" s="449">
        <f>'Plazas Autorizadas tipología'!L26</f>
        <v>29</v>
      </c>
      <c r="M26" s="450">
        <f>L26/$L$39</f>
        <v>3.7516170763260026E-2</v>
      </c>
      <c r="N26" s="451"/>
      <c r="O26" s="451"/>
      <c r="P26" s="451"/>
      <c r="Q26" s="451"/>
      <c r="R26" s="451"/>
    </row>
    <row r="27" spans="3:18">
      <c r="C27" s="452" t="s">
        <v>436</v>
      </c>
      <c r="D27" s="449">
        <f>'Plazas Autorizadas tipología'!D27</f>
        <v>23</v>
      </c>
      <c r="E27" s="448">
        <f t="shared" si="1"/>
        <v>1.7112967909464958E-4</v>
      </c>
      <c r="F27" s="449">
        <f>'Plazas Autorizadas tipología'!F27</f>
        <v>0</v>
      </c>
      <c r="G27" s="449">
        <f>'Plazas Autorizadas tipología'!H27</f>
        <v>0</v>
      </c>
      <c r="H27" s="449">
        <f>'Plazas Autorizadas tipología'!H27</f>
        <v>0</v>
      </c>
      <c r="I27" s="453" t="s">
        <v>213</v>
      </c>
      <c r="J27" s="449">
        <f>'Plazas Autorizadas tipología'!J27</f>
        <v>16</v>
      </c>
      <c r="K27" s="448">
        <f>J27/$J$39</f>
        <v>3.382663847780127E-2</v>
      </c>
      <c r="L27" s="449">
        <f>'Plazas Autorizadas tipología'!L27</f>
        <v>7</v>
      </c>
      <c r="M27" s="450">
        <f>L27/$L$39</f>
        <v>9.0556274256144882E-3</v>
      </c>
      <c r="N27" s="451"/>
      <c r="O27" s="451"/>
      <c r="P27" s="451"/>
      <c r="Q27" s="451"/>
      <c r="R27" s="451"/>
    </row>
    <row r="28" spans="3:18">
      <c r="C28" s="452" t="s">
        <v>437</v>
      </c>
      <c r="D28" s="449">
        <f>'Plazas Autorizadas tipología'!D28</f>
        <v>4538</v>
      </c>
      <c r="E28" s="448">
        <f t="shared" si="1"/>
        <v>3.3764629727457383E-2</v>
      </c>
      <c r="F28" s="449">
        <f>'Plazas Autorizadas tipología'!F28</f>
        <v>1688</v>
      </c>
      <c r="G28" s="448">
        <f t="shared" si="2"/>
        <v>2.0618556701030927E-2</v>
      </c>
      <c r="H28" s="449">
        <f>'Plazas Autorizadas tipología'!H28</f>
        <v>2790</v>
      </c>
      <c r="I28" s="448">
        <f t="shared" si="3"/>
        <v>5.4399750424084077E-2</v>
      </c>
      <c r="J28" s="449">
        <f>'Plazas Autorizadas tipología'!J28</f>
        <v>32</v>
      </c>
      <c r="K28" s="453" t="s">
        <v>213</v>
      </c>
      <c r="L28" s="449">
        <f>'Plazas Autorizadas tipología'!L28</f>
        <v>28</v>
      </c>
      <c r="M28" s="450">
        <f>L28/$L$39</f>
        <v>3.6222509702457953E-2</v>
      </c>
      <c r="N28" s="451"/>
      <c r="O28" s="451"/>
      <c r="P28" s="451"/>
      <c r="Q28" s="451"/>
      <c r="R28" s="451"/>
    </row>
    <row r="29" spans="3:18">
      <c r="C29" s="452" t="s">
        <v>438</v>
      </c>
      <c r="D29" s="449">
        <f>'Plazas Autorizadas tipología'!D29</f>
        <v>2687</v>
      </c>
      <c r="E29" s="448">
        <f t="shared" si="1"/>
        <v>1.9992410770753193E-2</v>
      </c>
      <c r="F29" s="449">
        <f>'Plazas Autorizadas tipología'!F29</f>
        <v>2673</v>
      </c>
      <c r="G29" s="448">
        <f t="shared" si="2"/>
        <v>3.2650119704890797E-2</v>
      </c>
      <c r="H29" s="449">
        <f>'Plazas Autorizadas tipología'!H29</f>
        <v>6</v>
      </c>
      <c r="I29" s="448">
        <f t="shared" si="3"/>
        <v>1.1698871058942812E-4</v>
      </c>
      <c r="J29" s="449">
        <f>'Plazas Autorizadas tipología'!J29</f>
        <v>0</v>
      </c>
      <c r="K29" s="453" t="s">
        <v>213</v>
      </c>
      <c r="L29" s="449">
        <f>'Plazas Autorizadas tipología'!L29</f>
        <v>8</v>
      </c>
      <c r="M29" s="450">
        <f>L29/$L$39</f>
        <v>1.034928848641656E-2</v>
      </c>
      <c r="N29" s="451"/>
      <c r="O29" s="451"/>
      <c r="P29" s="451"/>
      <c r="Q29" s="451"/>
      <c r="R29" s="451"/>
    </row>
    <row r="30" spans="3:18">
      <c r="C30" s="452" t="s">
        <v>439</v>
      </c>
      <c r="D30" s="449">
        <f>'Plazas Autorizadas tipología'!D30</f>
        <v>810</v>
      </c>
      <c r="E30" s="448">
        <f t="shared" si="1"/>
        <v>6.0267408724637463E-3</v>
      </c>
      <c r="F30" s="449">
        <f>'Plazas Autorizadas tipología'!F30</f>
        <v>804</v>
      </c>
      <c r="G30" s="448">
        <f t="shared" si="2"/>
        <v>9.8206869594957731E-3</v>
      </c>
      <c r="H30" s="449">
        <f>'Plazas Autorizadas tipología'!H30</f>
        <v>6</v>
      </c>
      <c r="I30" s="448">
        <f t="shared" si="3"/>
        <v>1.1698871058942812E-4</v>
      </c>
      <c r="J30" s="449">
        <f>'Plazas Autorizadas tipología'!J30</f>
        <v>0</v>
      </c>
      <c r="K30" s="453" t="s">
        <v>213</v>
      </c>
      <c r="L30" s="449">
        <f>'Plazas Autorizadas tipología'!L30</f>
        <v>0</v>
      </c>
      <c r="M30" s="454" t="s">
        <v>213</v>
      </c>
      <c r="N30" s="451"/>
      <c r="O30" s="451"/>
      <c r="P30" s="451"/>
      <c r="Q30" s="451"/>
      <c r="R30" s="451"/>
    </row>
    <row r="31" spans="3:18">
      <c r="C31" s="452" t="s">
        <v>440</v>
      </c>
      <c r="D31" s="449">
        <f>'Plazas Autorizadas tipología'!D31</f>
        <v>7277</v>
      </c>
      <c r="E31" s="448">
        <f t="shared" si="1"/>
        <v>5.4143942381381094E-2</v>
      </c>
      <c r="F31" s="449">
        <f>'Plazas Autorizadas tipología'!F31</f>
        <v>3635</v>
      </c>
      <c r="G31" s="448">
        <f t="shared" si="2"/>
        <v>4.4400742658914347E-2</v>
      </c>
      <c r="H31" s="449">
        <f>'Plazas Autorizadas tipología'!H31</f>
        <v>3642</v>
      </c>
      <c r="I31" s="448">
        <f t="shared" si="3"/>
        <v>7.1012147327782868E-2</v>
      </c>
      <c r="J31" s="449">
        <f>'Plazas Autorizadas tipología'!J31</f>
        <v>0</v>
      </c>
      <c r="K31" s="453" t="s">
        <v>213</v>
      </c>
      <c r="L31" s="449">
        <f>'Plazas Autorizadas tipología'!L31</f>
        <v>0</v>
      </c>
      <c r="M31" s="454" t="s">
        <v>213</v>
      </c>
      <c r="N31" s="451"/>
      <c r="O31" s="451"/>
      <c r="P31" s="451"/>
      <c r="Q31" s="451"/>
      <c r="R31" s="451"/>
    </row>
    <row r="32" spans="3:18">
      <c r="C32" s="452" t="s">
        <v>441</v>
      </c>
      <c r="D32" s="449">
        <f>'Plazas Autorizadas tipología'!D32</f>
        <v>18</v>
      </c>
      <c r="E32" s="448">
        <f t="shared" si="1"/>
        <v>1.3392757494363881E-4</v>
      </c>
      <c r="F32" s="449">
        <f>'Plazas Autorizadas tipología'!F32</f>
        <v>14</v>
      </c>
      <c r="G32" s="448">
        <f t="shared" si="2"/>
        <v>1.7100698685689158E-4</v>
      </c>
      <c r="H32" s="449">
        <f>'Plazas Autorizadas tipología'!H32</f>
        <v>0</v>
      </c>
      <c r="I32" s="453" t="s">
        <v>213</v>
      </c>
      <c r="J32" s="449">
        <f>'Plazas Autorizadas tipología'!J32</f>
        <v>0</v>
      </c>
      <c r="K32" s="453" t="s">
        <v>213</v>
      </c>
      <c r="L32" s="449">
        <f>'Plazas Autorizadas tipología'!L32</f>
        <v>4</v>
      </c>
      <c r="M32" s="450">
        <f>L32/$L$39</f>
        <v>5.1746442432082798E-3</v>
      </c>
      <c r="N32" s="451"/>
      <c r="O32" s="451"/>
      <c r="P32" s="451"/>
      <c r="Q32" s="451"/>
      <c r="R32" s="451"/>
    </row>
    <row r="33" spans="3:18">
      <c r="C33" s="452" t="s">
        <v>442</v>
      </c>
      <c r="D33" s="449">
        <f>'Plazas Autorizadas tipología'!D33</f>
        <v>45</v>
      </c>
      <c r="E33" s="448">
        <f t="shared" si="1"/>
        <v>3.3481893735909704E-4</v>
      </c>
      <c r="F33" s="449">
        <f>'Plazas Autorizadas tipología'!F33</f>
        <v>0</v>
      </c>
      <c r="G33" s="449">
        <f>'Plazas Autorizadas tipología'!H33</f>
        <v>10</v>
      </c>
      <c r="H33" s="449">
        <f>'Plazas Autorizadas tipología'!H33</f>
        <v>10</v>
      </c>
      <c r="I33" s="448">
        <f t="shared" si="3"/>
        <v>1.9498118431571354E-4</v>
      </c>
      <c r="J33" s="449">
        <f>'Plazas Autorizadas tipología'!J33</f>
        <v>24</v>
      </c>
      <c r="K33" s="453" t="s">
        <v>213</v>
      </c>
      <c r="L33" s="449">
        <f>'Plazas Autorizadas tipología'!L33</f>
        <v>11</v>
      </c>
      <c r="M33" s="454" t="s">
        <v>213</v>
      </c>
      <c r="N33" s="451"/>
      <c r="O33" s="451"/>
      <c r="P33" s="451"/>
      <c r="Q33" s="451"/>
      <c r="R33" s="451"/>
    </row>
    <row r="34" spans="3:18">
      <c r="C34" s="452" t="s">
        <v>443</v>
      </c>
      <c r="D34" s="449">
        <f>'Plazas Autorizadas tipología'!D34</f>
        <v>296</v>
      </c>
      <c r="E34" s="448">
        <f t="shared" si="1"/>
        <v>2.2023645657398383E-3</v>
      </c>
      <c r="F34" s="449">
        <f>'Plazas Autorizadas tipología'!F34</f>
        <v>0</v>
      </c>
      <c r="G34" s="449">
        <f>'Plazas Autorizadas tipología'!H34</f>
        <v>272</v>
      </c>
      <c r="H34" s="449">
        <f>'Plazas Autorizadas tipología'!H34</f>
        <v>272</v>
      </c>
      <c r="I34" s="448">
        <f t="shared" si="3"/>
        <v>5.3034882133874079E-3</v>
      </c>
      <c r="J34" s="449">
        <f>'Plazas Autorizadas tipología'!J34</f>
        <v>0</v>
      </c>
      <c r="K34" s="453" t="s">
        <v>213</v>
      </c>
      <c r="L34" s="449">
        <f>'Plazas Autorizadas tipología'!L34</f>
        <v>24</v>
      </c>
      <c r="M34" s="450">
        <f>L34/$L$39</f>
        <v>3.1047865459249677E-2</v>
      </c>
      <c r="N34" s="451"/>
      <c r="O34" s="451"/>
      <c r="P34" s="451"/>
      <c r="Q34" s="451"/>
      <c r="R34" s="451"/>
    </row>
    <row r="35" spans="3:18">
      <c r="C35" s="452" t="s">
        <v>444</v>
      </c>
      <c r="D35" s="449">
        <f>'Plazas Autorizadas tipología'!D35</f>
        <v>21</v>
      </c>
      <c r="E35" s="448">
        <f t="shared" si="1"/>
        <v>1.5624883743424529E-4</v>
      </c>
      <c r="F35" s="449">
        <f>'Plazas Autorizadas tipología'!F35</f>
        <v>0</v>
      </c>
      <c r="G35" s="449">
        <f>'Plazas Autorizadas tipología'!H35</f>
        <v>0</v>
      </c>
      <c r="H35" s="449">
        <f>'Plazas Autorizadas tipología'!H35</f>
        <v>0</v>
      </c>
      <c r="I35" s="453" t="s">
        <v>213</v>
      </c>
      <c r="J35" s="449">
        <f>'Plazas Autorizadas tipología'!J35</f>
        <v>21</v>
      </c>
      <c r="K35" s="448">
        <f>J35/$J$39</f>
        <v>4.4397463002114168E-2</v>
      </c>
      <c r="L35" s="449">
        <f>'Plazas Autorizadas tipología'!L35</f>
        <v>0</v>
      </c>
      <c r="M35" s="454" t="s">
        <v>213</v>
      </c>
      <c r="N35" s="451"/>
      <c r="O35" s="451"/>
      <c r="P35" s="451"/>
      <c r="Q35" s="451"/>
      <c r="R35" s="451"/>
    </row>
    <row r="36" spans="3:18">
      <c r="C36" s="452" t="s">
        <v>445</v>
      </c>
      <c r="D36" s="449">
        <f>'Plazas Autorizadas tipología'!D36</f>
        <v>16</v>
      </c>
      <c r="E36" s="448">
        <f t="shared" si="1"/>
        <v>1.1904673328323451E-4</v>
      </c>
      <c r="F36" s="449">
        <f>'Plazas Autorizadas tipología'!F36</f>
        <v>0</v>
      </c>
      <c r="G36" s="449">
        <f>'Plazas Autorizadas tipología'!H36</f>
        <v>7</v>
      </c>
      <c r="H36" s="449">
        <f>'Plazas Autorizadas tipología'!H36</f>
        <v>7</v>
      </c>
      <c r="I36" s="448">
        <f t="shared" si="3"/>
        <v>1.3648682902099948E-4</v>
      </c>
      <c r="J36" s="449">
        <f>'Plazas Autorizadas tipología'!J36</f>
        <v>0</v>
      </c>
      <c r="K36" s="453" t="s">
        <v>213</v>
      </c>
      <c r="L36" s="449">
        <f>'Plazas Autorizadas tipología'!L36</f>
        <v>9</v>
      </c>
      <c r="M36" s="450">
        <f>L36/$L$39</f>
        <v>1.1642949547218629E-2</v>
      </c>
      <c r="N36" s="451"/>
      <c r="O36" s="451"/>
      <c r="P36" s="451"/>
      <c r="Q36" s="451"/>
      <c r="R36" s="451"/>
    </row>
    <row r="37" spans="3:18">
      <c r="C37" s="452" t="s">
        <v>446</v>
      </c>
      <c r="D37" s="449">
        <f>'Plazas Autorizadas tipología'!D37</f>
        <v>12</v>
      </c>
      <c r="E37" s="448">
        <f t="shared" si="1"/>
        <v>8.9285049962425876E-5</v>
      </c>
      <c r="F37" s="449">
        <f>'Plazas Autorizadas tipología'!F37</f>
        <v>0</v>
      </c>
      <c r="G37" s="449">
        <f>'Plazas Autorizadas tipología'!H37</f>
        <v>0</v>
      </c>
      <c r="H37" s="449">
        <f>'Plazas Autorizadas tipología'!H37</f>
        <v>0</v>
      </c>
      <c r="I37" s="453" t="s">
        <v>213</v>
      </c>
      <c r="J37" s="449">
        <f>'Plazas Autorizadas tipología'!J37</f>
        <v>0</v>
      </c>
      <c r="K37" s="453" t="s">
        <v>213</v>
      </c>
      <c r="L37" s="449">
        <f>'Plazas Autorizadas tipología'!L37</f>
        <v>12</v>
      </c>
      <c r="M37" s="450">
        <f>L37/$L$39</f>
        <v>1.5523932729624839E-2</v>
      </c>
      <c r="N37" s="451"/>
      <c r="O37" s="451"/>
      <c r="P37" s="451"/>
      <c r="Q37" s="451"/>
      <c r="R37" s="451"/>
    </row>
    <row r="38" spans="3:18">
      <c r="C38" s="452" t="s">
        <v>447</v>
      </c>
      <c r="D38" s="449">
        <f>'Plazas Autorizadas tipología'!D38</f>
        <v>157</v>
      </c>
      <c r="E38" s="448">
        <f t="shared" si="1"/>
        <v>1.1681460703417386E-3</v>
      </c>
      <c r="F38" s="449">
        <f>'Plazas Autorizadas tipología'!F38</f>
        <v>97</v>
      </c>
      <c r="G38" s="448">
        <f t="shared" si="2"/>
        <v>1.1848341232227489E-3</v>
      </c>
      <c r="H38" s="449">
        <f>'Plazas Autorizadas tipología'!H38</f>
        <v>6</v>
      </c>
      <c r="I38" s="448">
        <f t="shared" si="3"/>
        <v>1.1698871058942812E-4</v>
      </c>
      <c r="J38" s="449">
        <f>'Plazas Autorizadas tipología'!J38</f>
        <v>40</v>
      </c>
      <c r="K38" s="448">
        <f>J38/$J$39</f>
        <v>8.4566596194503171E-2</v>
      </c>
      <c r="L38" s="449">
        <f>'Plazas Autorizadas tipología'!L38</f>
        <v>14</v>
      </c>
      <c r="M38" s="450">
        <f>L38/$L$39</f>
        <v>1.8111254851228976E-2</v>
      </c>
      <c r="N38" s="451"/>
      <c r="O38" s="451"/>
      <c r="P38" s="451"/>
      <c r="Q38" s="451"/>
      <c r="R38" s="451"/>
    </row>
    <row r="39" spans="3:18">
      <c r="C39" s="455" t="s">
        <v>448</v>
      </c>
      <c r="D39" s="456">
        <f>'Plazas Autorizadas tipología'!D39</f>
        <v>134401</v>
      </c>
      <c r="E39" s="457">
        <f t="shared" si="1"/>
        <v>1</v>
      </c>
      <c r="F39" s="456">
        <f>'Plazas Autorizadas tipología'!F39</f>
        <v>81868</v>
      </c>
      <c r="G39" s="458">
        <f t="shared" si="2"/>
        <v>1</v>
      </c>
      <c r="H39" s="456">
        <f>'Plazas Autorizadas tipología'!H39</f>
        <v>51287</v>
      </c>
      <c r="I39" s="458">
        <f t="shared" si="3"/>
        <v>1</v>
      </c>
      <c r="J39" s="456">
        <f>'Plazas Autorizadas tipología'!J39</f>
        <v>473</v>
      </c>
      <c r="K39" s="458">
        <f>J39/$J$39</f>
        <v>1</v>
      </c>
      <c r="L39" s="456">
        <f>'Plazas Autorizadas tipología'!L39</f>
        <v>773</v>
      </c>
      <c r="M39" s="459">
        <f>L39/$L$39</f>
        <v>1</v>
      </c>
    </row>
    <row r="40" spans="3:18" ht="21.75" customHeight="1">
      <c r="C40" s="595" t="s">
        <v>449</v>
      </c>
      <c r="D40" s="596"/>
      <c r="E40" s="597"/>
      <c r="F40" s="596"/>
      <c r="G40" s="597"/>
      <c r="H40" s="597"/>
      <c r="I40" s="597"/>
      <c r="J40" s="597"/>
      <c r="K40" s="597"/>
      <c r="L40" s="597"/>
      <c r="M40" s="598"/>
    </row>
    <row r="41" spans="3:18">
      <c r="C41" s="460" t="s">
        <v>450</v>
      </c>
    </row>
  </sheetData>
  <mergeCells count="8">
    <mergeCell ref="C40:M40"/>
    <mergeCell ref="C5:M5"/>
    <mergeCell ref="C6:C7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13" max="39" man="1"/>
  </colBreaks>
  <drawing r:id="rId2"/>
  <legacyDrawingHF r:id="rId3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 fitToPage="1"/>
  </sheetPr>
  <dimension ref="C6:K63"/>
  <sheetViews>
    <sheetView showGridLines="0" showRowColHeaders="0" showOutlineSymbols="0" zoomScaleNormal="100" workbookViewId="0">
      <selection activeCell="E10" sqref="E10"/>
    </sheetView>
  </sheetViews>
  <sheetFormatPr baseColWidth="10" defaultColWidth="16.5703125" defaultRowHeight="12.75"/>
  <cols>
    <col min="1" max="2" width="14.28515625" style="429" customWidth="1"/>
    <col min="3" max="3" width="25.7109375" style="429" customWidth="1"/>
    <col min="4" max="5" width="13.7109375" style="429" customWidth="1"/>
    <col min="6" max="6" width="9.7109375" style="429" customWidth="1"/>
    <col min="7" max="7" width="25.7109375" style="429" customWidth="1"/>
    <col min="8" max="9" width="13.7109375" style="429" customWidth="1"/>
    <col min="10" max="256" width="16.5703125" style="429"/>
    <col min="257" max="258" width="14.28515625" style="429" customWidth="1"/>
    <col min="259" max="259" width="25.7109375" style="429" customWidth="1"/>
    <col min="260" max="260" width="13.85546875" style="429" customWidth="1"/>
    <col min="261" max="261" width="13.7109375" style="429" customWidth="1"/>
    <col min="262" max="264" width="9.7109375" style="429" customWidth="1"/>
    <col min="265" max="512" width="16.5703125" style="429"/>
    <col min="513" max="514" width="14.28515625" style="429" customWidth="1"/>
    <col min="515" max="515" width="25.7109375" style="429" customWidth="1"/>
    <col min="516" max="516" width="13.85546875" style="429" customWidth="1"/>
    <col min="517" max="517" width="13.7109375" style="429" customWidth="1"/>
    <col min="518" max="520" width="9.7109375" style="429" customWidth="1"/>
    <col min="521" max="768" width="16.5703125" style="429"/>
    <col min="769" max="770" width="14.28515625" style="429" customWidth="1"/>
    <col min="771" max="771" width="25.7109375" style="429" customWidth="1"/>
    <col min="772" max="772" width="13.85546875" style="429" customWidth="1"/>
    <col min="773" max="773" width="13.7109375" style="429" customWidth="1"/>
    <col min="774" max="776" width="9.7109375" style="429" customWidth="1"/>
    <col min="777" max="1024" width="16.5703125" style="429"/>
    <col min="1025" max="1026" width="14.28515625" style="429" customWidth="1"/>
    <col min="1027" max="1027" width="25.7109375" style="429" customWidth="1"/>
    <col min="1028" max="1028" width="13.85546875" style="429" customWidth="1"/>
    <col min="1029" max="1029" width="13.7109375" style="429" customWidth="1"/>
    <col min="1030" max="1032" width="9.7109375" style="429" customWidth="1"/>
    <col min="1033" max="1280" width="16.5703125" style="429"/>
    <col min="1281" max="1282" width="14.28515625" style="429" customWidth="1"/>
    <col min="1283" max="1283" width="25.7109375" style="429" customWidth="1"/>
    <col min="1284" max="1284" width="13.85546875" style="429" customWidth="1"/>
    <col min="1285" max="1285" width="13.7109375" style="429" customWidth="1"/>
    <col min="1286" max="1288" width="9.7109375" style="429" customWidth="1"/>
    <col min="1289" max="1536" width="16.5703125" style="429"/>
    <col min="1537" max="1538" width="14.28515625" style="429" customWidth="1"/>
    <col min="1539" max="1539" width="25.7109375" style="429" customWidth="1"/>
    <col min="1540" max="1540" width="13.85546875" style="429" customWidth="1"/>
    <col min="1541" max="1541" width="13.7109375" style="429" customWidth="1"/>
    <col min="1542" max="1544" width="9.7109375" style="429" customWidth="1"/>
    <col min="1545" max="1792" width="16.5703125" style="429"/>
    <col min="1793" max="1794" width="14.28515625" style="429" customWidth="1"/>
    <col min="1795" max="1795" width="25.7109375" style="429" customWidth="1"/>
    <col min="1796" max="1796" width="13.85546875" style="429" customWidth="1"/>
    <col min="1797" max="1797" width="13.7109375" style="429" customWidth="1"/>
    <col min="1798" max="1800" width="9.7109375" style="429" customWidth="1"/>
    <col min="1801" max="2048" width="16.5703125" style="429"/>
    <col min="2049" max="2050" width="14.28515625" style="429" customWidth="1"/>
    <col min="2051" max="2051" width="25.7109375" style="429" customWidth="1"/>
    <col min="2052" max="2052" width="13.85546875" style="429" customWidth="1"/>
    <col min="2053" max="2053" width="13.7109375" style="429" customWidth="1"/>
    <col min="2054" max="2056" width="9.7109375" style="429" customWidth="1"/>
    <col min="2057" max="2304" width="16.5703125" style="429"/>
    <col min="2305" max="2306" width="14.28515625" style="429" customWidth="1"/>
    <col min="2307" max="2307" width="25.7109375" style="429" customWidth="1"/>
    <col min="2308" max="2308" width="13.85546875" style="429" customWidth="1"/>
    <col min="2309" max="2309" width="13.7109375" style="429" customWidth="1"/>
    <col min="2310" max="2312" width="9.7109375" style="429" customWidth="1"/>
    <col min="2313" max="2560" width="16.5703125" style="429"/>
    <col min="2561" max="2562" width="14.28515625" style="429" customWidth="1"/>
    <col min="2563" max="2563" width="25.7109375" style="429" customWidth="1"/>
    <col min="2564" max="2564" width="13.85546875" style="429" customWidth="1"/>
    <col min="2565" max="2565" width="13.7109375" style="429" customWidth="1"/>
    <col min="2566" max="2568" width="9.7109375" style="429" customWidth="1"/>
    <col min="2569" max="2816" width="16.5703125" style="429"/>
    <col min="2817" max="2818" width="14.28515625" style="429" customWidth="1"/>
    <col min="2819" max="2819" width="25.7109375" style="429" customWidth="1"/>
    <col min="2820" max="2820" width="13.85546875" style="429" customWidth="1"/>
    <col min="2821" max="2821" width="13.7109375" style="429" customWidth="1"/>
    <col min="2822" max="2824" width="9.7109375" style="429" customWidth="1"/>
    <col min="2825" max="3072" width="16.5703125" style="429"/>
    <col min="3073" max="3074" width="14.28515625" style="429" customWidth="1"/>
    <col min="3075" max="3075" width="25.7109375" style="429" customWidth="1"/>
    <col min="3076" max="3076" width="13.85546875" style="429" customWidth="1"/>
    <col min="3077" max="3077" width="13.7109375" style="429" customWidth="1"/>
    <col min="3078" max="3080" width="9.7109375" style="429" customWidth="1"/>
    <col min="3081" max="3328" width="16.5703125" style="429"/>
    <col min="3329" max="3330" width="14.28515625" style="429" customWidth="1"/>
    <col min="3331" max="3331" width="25.7109375" style="429" customWidth="1"/>
    <col min="3332" max="3332" width="13.85546875" style="429" customWidth="1"/>
    <col min="3333" max="3333" width="13.7109375" style="429" customWidth="1"/>
    <col min="3334" max="3336" width="9.7109375" style="429" customWidth="1"/>
    <col min="3337" max="3584" width="16.5703125" style="429"/>
    <col min="3585" max="3586" width="14.28515625" style="429" customWidth="1"/>
    <col min="3587" max="3587" width="25.7109375" style="429" customWidth="1"/>
    <col min="3588" max="3588" width="13.85546875" style="429" customWidth="1"/>
    <col min="3589" max="3589" width="13.7109375" style="429" customWidth="1"/>
    <col min="3590" max="3592" width="9.7109375" style="429" customWidth="1"/>
    <col min="3593" max="3840" width="16.5703125" style="429"/>
    <col min="3841" max="3842" width="14.28515625" style="429" customWidth="1"/>
    <col min="3843" max="3843" width="25.7109375" style="429" customWidth="1"/>
    <col min="3844" max="3844" width="13.85546875" style="429" customWidth="1"/>
    <col min="3845" max="3845" width="13.7109375" style="429" customWidth="1"/>
    <col min="3846" max="3848" width="9.7109375" style="429" customWidth="1"/>
    <col min="3849" max="4096" width="16.5703125" style="429"/>
    <col min="4097" max="4098" width="14.28515625" style="429" customWidth="1"/>
    <col min="4099" max="4099" width="25.7109375" style="429" customWidth="1"/>
    <col min="4100" max="4100" width="13.85546875" style="429" customWidth="1"/>
    <col min="4101" max="4101" width="13.7109375" style="429" customWidth="1"/>
    <col min="4102" max="4104" width="9.7109375" style="429" customWidth="1"/>
    <col min="4105" max="4352" width="16.5703125" style="429"/>
    <col min="4353" max="4354" width="14.28515625" style="429" customWidth="1"/>
    <col min="4355" max="4355" width="25.7109375" style="429" customWidth="1"/>
    <col min="4356" max="4356" width="13.85546875" style="429" customWidth="1"/>
    <col min="4357" max="4357" width="13.7109375" style="429" customWidth="1"/>
    <col min="4358" max="4360" width="9.7109375" style="429" customWidth="1"/>
    <col min="4361" max="4608" width="16.5703125" style="429"/>
    <col min="4609" max="4610" width="14.28515625" style="429" customWidth="1"/>
    <col min="4611" max="4611" width="25.7109375" style="429" customWidth="1"/>
    <col min="4612" max="4612" width="13.85546875" style="429" customWidth="1"/>
    <col min="4613" max="4613" width="13.7109375" style="429" customWidth="1"/>
    <col min="4614" max="4616" width="9.7109375" style="429" customWidth="1"/>
    <col min="4617" max="4864" width="16.5703125" style="429"/>
    <col min="4865" max="4866" width="14.28515625" style="429" customWidth="1"/>
    <col min="4867" max="4867" width="25.7109375" style="429" customWidth="1"/>
    <col min="4868" max="4868" width="13.85546875" style="429" customWidth="1"/>
    <col min="4869" max="4869" width="13.7109375" style="429" customWidth="1"/>
    <col min="4870" max="4872" width="9.7109375" style="429" customWidth="1"/>
    <col min="4873" max="5120" width="16.5703125" style="429"/>
    <col min="5121" max="5122" width="14.28515625" style="429" customWidth="1"/>
    <col min="5123" max="5123" width="25.7109375" style="429" customWidth="1"/>
    <col min="5124" max="5124" width="13.85546875" style="429" customWidth="1"/>
    <col min="5125" max="5125" width="13.7109375" style="429" customWidth="1"/>
    <col min="5126" max="5128" width="9.7109375" style="429" customWidth="1"/>
    <col min="5129" max="5376" width="16.5703125" style="429"/>
    <col min="5377" max="5378" width="14.28515625" style="429" customWidth="1"/>
    <col min="5379" max="5379" width="25.7109375" style="429" customWidth="1"/>
    <col min="5380" max="5380" width="13.85546875" style="429" customWidth="1"/>
    <col min="5381" max="5381" width="13.7109375" style="429" customWidth="1"/>
    <col min="5382" max="5384" width="9.7109375" style="429" customWidth="1"/>
    <col min="5385" max="5632" width="16.5703125" style="429"/>
    <col min="5633" max="5634" width="14.28515625" style="429" customWidth="1"/>
    <col min="5635" max="5635" width="25.7109375" style="429" customWidth="1"/>
    <col min="5636" max="5636" width="13.85546875" style="429" customWidth="1"/>
    <col min="5637" max="5637" width="13.7109375" style="429" customWidth="1"/>
    <col min="5638" max="5640" width="9.7109375" style="429" customWidth="1"/>
    <col min="5641" max="5888" width="16.5703125" style="429"/>
    <col min="5889" max="5890" width="14.28515625" style="429" customWidth="1"/>
    <col min="5891" max="5891" width="25.7109375" style="429" customWidth="1"/>
    <col min="5892" max="5892" width="13.85546875" style="429" customWidth="1"/>
    <col min="5893" max="5893" width="13.7109375" style="429" customWidth="1"/>
    <col min="5894" max="5896" width="9.7109375" style="429" customWidth="1"/>
    <col min="5897" max="6144" width="16.5703125" style="429"/>
    <col min="6145" max="6146" width="14.28515625" style="429" customWidth="1"/>
    <col min="6147" max="6147" width="25.7109375" style="429" customWidth="1"/>
    <col min="6148" max="6148" width="13.85546875" style="429" customWidth="1"/>
    <col min="6149" max="6149" width="13.7109375" style="429" customWidth="1"/>
    <col min="6150" max="6152" width="9.7109375" style="429" customWidth="1"/>
    <col min="6153" max="6400" width="16.5703125" style="429"/>
    <col min="6401" max="6402" width="14.28515625" style="429" customWidth="1"/>
    <col min="6403" max="6403" width="25.7109375" style="429" customWidth="1"/>
    <col min="6404" max="6404" width="13.85546875" style="429" customWidth="1"/>
    <col min="6405" max="6405" width="13.7109375" style="429" customWidth="1"/>
    <col min="6406" max="6408" width="9.7109375" style="429" customWidth="1"/>
    <col min="6409" max="6656" width="16.5703125" style="429"/>
    <col min="6657" max="6658" width="14.28515625" style="429" customWidth="1"/>
    <col min="6659" max="6659" width="25.7109375" style="429" customWidth="1"/>
    <col min="6660" max="6660" width="13.85546875" style="429" customWidth="1"/>
    <col min="6661" max="6661" width="13.7109375" style="429" customWidth="1"/>
    <col min="6662" max="6664" width="9.7109375" style="429" customWidth="1"/>
    <col min="6665" max="6912" width="16.5703125" style="429"/>
    <col min="6913" max="6914" width="14.28515625" style="429" customWidth="1"/>
    <col min="6915" max="6915" width="25.7109375" style="429" customWidth="1"/>
    <col min="6916" max="6916" width="13.85546875" style="429" customWidth="1"/>
    <col min="6917" max="6917" width="13.7109375" style="429" customWidth="1"/>
    <col min="6918" max="6920" width="9.7109375" style="429" customWidth="1"/>
    <col min="6921" max="7168" width="16.5703125" style="429"/>
    <col min="7169" max="7170" width="14.28515625" style="429" customWidth="1"/>
    <col min="7171" max="7171" width="25.7109375" style="429" customWidth="1"/>
    <col min="7172" max="7172" width="13.85546875" style="429" customWidth="1"/>
    <col min="7173" max="7173" width="13.7109375" style="429" customWidth="1"/>
    <col min="7174" max="7176" width="9.7109375" style="429" customWidth="1"/>
    <col min="7177" max="7424" width="16.5703125" style="429"/>
    <col min="7425" max="7426" width="14.28515625" style="429" customWidth="1"/>
    <col min="7427" max="7427" width="25.7109375" style="429" customWidth="1"/>
    <col min="7428" max="7428" width="13.85546875" style="429" customWidth="1"/>
    <col min="7429" max="7429" width="13.7109375" style="429" customWidth="1"/>
    <col min="7430" max="7432" width="9.7109375" style="429" customWidth="1"/>
    <col min="7433" max="7680" width="16.5703125" style="429"/>
    <col min="7681" max="7682" width="14.28515625" style="429" customWidth="1"/>
    <col min="7683" max="7683" width="25.7109375" style="429" customWidth="1"/>
    <col min="7684" max="7684" width="13.85546875" style="429" customWidth="1"/>
    <col min="7685" max="7685" width="13.7109375" style="429" customWidth="1"/>
    <col min="7686" max="7688" width="9.7109375" style="429" customWidth="1"/>
    <col min="7689" max="7936" width="16.5703125" style="429"/>
    <col min="7937" max="7938" width="14.28515625" style="429" customWidth="1"/>
    <col min="7939" max="7939" width="25.7109375" style="429" customWidth="1"/>
    <col min="7940" max="7940" width="13.85546875" style="429" customWidth="1"/>
    <col min="7941" max="7941" width="13.7109375" style="429" customWidth="1"/>
    <col min="7942" max="7944" width="9.7109375" style="429" customWidth="1"/>
    <col min="7945" max="8192" width="16.5703125" style="429"/>
    <col min="8193" max="8194" width="14.28515625" style="429" customWidth="1"/>
    <col min="8195" max="8195" width="25.7109375" style="429" customWidth="1"/>
    <col min="8196" max="8196" width="13.85546875" style="429" customWidth="1"/>
    <col min="8197" max="8197" width="13.7109375" style="429" customWidth="1"/>
    <col min="8198" max="8200" width="9.7109375" style="429" customWidth="1"/>
    <col min="8201" max="8448" width="16.5703125" style="429"/>
    <col min="8449" max="8450" width="14.28515625" style="429" customWidth="1"/>
    <col min="8451" max="8451" width="25.7109375" style="429" customWidth="1"/>
    <col min="8452" max="8452" width="13.85546875" style="429" customWidth="1"/>
    <col min="8453" max="8453" width="13.7109375" style="429" customWidth="1"/>
    <col min="8454" max="8456" width="9.7109375" style="429" customWidth="1"/>
    <col min="8457" max="8704" width="16.5703125" style="429"/>
    <col min="8705" max="8706" width="14.28515625" style="429" customWidth="1"/>
    <col min="8707" max="8707" width="25.7109375" style="429" customWidth="1"/>
    <col min="8708" max="8708" width="13.85546875" style="429" customWidth="1"/>
    <col min="8709" max="8709" width="13.7109375" style="429" customWidth="1"/>
    <col min="8710" max="8712" width="9.7109375" style="429" customWidth="1"/>
    <col min="8713" max="8960" width="16.5703125" style="429"/>
    <col min="8961" max="8962" width="14.28515625" style="429" customWidth="1"/>
    <col min="8963" max="8963" width="25.7109375" style="429" customWidth="1"/>
    <col min="8964" max="8964" width="13.85546875" style="429" customWidth="1"/>
    <col min="8965" max="8965" width="13.7109375" style="429" customWidth="1"/>
    <col min="8966" max="8968" width="9.7109375" style="429" customWidth="1"/>
    <col min="8969" max="9216" width="16.5703125" style="429"/>
    <col min="9217" max="9218" width="14.28515625" style="429" customWidth="1"/>
    <col min="9219" max="9219" width="25.7109375" style="429" customWidth="1"/>
    <col min="9220" max="9220" width="13.85546875" style="429" customWidth="1"/>
    <col min="9221" max="9221" width="13.7109375" style="429" customWidth="1"/>
    <col min="9222" max="9224" width="9.7109375" style="429" customWidth="1"/>
    <col min="9225" max="9472" width="16.5703125" style="429"/>
    <col min="9473" max="9474" width="14.28515625" style="429" customWidth="1"/>
    <col min="9475" max="9475" width="25.7109375" style="429" customWidth="1"/>
    <col min="9476" max="9476" width="13.85546875" style="429" customWidth="1"/>
    <col min="9477" max="9477" width="13.7109375" style="429" customWidth="1"/>
    <col min="9478" max="9480" width="9.7109375" style="429" customWidth="1"/>
    <col min="9481" max="9728" width="16.5703125" style="429"/>
    <col min="9729" max="9730" width="14.28515625" style="429" customWidth="1"/>
    <col min="9731" max="9731" width="25.7109375" style="429" customWidth="1"/>
    <col min="9732" max="9732" width="13.85546875" style="429" customWidth="1"/>
    <col min="9733" max="9733" width="13.7109375" style="429" customWidth="1"/>
    <col min="9734" max="9736" width="9.7109375" style="429" customWidth="1"/>
    <col min="9737" max="9984" width="16.5703125" style="429"/>
    <col min="9985" max="9986" width="14.28515625" style="429" customWidth="1"/>
    <col min="9987" max="9987" width="25.7109375" style="429" customWidth="1"/>
    <col min="9988" max="9988" width="13.85546875" style="429" customWidth="1"/>
    <col min="9989" max="9989" width="13.7109375" style="429" customWidth="1"/>
    <col min="9990" max="9992" width="9.7109375" style="429" customWidth="1"/>
    <col min="9993" max="10240" width="16.5703125" style="429"/>
    <col min="10241" max="10242" width="14.28515625" style="429" customWidth="1"/>
    <col min="10243" max="10243" width="25.7109375" style="429" customWidth="1"/>
    <col min="10244" max="10244" width="13.85546875" style="429" customWidth="1"/>
    <col min="10245" max="10245" width="13.7109375" style="429" customWidth="1"/>
    <col min="10246" max="10248" width="9.7109375" style="429" customWidth="1"/>
    <col min="10249" max="10496" width="16.5703125" style="429"/>
    <col min="10497" max="10498" width="14.28515625" style="429" customWidth="1"/>
    <col min="10499" max="10499" width="25.7109375" style="429" customWidth="1"/>
    <col min="10500" max="10500" width="13.85546875" style="429" customWidth="1"/>
    <col min="10501" max="10501" width="13.7109375" style="429" customWidth="1"/>
    <col min="10502" max="10504" width="9.7109375" style="429" customWidth="1"/>
    <col min="10505" max="10752" width="16.5703125" style="429"/>
    <col min="10753" max="10754" width="14.28515625" style="429" customWidth="1"/>
    <col min="10755" max="10755" width="25.7109375" style="429" customWidth="1"/>
    <col min="10756" max="10756" width="13.85546875" style="429" customWidth="1"/>
    <col min="10757" max="10757" width="13.7109375" style="429" customWidth="1"/>
    <col min="10758" max="10760" width="9.7109375" style="429" customWidth="1"/>
    <col min="10761" max="11008" width="16.5703125" style="429"/>
    <col min="11009" max="11010" width="14.28515625" style="429" customWidth="1"/>
    <col min="11011" max="11011" width="25.7109375" style="429" customWidth="1"/>
    <col min="11012" max="11012" width="13.85546875" style="429" customWidth="1"/>
    <col min="11013" max="11013" width="13.7109375" style="429" customWidth="1"/>
    <col min="11014" max="11016" width="9.7109375" style="429" customWidth="1"/>
    <col min="11017" max="11264" width="16.5703125" style="429"/>
    <col min="11265" max="11266" width="14.28515625" style="429" customWidth="1"/>
    <col min="11267" max="11267" width="25.7109375" style="429" customWidth="1"/>
    <col min="11268" max="11268" width="13.85546875" style="429" customWidth="1"/>
    <col min="11269" max="11269" width="13.7109375" style="429" customWidth="1"/>
    <col min="11270" max="11272" width="9.7109375" style="429" customWidth="1"/>
    <col min="11273" max="11520" width="16.5703125" style="429"/>
    <col min="11521" max="11522" width="14.28515625" style="429" customWidth="1"/>
    <col min="11523" max="11523" width="25.7109375" style="429" customWidth="1"/>
    <col min="11524" max="11524" width="13.85546875" style="429" customWidth="1"/>
    <col min="11525" max="11525" width="13.7109375" style="429" customWidth="1"/>
    <col min="11526" max="11528" width="9.7109375" style="429" customWidth="1"/>
    <col min="11529" max="11776" width="16.5703125" style="429"/>
    <col min="11777" max="11778" width="14.28515625" style="429" customWidth="1"/>
    <col min="11779" max="11779" width="25.7109375" style="429" customWidth="1"/>
    <col min="11780" max="11780" width="13.85546875" style="429" customWidth="1"/>
    <col min="11781" max="11781" width="13.7109375" style="429" customWidth="1"/>
    <col min="11782" max="11784" width="9.7109375" style="429" customWidth="1"/>
    <col min="11785" max="12032" width="16.5703125" style="429"/>
    <col min="12033" max="12034" width="14.28515625" style="429" customWidth="1"/>
    <col min="12035" max="12035" width="25.7109375" style="429" customWidth="1"/>
    <col min="12036" max="12036" width="13.85546875" style="429" customWidth="1"/>
    <col min="12037" max="12037" width="13.7109375" style="429" customWidth="1"/>
    <col min="12038" max="12040" width="9.7109375" style="429" customWidth="1"/>
    <col min="12041" max="12288" width="16.5703125" style="429"/>
    <col min="12289" max="12290" width="14.28515625" style="429" customWidth="1"/>
    <col min="12291" max="12291" width="25.7109375" style="429" customWidth="1"/>
    <col min="12292" max="12292" width="13.85546875" style="429" customWidth="1"/>
    <col min="12293" max="12293" width="13.7109375" style="429" customWidth="1"/>
    <col min="12294" max="12296" width="9.7109375" style="429" customWidth="1"/>
    <col min="12297" max="12544" width="16.5703125" style="429"/>
    <col min="12545" max="12546" width="14.28515625" style="429" customWidth="1"/>
    <col min="12547" max="12547" width="25.7109375" style="429" customWidth="1"/>
    <col min="12548" max="12548" width="13.85546875" style="429" customWidth="1"/>
    <col min="12549" max="12549" width="13.7109375" style="429" customWidth="1"/>
    <col min="12550" max="12552" width="9.7109375" style="429" customWidth="1"/>
    <col min="12553" max="12800" width="16.5703125" style="429"/>
    <col min="12801" max="12802" width="14.28515625" style="429" customWidth="1"/>
    <col min="12803" max="12803" width="25.7109375" style="429" customWidth="1"/>
    <col min="12804" max="12804" width="13.85546875" style="429" customWidth="1"/>
    <col min="12805" max="12805" width="13.7109375" style="429" customWidth="1"/>
    <col min="12806" max="12808" width="9.7109375" style="429" customWidth="1"/>
    <col min="12809" max="13056" width="16.5703125" style="429"/>
    <col min="13057" max="13058" width="14.28515625" style="429" customWidth="1"/>
    <col min="13059" max="13059" width="25.7109375" style="429" customWidth="1"/>
    <col min="13060" max="13060" width="13.85546875" style="429" customWidth="1"/>
    <col min="13061" max="13061" width="13.7109375" style="429" customWidth="1"/>
    <col min="13062" max="13064" width="9.7109375" style="429" customWidth="1"/>
    <col min="13065" max="13312" width="16.5703125" style="429"/>
    <col min="13313" max="13314" width="14.28515625" style="429" customWidth="1"/>
    <col min="13315" max="13315" width="25.7109375" style="429" customWidth="1"/>
    <col min="13316" max="13316" width="13.85546875" style="429" customWidth="1"/>
    <col min="13317" max="13317" width="13.7109375" style="429" customWidth="1"/>
    <col min="13318" max="13320" width="9.7109375" style="429" customWidth="1"/>
    <col min="13321" max="13568" width="16.5703125" style="429"/>
    <col min="13569" max="13570" width="14.28515625" style="429" customWidth="1"/>
    <col min="13571" max="13571" width="25.7109375" style="429" customWidth="1"/>
    <col min="13572" max="13572" width="13.85546875" style="429" customWidth="1"/>
    <col min="13573" max="13573" width="13.7109375" style="429" customWidth="1"/>
    <col min="13574" max="13576" width="9.7109375" style="429" customWidth="1"/>
    <col min="13577" max="13824" width="16.5703125" style="429"/>
    <col min="13825" max="13826" width="14.28515625" style="429" customWidth="1"/>
    <col min="13827" max="13827" width="25.7109375" style="429" customWidth="1"/>
    <col min="13828" max="13828" width="13.85546875" style="429" customWidth="1"/>
    <col min="13829" max="13829" width="13.7109375" style="429" customWidth="1"/>
    <col min="13830" max="13832" width="9.7109375" style="429" customWidth="1"/>
    <col min="13833" max="14080" width="16.5703125" style="429"/>
    <col min="14081" max="14082" width="14.28515625" style="429" customWidth="1"/>
    <col min="14083" max="14083" width="25.7109375" style="429" customWidth="1"/>
    <col min="14084" max="14084" width="13.85546875" style="429" customWidth="1"/>
    <col min="14085" max="14085" width="13.7109375" style="429" customWidth="1"/>
    <col min="14086" max="14088" width="9.7109375" style="429" customWidth="1"/>
    <col min="14089" max="14336" width="16.5703125" style="429"/>
    <col min="14337" max="14338" width="14.28515625" style="429" customWidth="1"/>
    <col min="14339" max="14339" width="25.7109375" style="429" customWidth="1"/>
    <col min="14340" max="14340" width="13.85546875" style="429" customWidth="1"/>
    <col min="14341" max="14341" width="13.7109375" style="429" customWidth="1"/>
    <col min="14342" max="14344" width="9.7109375" style="429" customWidth="1"/>
    <col min="14345" max="14592" width="16.5703125" style="429"/>
    <col min="14593" max="14594" width="14.28515625" style="429" customWidth="1"/>
    <col min="14595" max="14595" width="25.7109375" style="429" customWidth="1"/>
    <col min="14596" max="14596" width="13.85546875" style="429" customWidth="1"/>
    <col min="14597" max="14597" width="13.7109375" style="429" customWidth="1"/>
    <col min="14598" max="14600" width="9.7109375" style="429" customWidth="1"/>
    <col min="14601" max="14848" width="16.5703125" style="429"/>
    <col min="14849" max="14850" width="14.28515625" style="429" customWidth="1"/>
    <col min="14851" max="14851" width="25.7109375" style="429" customWidth="1"/>
    <col min="14852" max="14852" width="13.85546875" style="429" customWidth="1"/>
    <col min="14853" max="14853" width="13.7109375" style="429" customWidth="1"/>
    <col min="14854" max="14856" width="9.7109375" style="429" customWidth="1"/>
    <col min="14857" max="15104" width="16.5703125" style="429"/>
    <col min="15105" max="15106" width="14.28515625" style="429" customWidth="1"/>
    <col min="15107" max="15107" width="25.7109375" style="429" customWidth="1"/>
    <col min="15108" max="15108" width="13.85546875" style="429" customWidth="1"/>
    <col min="15109" max="15109" width="13.7109375" style="429" customWidth="1"/>
    <col min="15110" max="15112" width="9.7109375" style="429" customWidth="1"/>
    <col min="15113" max="15360" width="16.5703125" style="429"/>
    <col min="15361" max="15362" width="14.28515625" style="429" customWidth="1"/>
    <col min="15363" max="15363" width="25.7109375" style="429" customWidth="1"/>
    <col min="15364" max="15364" width="13.85546875" style="429" customWidth="1"/>
    <col min="15365" max="15365" width="13.7109375" style="429" customWidth="1"/>
    <col min="15366" max="15368" width="9.7109375" style="429" customWidth="1"/>
    <col min="15369" max="15616" width="16.5703125" style="429"/>
    <col min="15617" max="15618" width="14.28515625" style="429" customWidth="1"/>
    <col min="15619" max="15619" width="25.7109375" style="429" customWidth="1"/>
    <col min="15620" max="15620" width="13.85546875" style="429" customWidth="1"/>
    <col min="15621" max="15621" width="13.7109375" style="429" customWidth="1"/>
    <col min="15622" max="15624" width="9.7109375" style="429" customWidth="1"/>
    <col min="15625" max="15872" width="16.5703125" style="429"/>
    <col min="15873" max="15874" width="14.28515625" style="429" customWidth="1"/>
    <col min="15875" max="15875" width="25.7109375" style="429" customWidth="1"/>
    <col min="15876" max="15876" width="13.85546875" style="429" customWidth="1"/>
    <col min="15877" max="15877" width="13.7109375" style="429" customWidth="1"/>
    <col min="15878" max="15880" width="9.7109375" style="429" customWidth="1"/>
    <col min="15881" max="16128" width="16.5703125" style="429"/>
    <col min="16129" max="16130" width="14.28515625" style="429" customWidth="1"/>
    <col min="16131" max="16131" width="25.7109375" style="429" customWidth="1"/>
    <col min="16132" max="16132" width="13.85546875" style="429" customWidth="1"/>
    <col min="16133" max="16133" width="13.7109375" style="429" customWidth="1"/>
    <col min="16134" max="16136" width="9.7109375" style="429" customWidth="1"/>
    <col min="16137" max="16384" width="16.5703125" style="429"/>
  </cols>
  <sheetData>
    <row r="6" spans="3:9" ht="50.1" customHeight="1">
      <c r="C6" s="547" t="s">
        <v>451</v>
      </c>
      <c r="D6" s="548"/>
      <c r="E6" s="549"/>
      <c r="F6" s="461"/>
      <c r="G6" s="547" t="s">
        <v>452</v>
      </c>
      <c r="H6" s="548"/>
      <c r="I6" s="549"/>
    </row>
    <row r="7" spans="3:9" ht="24.95" customHeight="1">
      <c r="C7" s="462"/>
      <c r="D7" s="442" t="str">
        <f>'Cuotas Plazas Autorizadas05'!$D$7</f>
        <v>junio 2010</v>
      </c>
      <c r="E7" s="462" t="s">
        <v>27</v>
      </c>
      <c r="G7" s="462"/>
      <c r="H7" s="442" t="str">
        <f>'Cuotas Plazas Autorizadas05'!$D$7</f>
        <v>junio 2010</v>
      </c>
      <c r="I7" s="462" t="s">
        <v>27</v>
      </c>
    </row>
    <row r="8" spans="3:9" ht="15" customHeight="1">
      <c r="C8" s="463" t="s">
        <v>411</v>
      </c>
      <c r="D8" s="464">
        <v>47329</v>
      </c>
      <c r="E8" s="465">
        <f t="shared" ref="E8:E18" si="0">IFERROR(D8/$D$8,"-")</f>
        <v>1</v>
      </c>
      <c r="G8" s="463" t="s">
        <v>411</v>
      </c>
      <c r="H8" s="464">
        <v>39569</v>
      </c>
      <c r="I8" s="465">
        <f>IFERROR(H8/$H$8,"-")</f>
        <v>1</v>
      </c>
    </row>
    <row r="9" spans="3:9" ht="15" customHeight="1">
      <c r="C9" s="466" t="s">
        <v>343</v>
      </c>
      <c r="D9" s="467">
        <v>33729</v>
      </c>
      <c r="E9" s="468">
        <f t="shared" si="0"/>
        <v>0.71264974962496563</v>
      </c>
      <c r="F9" s="451"/>
      <c r="G9" s="466" t="s">
        <v>343</v>
      </c>
      <c r="H9" s="467">
        <v>16604</v>
      </c>
      <c r="I9" s="468">
        <f t="shared" ref="I9:I32" si="1">IFERROR(H9/$H$8,"-")</f>
        <v>0.41962142080921933</v>
      </c>
    </row>
    <row r="10" spans="3:9" ht="15" customHeight="1">
      <c r="C10" s="469" t="s">
        <v>453</v>
      </c>
      <c r="D10" s="470">
        <v>388</v>
      </c>
      <c r="E10" s="471">
        <f t="shared" si="0"/>
        <v>8.1979336136406861E-3</v>
      </c>
      <c r="F10" s="451"/>
      <c r="G10" s="469" t="s">
        <v>453</v>
      </c>
      <c r="H10" s="470">
        <v>190</v>
      </c>
      <c r="I10" s="468">
        <f t="shared" si="1"/>
        <v>4.8017387348682052E-3</v>
      </c>
    </row>
    <row r="11" spans="3:9" ht="15" customHeight="1">
      <c r="C11" s="469" t="s">
        <v>454</v>
      </c>
      <c r="D11" s="472">
        <v>1155</v>
      </c>
      <c r="E11" s="471">
        <f t="shared" si="0"/>
        <v>2.4403642586997402E-2</v>
      </c>
      <c r="F11" s="451"/>
      <c r="G11" s="469" t="s">
        <v>454</v>
      </c>
      <c r="H11" s="472">
        <v>96</v>
      </c>
      <c r="I11" s="471">
        <f t="shared" si="1"/>
        <v>2.4261416765649878E-3</v>
      </c>
    </row>
    <row r="12" spans="3:9" ht="15" customHeight="1">
      <c r="C12" s="469" t="s">
        <v>455</v>
      </c>
      <c r="D12" s="472">
        <v>8794</v>
      </c>
      <c r="E12" s="471">
        <f t="shared" si="0"/>
        <v>0.18580574277926853</v>
      </c>
      <c r="F12" s="451"/>
      <c r="G12" s="469" t="s">
        <v>455</v>
      </c>
      <c r="H12" s="472">
        <v>4904</v>
      </c>
      <c r="I12" s="471">
        <f t="shared" si="1"/>
        <v>0.12393540397786146</v>
      </c>
    </row>
    <row r="13" spans="3:9" ht="15" customHeight="1">
      <c r="C13" s="469" t="s">
        <v>456</v>
      </c>
      <c r="D13" s="472">
        <v>17960</v>
      </c>
      <c r="E13" s="471">
        <f t="shared" si="0"/>
        <v>0.37947136005408943</v>
      </c>
      <c r="F13" s="451"/>
      <c r="G13" s="469" t="s">
        <v>456</v>
      </c>
      <c r="H13" s="472">
        <v>9803</v>
      </c>
      <c r="I13" s="471">
        <f t="shared" si="1"/>
        <v>0.24774444641006849</v>
      </c>
    </row>
    <row r="14" spans="3:9" ht="15" customHeight="1">
      <c r="C14" s="469" t="s">
        <v>457</v>
      </c>
      <c r="D14" s="472">
        <v>5432</v>
      </c>
      <c r="E14" s="471">
        <f t="shared" si="0"/>
        <v>0.1147710705909696</v>
      </c>
      <c r="F14" s="451"/>
      <c r="G14" s="469" t="s">
        <v>457</v>
      </c>
      <c r="H14" s="472">
        <v>1611</v>
      </c>
      <c r="I14" s="471">
        <f t="shared" si="1"/>
        <v>4.0713690009856203E-2</v>
      </c>
    </row>
    <row r="15" spans="3:9" ht="15" hidden="1" customHeight="1">
      <c r="C15" s="469" t="s">
        <v>458</v>
      </c>
      <c r="D15" s="472" t="s">
        <v>213</v>
      </c>
      <c r="E15" s="471" t="str">
        <f t="shared" si="0"/>
        <v>-</v>
      </c>
      <c r="F15" s="451"/>
      <c r="G15" s="469" t="s">
        <v>458</v>
      </c>
      <c r="H15" s="472" t="s">
        <v>213</v>
      </c>
      <c r="I15" s="471" t="str">
        <f t="shared" si="1"/>
        <v>-</v>
      </c>
    </row>
    <row r="16" spans="3:9" ht="15" customHeight="1">
      <c r="C16" s="466" t="s">
        <v>344</v>
      </c>
      <c r="D16" s="467">
        <v>13564</v>
      </c>
      <c r="E16" s="468">
        <f t="shared" si="0"/>
        <v>0.28658961735933569</v>
      </c>
      <c r="F16" s="451"/>
      <c r="G16" s="466" t="s">
        <v>344</v>
      </c>
      <c r="H16" s="467">
        <v>22945</v>
      </c>
      <c r="I16" s="468">
        <f t="shared" si="1"/>
        <v>0.57987313300816301</v>
      </c>
    </row>
    <row r="17" spans="3:9" ht="15" customHeight="1">
      <c r="C17" s="469" t="s">
        <v>459</v>
      </c>
      <c r="D17" s="472">
        <v>1041</v>
      </c>
      <c r="E17" s="471">
        <f t="shared" si="0"/>
        <v>2.1994971370618437E-2</v>
      </c>
      <c r="F17" s="451"/>
      <c r="G17" s="469" t="s">
        <v>459</v>
      </c>
      <c r="H17" s="472">
        <v>3836</v>
      </c>
      <c r="I17" s="471">
        <f t="shared" si="1"/>
        <v>9.6944577826075962E-2</v>
      </c>
    </row>
    <row r="18" spans="3:9" ht="15" customHeight="1">
      <c r="C18" s="469" t="s">
        <v>460</v>
      </c>
      <c r="D18" s="472">
        <v>5521</v>
      </c>
      <c r="E18" s="471">
        <f t="shared" si="0"/>
        <v>0.11665152443533564</v>
      </c>
      <c r="F18" s="451"/>
      <c r="G18" s="469" t="s">
        <v>460</v>
      </c>
      <c r="H18" s="472">
        <v>5510</v>
      </c>
      <c r="I18" s="471">
        <f t="shared" si="1"/>
        <v>0.13925042331117793</v>
      </c>
    </row>
    <row r="19" spans="3:9" ht="15" customHeight="1">
      <c r="C19" s="469" t="s">
        <v>461</v>
      </c>
      <c r="D19" s="472">
        <v>6998</v>
      </c>
      <c r="E19" s="471">
        <f>IFERROR(D19/$D$8,"-")</f>
        <v>0.14785860677385959</v>
      </c>
      <c r="F19" s="451"/>
      <c r="G19" s="469" t="s">
        <v>461</v>
      </c>
      <c r="H19" s="472">
        <v>13381</v>
      </c>
      <c r="I19" s="471">
        <f t="shared" si="1"/>
        <v>0.33816876848037603</v>
      </c>
    </row>
    <row r="20" spans="3:9" ht="15" hidden="1" customHeight="1">
      <c r="C20" s="469" t="s">
        <v>462</v>
      </c>
      <c r="D20" s="472" t="s">
        <v>213</v>
      </c>
      <c r="E20" s="471" t="str">
        <f t="shared" ref="E20:E32" si="2">IFERROR(D20/$D$8,"-")</f>
        <v>-</v>
      </c>
      <c r="F20" s="451"/>
      <c r="G20" s="469" t="s">
        <v>462</v>
      </c>
      <c r="H20" s="472" t="s">
        <v>213</v>
      </c>
      <c r="I20" s="471" t="str">
        <f t="shared" si="1"/>
        <v>-</v>
      </c>
    </row>
    <row r="21" spans="3:9" ht="15" customHeight="1">
      <c r="C21" s="469" t="s">
        <v>463</v>
      </c>
      <c r="D21" s="472" t="s">
        <v>213</v>
      </c>
      <c r="E21" s="471" t="str">
        <f t="shared" si="2"/>
        <v>-</v>
      </c>
      <c r="F21" s="451"/>
      <c r="G21" s="469" t="s">
        <v>463</v>
      </c>
      <c r="H21" s="472">
        <v>218</v>
      </c>
      <c r="I21" s="471">
        <f t="shared" si="1"/>
        <v>5.5093633905329929E-3</v>
      </c>
    </row>
    <row r="22" spans="3:9" ht="15" customHeight="1">
      <c r="C22" s="469" t="s">
        <v>458</v>
      </c>
      <c r="D22" s="472">
        <v>4</v>
      </c>
      <c r="E22" s="471">
        <f t="shared" si="2"/>
        <v>8.4514779522068922E-5</v>
      </c>
      <c r="F22" s="451"/>
      <c r="G22" s="469" t="s">
        <v>458</v>
      </c>
      <c r="H22" s="472" t="s">
        <v>213</v>
      </c>
      <c r="I22" s="471" t="str">
        <f t="shared" si="1"/>
        <v>-</v>
      </c>
    </row>
    <row r="23" spans="3:9" ht="15" customHeight="1">
      <c r="C23" s="466" t="s">
        <v>414</v>
      </c>
      <c r="D23" s="473">
        <v>22</v>
      </c>
      <c r="E23" s="468">
        <f t="shared" si="2"/>
        <v>4.6483128737137905E-4</v>
      </c>
      <c r="F23" s="451"/>
      <c r="G23" s="466" t="s">
        <v>414</v>
      </c>
      <c r="H23" s="473">
        <v>0</v>
      </c>
      <c r="I23" s="468">
        <f t="shared" si="1"/>
        <v>0</v>
      </c>
    </row>
    <row r="24" spans="3:9" ht="15" customHeight="1">
      <c r="C24" s="469" t="s">
        <v>464</v>
      </c>
      <c r="D24" s="472">
        <v>22</v>
      </c>
      <c r="E24" s="471">
        <f t="shared" si="2"/>
        <v>4.6483128737137905E-4</v>
      </c>
      <c r="F24" s="451"/>
      <c r="G24" s="469" t="s">
        <v>464</v>
      </c>
      <c r="H24" s="472" t="s">
        <v>213</v>
      </c>
      <c r="I24" s="471" t="str">
        <f t="shared" si="1"/>
        <v>-</v>
      </c>
    </row>
    <row r="25" spans="3:9" ht="15" hidden="1" customHeight="1">
      <c r="C25" s="469" t="s">
        <v>465</v>
      </c>
      <c r="D25" s="472" t="s">
        <v>213</v>
      </c>
      <c r="E25" s="471" t="str">
        <f t="shared" si="2"/>
        <v>-</v>
      </c>
      <c r="F25" s="451"/>
      <c r="G25" s="469" t="s">
        <v>465</v>
      </c>
      <c r="H25" s="472" t="s">
        <v>213</v>
      </c>
      <c r="I25" s="471" t="str">
        <f t="shared" si="1"/>
        <v>-</v>
      </c>
    </row>
    <row r="26" spans="3:9" ht="15" hidden="1" customHeight="1">
      <c r="C26" s="469" t="s">
        <v>458</v>
      </c>
      <c r="D26" s="472">
        <v>0</v>
      </c>
      <c r="E26" s="471">
        <f t="shared" si="2"/>
        <v>0</v>
      </c>
      <c r="F26" s="451"/>
      <c r="G26" s="469" t="s">
        <v>458</v>
      </c>
      <c r="H26" s="472" t="s">
        <v>213</v>
      </c>
      <c r="I26" s="471" t="str">
        <f t="shared" si="1"/>
        <v>-</v>
      </c>
    </row>
    <row r="27" spans="3:9" ht="15" customHeight="1">
      <c r="C27" s="466" t="s">
        <v>415</v>
      </c>
      <c r="D27" s="474">
        <v>14</v>
      </c>
      <c r="E27" s="468">
        <f t="shared" si="2"/>
        <v>2.9580172832724123E-4</v>
      </c>
      <c r="F27" s="451"/>
      <c r="G27" s="466" t="s">
        <v>415</v>
      </c>
      <c r="H27" s="474">
        <v>20</v>
      </c>
      <c r="I27" s="468">
        <f t="shared" si="1"/>
        <v>5.0544618261770579E-4</v>
      </c>
    </row>
    <row r="28" spans="3:9" ht="15" hidden="1" customHeight="1">
      <c r="C28" s="469" t="s">
        <v>466</v>
      </c>
      <c r="D28" s="475" t="s">
        <v>213</v>
      </c>
      <c r="E28" s="471" t="str">
        <f t="shared" si="2"/>
        <v>-</v>
      </c>
      <c r="F28" s="451"/>
      <c r="G28" s="469" t="s">
        <v>466</v>
      </c>
      <c r="H28" s="475" t="s">
        <v>213</v>
      </c>
      <c r="I28" s="471" t="str">
        <f t="shared" si="1"/>
        <v>-</v>
      </c>
    </row>
    <row r="29" spans="3:9" ht="15" hidden="1" customHeight="1">
      <c r="C29" s="469" t="s">
        <v>467</v>
      </c>
      <c r="D29" s="475" t="s">
        <v>213</v>
      </c>
      <c r="E29" s="471" t="str">
        <f t="shared" si="2"/>
        <v>-</v>
      </c>
      <c r="F29" s="451"/>
      <c r="G29" s="469" t="s">
        <v>467</v>
      </c>
      <c r="H29" s="475" t="s">
        <v>213</v>
      </c>
      <c r="I29" s="471" t="str">
        <f t="shared" si="1"/>
        <v>-</v>
      </c>
    </row>
    <row r="30" spans="3:9" ht="15" customHeight="1">
      <c r="C30" s="469" t="s">
        <v>468</v>
      </c>
      <c r="D30" s="475">
        <v>5</v>
      </c>
      <c r="E30" s="471">
        <f t="shared" si="2"/>
        <v>1.0564347440258615E-4</v>
      </c>
      <c r="F30" s="476"/>
      <c r="G30" s="469" t="s">
        <v>468</v>
      </c>
      <c r="H30" s="475" t="s">
        <v>213</v>
      </c>
      <c r="I30" s="471" t="str">
        <f t="shared" si="1"/>
        <v>-</v>
      </c>
    </row>
    <row r="31" spans="3:9" ht="15" customHeight="1" thickBot="1">
      <c r="C31" s="469" t="s">
        <v>469</v>
      </c>
      <c r="D31" s="475">
        <v>9</v>
      </c>
      <c r="E31" s="471">
        <f t="shared" si="2"/>
        <v>1.9015825392465507E-4</v>
      </c>
      <c r="F31" s="476"/>
      <c r="G31" s="469" t="s">
        <v>469</v>
      </c>
      <c r="H31" s="475">
        <v>20</v>
      </c>
      <c r="I31" s="471">
        <f t="shared" si="1"/>
        <v>5.0544618261770579E-4</v>
      </c>
    </row>
    <row r="32" spans="3:9" ht="15" hidden="1" customHeight="1" thickBot="1">
      <c r="C32" s="469" t="s">
        <v>458</v>
      </c>
      <c r="D32" s="475">
        <v>0</v>
      </c>
      <c r="E32" s="471">
        <f t="shared" si="2"/>
        <v>0</v>
      </c>
      <c r="F32" s="451"/>
      <c r="G32" s="469" t="s">
        <v>458</v>
      </c>
      <c r="H32" s="475" t="s">
        <v>213</v>
      </c>
      <c r="I32" s="471" t="str">
        <f t="shared" si="1"/>
        <v>-</v>
      </c>
    </row>
    <row r="33" spans="3:11" ht="30" customHeight="1" thickBot="1">
      <c r="C33" s="602" t="s">
        <v>470</v>
      </c>
      <c r="D33" s="603"/>
      <c r="E33" s="604"/>
      <c r="F33" s="451"/>
      <c r="G33" s="602" t="s">
        <v>470</v>
      </c>
      <c r="H33" s="603"/>
      <c r="I33" s="604"/>
      <c r="K33" s="53" t="s">
        <v>49</v>
      </c>
    </row>
    <row r="34" spans="3:11" ht="51" customHeight="1">
      <c r="D34" s="451"/>
      <c r="E34" s="451"/>
      <c r="F34" s="451"/>
      <c r="G34" s="451"/>
      <c r="H34" s="451"/>
    </row>
    <row r="35" spans="3:11" ht="40.5" customHeight="1">
      <c r="C35" s="547" t="s">
        <v>471</v>
      </c>
      <c r="D35" s="548"/>
      <c r="E35" s="549"/>
      <c r="F35" s="461"/>
      <c r="G35" s="547" t="s">
        <v>472</v>
      </c>
      <c r="H35" s="548"/>
      <c r="I35" s="549"/>
    </row>
    <row r="36" spans="3:11" ht="24.75" customHeight="1">
      <c r="C36" s="462"/>
      <c r="D36" s="442" t="str">
        <f>'Cuotas Plazas Autorizadas05'!$D$7</f>
        <v>junio 2010</v>
      </c>
      <c r="E36" s="462" t="s">
        <v>27</v>
      </c>
      <c r="G36" s="462"/>
      <c r="H36" s="442" t="str">
        <f>'Cuotas Plazas Autorizadas05'!$D$7</f>
        <v>junio 2010</v>
      </c>
      <c r="I36" s="462" t="s">
        <v>27</v>
      </c>
    </row>
    <row r="37" spans="3:11">
      <c r="C37" s="463" t="s">
        <v>411</v>
      </c>
      <c r="D37" s="464">
        <v>23028</v>
      </c>
      <c r="E37" s="465">
        <f>IFERROR(D37/$D$37,"-")</f>
        <v>1</v>
      </c>
      <c r="G37" s="463" t="s">
        <v>411</v>
      </c>
      <c r="H37" s="464">
        <v>2687</v>
      </c>
      <c r="I37" s="465">
        <f>IFERROR(H37/$H$37,"-")</f>
        <v>1</v>
      </c>
    </row>
    <row r="38" spans="3:11">
      <c r="C38" s="466" t="s">
        <v>343</v>
      </c>
      <c r="D38" s="467">
        <v>16251</v>
      </c>
      <c r="E38" s="468">
        <f t="shared" ref="E38:E61" si="3">IFERROR(D38/$D$37,"-")</f>
        <v>0.70570609692548203</v>
      </c>
      <c r="F38" s="451"/>
      <c r="G38" s="466" t="s">
        <v>343</v>
      </c>
      <c r="H38" s="467">
        <v>2673</v>
      </c>
      <c r="I38" s="468">
        <f t="shared" ref="I38:I61" si="4">IFERROR(H38/$H$37,"-")</f>
        <v>0.99478972832154822</v>
      </c>
    </row>
    <row r="39" spans="3:11">
      <c r="C39" s="469" t="s">
        <v>453</v>
      </c>
      <c r="D39" s="470">
        <v>145</v>
      </c>
      <c r="E39" s="471">
        <f t="shared" si="3"/>
        <v>6.2966822998089282E-3</v>
      </c>
      <c r="F39" s="451"/>
      <c r="G39" s="469" t="s">
        <v>453</v>
      </c>
      <c r="H39" s="470">
        <v>218</v>
      </c>
      <c r="I39" s="471">
        <f t="shared" si="4"/>
        <v>8.113137327874953E-2</v>
      </c>
    </row>
    <row r="40" spans="3:11">
      <c r="C40" s="469" t="s">
        <v>454</v>
      </c>
      <c r="D40" s="472">
        <v>317</v>
      </c>
      <c r="E40" s="471">
        <f t="shared" si="3"/>
        <v>1.376585026923745E-2</v>
      </c>
      <c r="F40" s="451"/>
      <c r="G40" s="469" t="s">
        <v>454</v>
      </c>
      <c r="H40" s="472">
        <v>680</v>
      </c>
      <c r="I40" s="471">
        <f t="shared" si="4"/>
        <v>0.2530703386676591</v>
      </c>
    </row>
    <row r="41" spans="3:11">
      <c r="C41" s="469" t="s">
        <v>455</v>
      </c>
      <c r="D41" s="472">
        <v>3374</v>
      </c>
      <c r="E41" s="471">
        <f t="shared" si="3"/>
        <v>0.14651728330727809</v>
      </c>
      <c r="F41" s="451"/>
      <c r="G41" s="469" t="s">
        <v>455</v>
      </c>
      <c r="H41" s="472">
        <v>795</v>
      </c>
      <c r="I41" s="471">
        <f t="shared" si="4"/>
        <v>0.2958689988835132</v>
      </c>
    </row>
    <row r="42" spans="3:11">
      <c r="C42" s="469" t="s">
        <v>456</v>
      </c>
      <c r="D42" s="472">
        <v>11321</v>
      </c>
      <c r="E42" s="471">
        <f t="shared" si="3"/>
        <v>0.49161889873197845</v>
      </c>
      <c r="F42" s="451"/>
      <c r="G42" s="469" t="s">
        <v>456</v>
      </c>
      <c r="H42" s="472">
        <v>408</v>
      </c>
      <c r="I42" s="471">
        <f t="shared" si="4"/>
        <v>0.15184220320059547</v>
      </c>
    </row>
    <row r="43" spans="3:11">
      <c r="C43" s="469" t="s">
        <v>457</v>
      </c>
      <c r="D43" s="472">
        <v>1094</v>
      </c>
      <c r="E43" s="471">
        <f t="shared" si="3"/>
        <v>4.7507382317179089E-2</v>
      </c>
      <c r="F43" s="451"/>
      <c r="G43" s="469" t="s">
        <v>457</v>
      </c>
      <c r="H43" s="472">
        <v>572</v>
      </c>
      <c r="I43" s="471">
        <f t="shared" si="4"/>
        <v>0.21287681429103089</v>
      </c>
    </row>
    <row r="44" spans="3:11" hidden="1">
      <c r="C44" s="469" t="s">
        <v>458</v>
      </c>
      <c r="D44" s="472" t="s">
        <v>213</v>
      </c>
      <c r="E44" s="471" t="str">
        <f t="shared" si="3"/>
        <v>-</v>
      </c>
      <c r="F44" s="451"/>
      <c r="G44" s="469" t="s">
        <v>458</v>
      </c>
      <c r="H44" s="472" t="s">
        <v>213</v>
      </c>
      <c r="I44" s="471" t="str">
        <f t="shared" si="4"/>
        <v>-</v>
      </c>
    </row>
    <row r="45" spans="3:11">
      <c r="C45" s="466" t="s">
        <v>344</v>
      </c>
      <c r="D45" s="467">
        <v>6777</v>
      </c>
      <c r="E45" s="468">
        <f t="shared" si="3"/>
        <v>0.29429390307451797</v>
      </c>
      <c r="F45" s="451"/>
      <c r="G45" s="466" t="s">
        <v>344</v>
      </c>
      <c r="H45" s="467">
        <v>6</v>
      </c>
      <c r="I45" s="468">
        <f t="shared" si="4"/>
        <v>2.2329735764793448E-3</v>
      </c>
    </row>
    <row r="46" spans="3:11">
      <c r="C46" s="469" t="s">
        <v>459</v>
      </c>
      <c r="D46" s="472">
        <v>182</v>
      </c>
      <c r="E46" s="471">
        <f t="shared" si="3"/>
        <v>7.9034219211394832E-3</v>
      </c>
      <c r="F46" s="451"/>
      <c r="G46" s="469" t="s">
        <v>459</v>
      </c>
      <c r="H46" s="472" t="s">
        <v>213</v>
      </c>
      <c r="I46" s="471" t="str">
        <f t="shared" si="4"/>
        <v>-</v>
      </c>
    </row>
    <row r="47" spans="3:11">
      <c r="C47" s="469" t="s">
        <v>460</v>
      </c>
      <c r="D47" s="472">
        <v>1262</v>
      </c>
      <c r="E47" s="471">
        <f t="shared" si="3"/>
        <v>5.4802848705923224E-2</v>
      </c>
      <c r="F47" s="451"/>
      <c r="G47" s="469" t="s">
        <v>460</v>
      </c>
      <c r="H47" s="472" t="s">
        <v>213</v>
      </c>
      <c r="I47" s="471" t="str">
        <f t="shared" si="4"/>
        <v>-</v>
      </c>
    </row>
    <row r="48" spans="3:11">
      <c r="C48" s="469" t="s">
        <v>461</v>
      </c>
      <c r="D48" s="472">
        <v>5333</v>
      </c>
      <c r="E48" s="471">
        <f t="shared" si="3"/>
        <v>0.23158763244745528</v>
      </c>
      <c r="F48" s="451"/>
      <c r="G48" s="469" t="s">
        <v>461</v>
      </c>
      <c r="H48" s="472" t="s">
        <v>213</v>
      </c>
      <c r="I48" s="471" t="str">
        <f t="shared" si="4"/>
        <v>-</v>
      </c>
    </row>
    <row r="49" spans="3:9" hidden="1">
      <c r="C49" s="469" t="s">
        <v>462</v>
      </c>
      <c r="D49" s="472" t="s">
        <v>213</v>
      </c>
      <c r="E49" s="471" t="str">
        <f t="shared" si="3"/>
        <v>-</v>
      </c>
      <c r="F49" s="451"/>
      <c r="G49" s="469" t="s">
        <v>462</v>
      </c>
      <c r="H49" s="472" t="s">
        <v>213</v>
      </c>
      <c r="I49" s="471" t="str">
        <f t="shared" si="4"/>
        <v>-</v>
      </c>
    </row>
    <row r="50" spans="3:9" hidden="1">
      <c r="C50" s="469" t="s">
        <v>463</v>
      </c>
      <c r="D50" s="472" t="s">
        <v>213</v>
      </c>
      <c r="E50" s="471" t="str">
        <f t="shared" si="3"/>
        <v>-</v>
      </c>
      <c r="F50" s="451"/>
      <c r="G50" s="469" t="s">
        <v>463</v>
      </c>
      <c r="H50" s="472" t="s">
        <v>213</v>
      </c>
      <c r="I50" s="471" t="str">
        <f t="shared" si="4"/>
        <v>-</v>
      </c>
    </row>
    <row r="51" spans="3:9">
      <c r="C51" s="469" t="s">
        <v>458</v>
      </c>
      <c r="D51" s="472" t="s">
        <v>213</v>
      </c>
      <c r="E51" s="471" t="str">
        <f t="shared" si="3"/>
        <v>-</v>
      </c>
      <c r="F51" s="451"/>
      <c r="G51" s="469" t="s">
        <v>458</v>
      </c>
      <c r="H51" s="472">
        <v>6</v>
      </c>
      <c r="I51" s="471">
        <f t="shared" si="4"/>
        <v>2.2329735764793448E-3</v>
      </c>
    </row>
    <row r="52" spans="3:9" hidden="1">
      <c r="C52" s="466" t="s">
        <v>414</v>
      </c>
      <c r="D52" s="473">
        <v>0</v>
      </c>
      <c r="E52" s="468">
        <f t="shared" si="3"/>
        <v>0</v>
      </c>
      <c r="F52" s="451"/>
      <c r="G52" s="466" t="s">
        <v>414</v>
      </c>
      <c r="H52" s="473">
        <v>0</v>
      </c>
      <c r="I52" s="468">
        <f t="shared" si="4"/>
        <v>0</v>
      </c>
    </row>
    <row r="53" spans="3:9" hidden="1">
      <c r="C53" s="469" t="s">
        <v>464</v>
      </c>
      <c r="D53" s="472" t="s">
        <v>213</v>
      </c>
      <c r="E53" s="471" t="str">
        <f t="shared" si="3"/>
        <v>-</v>
      </c>
      <c r="F53" s="451"/>
      <c r="G53" s="469" t="s">
        <v>464</v>
      </c>
      <c r="H53" s="472" t="s">
        <v>213</v>
      </c>
      <c r="I53" s="471" t="str">
        <f t="shared" si="4"/>
        <v>-</v>
      </c>
    </row>
    <row r="54" spans="3:9" hidden="1">
      <c r="C54" s="469" t="s">
        <v>465</v>
      </c>
      <c r="D54" s="472" t="s">
        <v>213</v>
      </c>
      <c r="E54" s="471" t="str">
        <f t="shared" si="3"/>
        <v>-</v>
      </c>
      <c r="F54" s="451"/>
      <c r="G54" s="469" t="s">
        <v>465</v>
      </c>
      <c r="H54" s="472" t="s">
        <v>213</v>
      </c>
      <c r="I54" s="471" t="str">
        <f t="shared" si="4"/>
        <v>-</v>
      </c>
    </row>
    <row r="55" spans="3:9" hidden="1">
      <c r="C55" s="469" t="s">
        <v>458</v>
      </c>
      <c r="D55" s="472" t="s">
        <v>213</v>
      </c>
      <c r="E55" s="471" t="str">
        <f t="shared" si="3"/>
        <v>-</v>
      </c>
      <c r="F55" s="451"/>
      <c r="G55" s="469" t="s">
        <v>458</v>
      </c>
      <c r="H55" s="472">
        <v>0</v>
      </c>
      <c r="I55" s="471">
        <f t="shared" si="4"/>
        <v>0</v>
      </c>
    </row>
    <row r="56" spans="3:9">
      <c r="C56" s="466" t="s">
        <v>415</v>
      </c>
      <c r="D56" s="474">
        <v>0</v>
      </c>
      <c r="E56" s="468">
        <f t="shared" si="3"/>
        <v>0</v>
      </c>
      <c r="F56" s="451"/>
      <c r="G56" s="466" t="s">
        <v>415</v>
      </c>
      <c r="H56" s="474">
        <v>8</v>
      </c>
      <c r="I56" s="468">
        <f t="shared" si="4"/>
        <v>2.9772981019724602E-3</v>
      </c>
    </row>
    <row r="57" spans="3:9">
      <c r="C57" s="469" t="s">
        <v>466</v>
      </c>
      <c r="D57" s="475" t="s">
        <v>213</v>
      </c>
      <c r="E57" s="471" t="str">
        <f t="shared" si="3"/>
        <v>-</v>
      </c>
      <c r="F57" s="451"/>
      <c r="G57" s="469" t="s">
        <v>466</v>
      </c>
      <c r="H57" s="475">
        <v>8</v>
      </c>
      <c r="I57" s="471">
        <f t="shared" si="4"/>
        <v>2.9772981019724602E-3</v>
      </c>
    </row>
    <row r="58" spans="3:9" hidden="1">
      <c r="C58" s="469" t="s">
        <v>467</v>
      </c>
      <c r="D58" s="475" t="s">
        <v>213</v>
      </c>
      <c r="E58" s="471" t="str">
        <f t="shared" si="3"/>
        <v>-</v>
      </c>
      <c r="F58" s="451"/>
      <c r="G58" s="469" t="s">
        <v>467</v>
      </c>
      <c r="H58" s="475" t="s">
        <v>213</v>
      </c>
      <c r="I58" s="471" t="str">
        <f t="shared" si="4"/>
        <v>-</v>
      </c>
    </row>
    <row r="59" spans="3:9" hidden="1">
      <c r="C59" s="469" t="s">
        <v>468</v>
      </c>
      <c r="D59" s="475" t="s">
        <v>213</v>
      </c>
      <c r="E59" s="471" t="str">
        <f t="shared" si="3"/>
        <v>-</v>
      </c>
      <c r="F59" s="476"/>
      <c r="G59" s="469" t="s">
        <v>468</v>
      </c>
      <c r="H59" s="475" t="s">
        <v>213</v>
      </c>
      <c r="I59" s="471" t="str">
        <f t="shared" si="4"/>
        <v>-</v>
      </c>
    </row>
    <row r="60" spans="3:9" hidden="1">
      <c r="C60" s="469" t="s">
        <v>469</v>
      </c>
      <c r="D60" s="475" t="e">
        <v>#REF!</v>
      </c>
      <c r="E60" s="471" t="str">
        <f t="shared" si="3"/>
        <v>-</v>
      </c>
      <c r="F60" s="476"/>
      <c r="G60" s="469" t="s">
        <v>469</v>
      </c>
      <c r="H60" s="475" t="e">
        <v>#REF!</v>
      </c>
      <c r="I60" s="471" t="str">
        <f t="shared" si="4"/>
        <v>-</v>
      </c>
    </row>
    <row r="61" spans="3:9" hidden="1">
      <c r="C61" s="469" t="s">
        <v>458</v>
      </c>
      <c r="D61" s="475" t="s">
        <v>213</v>
      </c>
      <c r="E61" s="471" t="str">
        <f t="shared" si="3"/>
        <v>-</v>
      </c>
      <c r="F61" s="451"/>
      <c r="G61" s="469" t="s">
        <v>458</v>
      </c>
      <c r="H61" s="475">
        <v>0</v>
      </c>
      <c r="I61" s="471">
        <f t="shared" si="4"/>
        <v>0</v>
      </c>
    </row>
    <row r="62" spans="3:9" ht="30.75" customHeight="1">
      <c r="C62" s="602" t="s">
        <v>470</v>
      </c>
      <c r="D62" s="603"/>
      <c r="E62" s="604"/>
      <c r="F62" s="451"/>
      <c r="G62" s="602" t="s">
        <v>470</v>
      </c>
      <c r="H62" s="603"/>
      <c r="I62" s="604"/>
    </row>
    <row r="63" spans="3:9" ht="18" customHeight="1"/>
  </sheetData>
  <mergeCells count="8">
    <mergeCell ref="C62:E62"/>
    <mergeCell ref="G62:I62"/>
    <mergeCell ref="C6:E6"/>
    <mergeCell ref="G6:I6"/>
    <mergeCell ref="C33:E33"/>
    <mergeCell ref="G33:I33"/>
    <mergeCell ref="C35:E35"/>
    <mergeCell ref="G35:I35"/>
  </mergeCells>
  <hyperlinks>
    <hyperlink ref="K33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1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 fitToPage="1"/>
  </sheetPr>
  <dimension ref="B4:R65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5.7109375" style="2" customWidth="1"/>
    <col min="2" max="15" width="11.85546875" style="2" customWidth="1"/>
    <col min="16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10"/>
      <c r="C28" s="10"/>
      <c r="D28" s="10"/>
      <c r="E28" s="10"/>
      <c r="F28" s="10"/>
      <c r="G28" s="10"/>
      <c r="I28" s="10"/>
      <c r="J28" s="10"/>
      <c r="K28" s="10"/>
      <c r="L28" s="10"/>
    </row>
    <row r="29" spans="2:18" ht="14.25" customHeight="1" thickBot="1"/>
    <row r="30" spans="2:18" ht="14.25" customHeight="1" thickBot="1">
      <c r="R30" s="53" t="s">
        <v>51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E32" sqref="E32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605" t="s">
        <v>91</v>
      </c>
      <c r="B1" s="477" t="s">
        <v>105</v>
      </c>
      <c r="D1" s="478" t="s">
        <v>411</v>
      </c>
      <c r="F1" s="478" t="s">
        <v>411</v>
      </c>
    </row>
    <row r="2" spans="1:6">
      <c r="A2" s="606"/>
      <c r="B2" s="479" t="s">
        <v>239</v>
      </c>
      <c r="D2" s="478" t="s">
        <v>412</v>
      </c>
      <c r="F2" s="478" t="s">
        <v>473</v>
      </c>
    </row>
    <row r="3" spans="1:6">
      <c r="A3" s="608"/>
      <c r="B3" s="480" t="s">
        <v>244</v>
      </c>
      <c r="D3" s="478" t="s">
        <v>115</v>
      </c>
      <c r="F3" s="478" t="s">
        <v>474</v>
      </c>
    </row>
    <row r="4" spans="1:6">
      <c r="A4" s="605" t="s">
        <v>86</v>
      </c>
      <c r="B4" s="477" t="s">
        <v>105</v>
      </c>
      <c r="D4" s="478" t="s">
        <v>414</v>
      </c>
      <c r="F4" s="478" t="s">
        <v>475</v>
      </c>
    </row>
    <row r="5" spans="1:6">
      <c r="A5" s="606"/>
      <c r="B5" s="479" t="s">
        <v>239</v>
      </c>
      <c r="D5" s="478" t="s">
        <v>415</v>
      </c>
      <c r="F5" s="478"/>
    </row>
    <row r="6" spans="1:6">
      <c r="A6" s="608"/>
      <c r="B6" s="480" t="s">
        <v>244</v>
      </c>
    </row>
    <row r="7" spans="1:6">
      <c r="A7" s="605" t="s">
        <v>87</v>
      </c>
      <c r="B7" s="477" t="s">
        <v>105</v>
      </c>
    </row>
    <row r="8" spans="1:6">
      <c r="A8" s="606"/>
      <c r="B8" s="479" t="s">
        <v>239</v>
      </c>
      <c r="D8" s="481" t="s">
        <v>476</v>
      </c>
    </row>
    <row r="9" spans="1:6">
      <c r="A9" s="608"/>
      <c r="B9" s="480" t="s">
        <v>244</v>
      </c>
      <c r="D9" s="481" t="s">
        <v>477</v>
      </c>
    </row>
    <row r="10" spans="1:6">
      <c r="A10" s="605" t="s">
        <v>347</v>
      </c>
      <c r="B10" s="477" t="s">
        <v>105</v>
      </c>
      <c r="D10" s="481" t="s">
        <v>478</v>
      </c>
    </row>
    <row r="11" spans="1:6">
      <c r="A11" s="606"/>
      <c r="B11" s="479" t="s">
        <v>239</v>
      </c>
      <c r="D11" s="481" t="s">
        <v>479</v>
      </c>
    </row>
    <row r="12" spans="1:6">
      <c r="A12" s="608"/>
      <c r="B12" s="480" t="s">
        <v>244</v>
      </c>
      <c r="D12" s="481" t="s">
        <v>480</v>
      </c>
      <c r="F12" s="2">
        <v>2001</v>
      </c>
    </row>
    <row r="13" spans="1:6">
      <c r="A13" s="605" t="s">
        <v>348</v>
      </c>
      <c r="B13" s="477" t="s">
        <v>105</v>
      </c>
      <c r="D13" s="481" t="s">
        <v>481</v>
      </c>
      <c r="F13" s="2">
        <v>2002</v>
      </c>
    </row>
    <row r="14" spans="1:6">
      <c r="A14" s="606"/>
      <c r="B14" s="479" t="s">
        <v>239</v>
      </c>
      <c r="F14" s="2">
        <v>2003</v>
      </c>
    </row>
    <row r="15" spans="1:6">
      <c r="A15" s="606"/>
      <c r="B15" s="480" t="s">
        <v>244</v>
      </c>
      <c r="F15" s="2">
        <v>2004</v>
      </c>
    </row>
    <row r="18" spans="1:21">
      <c r="A18" s="609" t="s">
        <v>482</v>
      </c>
      <c r="B18" s="482" t="s">
        <v>302</v>
      </c>
    </row>
    <row r="19" spans="1:21">
      <c r="A19" s="610"/>
      <c r="B19" s="483" t="s">
        <v>483</v>
      </c>
    </row>
    <row r="20" spans="1:21">
      <c r="A20" s="609" t="s">
        <v>484</v>
      </c>
      <c r="B20" s="482" t="s">
        <v>302</v>
      </c>
    </row>
    <row r="21" spans="1:21">
      <c r="A21" s="610"/>
      <c r="B21" s="483" t="s">
        <v>483</v>
      </c>
    </row>
    <row r="22" spans="1:21">
      <c r="A22" s="609" t="s">
        <v>485</v>
      </c>
      <c r="B22" s="482" t="s">
        <v>302</v>
      </c>
    </row>
    <row r="23" spans="1:21">
      <c r="A23" s="610"/>
      <c r="B23" s="483" t="s">
        <v>483</v>
      </c>
    </row>
    <row r="25" spans="1:21">
      <c r="A25" s="605" t="s">
        <v>91</v>
      </c>
      <c r="B25" s="477" t="s">
        <v>105</v>
      </c>
      <c r="D25" s="605" t="s">
        <v>91</v>
      </c>
      <c r="E25" s="477" t="s">
        <v>105</v>
      </c>
    </row>
    <row r="26" spans="1:21">
      <c r="A26" s="606"/>
      <c r="B26" s="479" t="s">
        <v>239</v>
      </c>
      <c r="D26" s="606"/>
      <c r="E26" s="479" t="s">
        <v>239</v>
      </c>
    </row>
    <row r="27" spans="1:21">
      <c r="A27" s="608"/>
      <c r="B27" s="480" t="s">
        <v>244</v>
      </c>
      <c r="D27" s="608"/>
      <c r="E27" s="480" t="s">
        <v>244</v>
      </c>
    </row>
    <row r="28" spans="1:21">
      <c r="A28" s="605" t="s">
        <v>345</v>
      </c>
      <c r="B28" s="477" t="s">
        <v>105</v>
      </c>
      <c r="D28" s="605" t="s">
        <v>302</v>
      </c>
      <c r="E28" s="477" t="s">
        <v>105</v>
      </c>
    </row>
    <row r="29" spans="1:21">
      <c r="A29" s="606"/>
      <c r="B29" s="479" t="s">
        <v>239</v>
      </c>
      <c r="D29" s="606"/>
      <c r="E29" s="479" t="s">
        <v>239</v>
      </c>
    </row>
    <row r="30" spans="1:21">
      <c r="A30" s="608"/>
      <c r="B30" s="480" t="s">
        <v>244</v>
      </c>
      <c r="D30" s="608"/>
      <c r="E30" s="480" t="s">
        <v>244</v>
      </c>
    </row>
    <row r="31" spans="1:21">
      <c r="A31" s="605" t="s">
        <v>346</v>
      </c>
      <c r="B31" s="477" t="s">
        <v>105</v>
      </c>
      <c r="D31" s="605" t="s">
        <v>303</v>
      </c>
      <c r="E31" s="477" t="s">
        <v>105</v>
      </c>
      <c r="G31" s="607" t="s">
        <v>91</v>
      </c>
      <c r="H31" s="607"/>
      <c r="I31" s="607"/>
      <c r="J31" s="607" t="s">
        <v>345</v>
      </c>
      <c r="K31" s="607"/>
      <c r="L31" s="607"/>
      <c r="M31" s="607" t="s">
        <v>346</v>
      </c>
      <c r="N31" s="607"/>
      <c r="O31" s="607"/>
      <c r="P31" s="607" t="s">
        <v>347</v>
      </c>
      <c r="Q31" s="607"/>
      <c r="R31" s="607"/>
      <c r="S31" s="607" t="s">
        <v>348</v>
      </c>
      <c r="T31" s="607"/>
      <c r="U31" s="607"/>
    </row>
    <row r="32" spans="1:21">
      <c r="A32" s="606"/>
      <c r="B32" s="479" t="s">
        <v>239</v>
      </c>
      <c r="D32" s="606"/>
      <c r="E32" s="479" t="s">
        <v>239</v>
      </c>
      <c r="G32" s="2" t="s">
        <v>105</v>
      </c>
      <c r="H32" s="2" t="s">
        <v>239</v>
      </c>
      <c r="I32" s="2" t="s">
        <v>244</v>
      </c>
      <c r="J32" s="2" t="s">
        <v>105</v>
      </c>
      <c r="K32" s="2" t="s">
        <v>239</v>
      </c>
      <c r="L32" s="2" t="s">
        <v>244</v>
      </c>
      <c r="M32" s="2" t="s">
        <v>105</v>
      </c>
      <c r="N32" s="2" t="s">
        <v>239</v>
      </c>
      <c r="O32" s="2" t="s">
        <v>244</v>
      </c>
      <c r="P32" s="2" t="s">
        <v>105</v>
      </c>
      <c r="Q32" s="2" t="s">
        <v>239</v>
      </c>
      <c r="R32" s="2" t="s">
        <v>244</v>
      </c>
      <c r="S32" s="2" t="s">
        <v>105</v>
      </c>
      <c r="T32" s="2" t="s">
        <v>239</v>
      </c>
      <c r="U32" s="2" t="s">
        <v>244</v>
      </c>
    </row>
    <row r="33" spans="1:5">
      <c r="A33" s="608"/>
      <c r="B33" s="480" t="s">
        <v>244</v>
      </c>
      <c r="D33" s="606"/>
      <c r="E33" s="480" t="s">
        <v>244</v>
      </c>
    </row>
    <row r="34" spans="1:5">
      <c r="A34" s="605" t="s">
        <v>347</v>
      </c>
      <c r="B34" s="477" t="s">
        <v>105</v>
      </c>
      <c r="D34" s="605" t="s">
        <v>87</v>
      </c>
      <c r="E34" s="477" t="s">
        <v>105</v>
      </c>
    </row>
    <row r="35" spans="1:5">
      <c r="A35" s="606"/>
      <c r="B35" s="479" t="s">
        <v>239</v>
      </c>
      <c r="D35" s="606"/>
      <c r="E35" s="479" t="s">
        <v>239</v>
      </c>
    </row>
    <row r="36" spans="1:5">
      <c r="A36" s="608"/>
      <c r="B36" s="480" t="s">
        <v>244</v>
      </c>
      <c r="D36" s="606"/>
      <c r="E36" s="480" t="s">
        <v>244</v>
      </c>
    </row>
    <row r="37" spans="1:5">
      <c r="A37" s="605" t="s">
        <v>87</v>
      </c>
      <c r="B37" s="477" t="s">
        <v>105</v>
      </c>
      <c r="D37" s="605" t="s">
        <v>304</v>
      </c>
      <c r="E37" s="477" t="s">
        <v>105</v>
      </c>
    </row>
    <row r="38" spans="1:5">
      <c r="A38" s="606"/>
      <c r="B38" s="479" t="s">
        <v>239</v>
      </c>
      <c r="D38" s="606"/>
      <c r="E38" s="479" t="s">
        <v>239</v>
      </c>
    </row>
    <row r="39" spans="1:5">
      <c r="A39" s="606"/>
      <c r="B39" s="480" t="s">
        <v>244</v>
      </c>
      <c r="D39" s="608"/>
      <c r="E39" s="480" t="s">
        <v>244</v>
      </c>
    </row>
    <row r="40" spans="1:5">
      <c r="A40" s="605" t="s">
        <v>348</v>
      </c>
      <c r="B40" s="477" t="s">
        <v>105</v>
      </c>
    </row>
    <row r="41" spans="1:5">
      <c r="A41" s="606"/>
      <c r="B41" s="479" t="s">
        <v>239</v>
      </c>
    </row>
    <row r="42" spans="1:5">
      <c r="A42" s="606"/>
      <c r="B42" s="480" t="s">
        <v>244</v>
      </c>
    </row>
    <row r="43" spans="1:5">
      <c r="A43" s="605" t="s">
        <v>302</v>
      </c>
      <c r="B43" s="477" t="s">
        <v>105</v>
      </c>
    </row>
    <row r="44" spans="1:5">
      <c r="A44" s="606"/>
      <c r="B44" s="479" t="s">
        <v>239</v>
      </c>
    </row>
    <row r="45" spans="1:5">
      <c r="A45" s="606"/>
      <c r="B45" s="480" t="s">
        <v>244</v>
      </c>
    </row>
    <row r="46" spans="1:5">
      <c r="A46" s="605" t="s">
        <v>303</v>
      </c>
      <c r="B46" s="477" t="s">
        <v>105</v>
      </c>
    </row>
    <row r="47" spans="1:5">
      <c r="A47" s="606"/>
      <c r="B47" s="479" t="s">
        <v>239</v>
      </c>
    </row>
    <row r="48" spans="1:5">
      <c r="A48" s="606"/>
      <c r="B48" s="480" t="s">
        <v>244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E32" sqref="E32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20" t="s">
        <v>486</v>
      </c>
    </row>
    <row r="3" spans="1:9">
      <c r="A3" s="20" t="s">
        <v>487</v>
      </c>
    </row>
    <row r="4" spans="1:9">
      <c r="A4" s="20" t="s">
        <v>488</v>
      </c>
      <c r="B4" s="20" t="s">
        <v>489</v>
      </c>
    </row>
    <row r="5" spans="1:9">
      <c r="A5" s="20" t="s">
        <v>490</v>
      </c>
      <c r="B5" s="20" t="s">
        <v>491</v>
      </c>
    </row>
    <row r="6" spans="1:9">
      <c r="A6" s="2" t="s">
        <v>492</v>
      </c>
    </row>
    <row r="7" spans="1:9">
      <c r="A7" s="484" t="s">
        <v>493</v>
      </c>
    </row>
    <row r="8" spans="1:9" ht="54.75" customHeight="1">
      <c r="A8" s="611" t="s">
        <v>494</v>
      </c>
      <c r="B8" s="612"/>
      <c r="C8" s="612"/>
      <c r="D8" s="612"/>
      <c r="E8" s="612"/>
      <c r="F8" s="612"/>
      <c r="G8" s="613"/>
      <c r="I8" s="485" t="s">
        <v>495</v>
      </c>
    </row>
    <row r="9" spans="1:9" ht="14.25">
      <c r="I9" s="486" t="s">
        <v>496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3:L20"/>
  <sheetViews>
    <sheetView showGridLines="0" showRowColHeaders="0" showOutlineSymbols="0" zoomScaleNormal="100" workbookViewId="0">
      <selection activeCell="C3" sqref="C3:H17"/>
    </sheetView>
  </sheetViews>
  <sheetFormatPr baseColWidth="10" defaultRowHeight="12.75"/>
  <cols>
    <col min="1" max="2" width="11.42578125" style="20"/>
    <col min="3" max="3" width="36.7109375" style="20" customWidth="1"/>
    <col min="4" max="4" width="12.7109375" style="20" customWidth="1"/>
    <col min="5" max="5" width="10.7109375" style="20" customWidth="1"/>
    <col min="6" max="6" width="12.7109375" style="20" customWidth="1"/>
    <col min="7" max="8" width="10.7109375" style="20" customWidth="1"/>
    <col min="9" max="15" width="11.42578125" style="20"/>
    <col min="16" max="16" width="13.28515625" style="20" customWidth="1"/>
    <col min="17" max="258" width="11.42578125" style="20"/>
    <col min="259" max="259" width="36.7109375" style="20" customWidth="1"/>
    <col min="260" max="260" width="12.7109375" style="20" customWidth="1"/>
    <col min="261" max="261" width="10.7109375" style="20" customWidth="1"/>
    <col min="262" max="262" width="12.7109375" style="20" customWidth="1"/>
    <col min="263" max="264" width="10.7109375" style="20" customWidth="1"/>
    <col min="265" max="271" width="11.42578125" style="20"/>
    <col min="272" max="272" width="13.28515625" style="20" customWidth="1"/>
    <col min="273" max="514" width="11.42578125" style="20"/>
    <col min="515" max="515" width="36.7109375" style="20" customWidth="1"/>
    <col min="516" max="516" width="12.7109375" style="20" customWidth="1"/>
    <col min="517" max="517" width="10.7109375" style="20" customWidth="1"/>
    <col min="518" max="518" width="12.7109375" style="20" customWidth="1"/>
    <col min="519" max="520" width="10.7109375" style="20" customWidth="1"/>
    <col min="521" max="527" width="11.42578125" style="20"/>
    <col min="528" max="528" width="13.28515625" style="20" customWidth="1"/>
    <col min="529" max="770" width="11.42578125" style="20"/>
    <col min="771" max="771" width="36.7109375" style="20" customWidth="1"/>
    <col min="772" max="772" width="12.7109375" style="20" customWidth="1"/>
    <col min="773" max="773" width="10.7109375" style="20" customWidth="1"/>
    <col min="774" max="774" width="12.7109375" style="20" customWidth="1"/>
    <col min="775" max="776" width="10.7109375" style="20" customWidth="1"/>
    <col min="777" max="783" width="11.42578125" style="20"/>
    <col min="784" max="784" width="13.28515625" style="20" customWidth="1"/>
    <col min="785" max="1026" width="11.42578125" style="20"/>
    <col min="1027" max="1027" width="36.7109375" style="20" customWidth="1"/>
    <col min="1028" max="1028" width="12.7109375" style="20" customWidth="1"/>
    <col min="1029" max="1029" width="10.7109375" style="20" customWidth="1"/>
    <col min="1030" max="1030" width="12.7109375" style="20" customWidth="1"/>
    <col min="1031" max="1032" width="10.7109375" style="20" customWidth="1"/>
    <col min="1033" max="1039" width="11.42578125" style="20"/>
    <col min="1040" max="1040" width="13.28515625" style="20" customWidth="1"/>
    <col min="1041" max="1282" width="11.42578125" style="20"/>
    <col min="1283" max="1283" width="36.7109375" style="20" customWidth="1"/>
    <col min="1284" max="1284" width="12.7109375" style="20" customWidth="1"/>
    <col min="1285" max="1285" width="10.7109375" style="20" customWidth="1"/>
    <col min="1286" max="1286" width="12.7109375" style="20" customWidth="1"/>
    <col min="1287" max="1288" width="10.7109375" style="20" customWidth="1"/>
    <col min="1289" max="1295" width="11.42578125" style="20"/>
    <col min="1296" max="1296" width="13.28515625" style="20" customWidth="1"/>
    <col min="1297" max="1538" width="11.42578125" style="20"/>
    <col min="1539" max="1539" width="36.7109375" style="20" customWidth="1"/>
    <col min="1540" max="1540" width="12.7109375" style="20" customWidth="1"/>
    <col min="1541" max="1541" width="10.7109375" style="20" customWidth="1"/>
    <col min="1542" max="1542" width="12.7109375" style="20" customWidth="1"/>
    <col min="1543" max="1544" width="10.7109375" style="20" customWidth="1"/>
    <col min="1545" max="1551" width="11.42578125" style="20"/>
    <col min="1552" max="1552" width="13.28515625" style="20" customWidth="1"/>
    <col min="1553" max="1794" width="11.42578125" style="20"/>
    <col min="1795" max="1795" width="36.7109375" style="20" customWidth="1"/>
    <col min="1796" max="1796" width="12.7109375" style="20" customWidth="1"/>
    <col min="1797" max="1797" width="10.7109375" style="20" customWidth="1"/>
    <col min="1798" max="1798" width="12.7109375" style="20" customWidth="1"/>
    <col min="1799" max="1800" width="10.7109375" style="20" customWidth="1"/>
    <col min="1801" max="1807" width="11.42578125" style="20"/>
    <col min="1808" max="1808" width="13.28515625" style="20" customWidth="1"/>
    <col min="1809" max="2050" width="11.42578125" style="20"/>
    <col min="2051" max="2051" width="36.7109375" style="20" customWidth="1"/>
    <col min="2052" max="2052" width="12.7109375" style="20" customWidth="1"/>
    <col min="2053" max="2053" width="10.7109375" style="20" customWidth="1"/>
    <col min="2054" max="2054" width="12.7109375" style="20" customWidth="1"/>
    <col min="2055" max="2056" width="10.7109375" style="20" customWidth="1"/>
    <col min="2057" max="2063" width="11.42578125" style="20"/>
    <col min="2064" max="2064" width="13.28515625" style="20" customWidth="1"/>
    <col min="2065" max="2306" width="11.42578125" style="20"/>
    <col min="2307" max="2307" width="36.7109375" style="20" customWidth="1"/>
    <col min="2308" max="2308" width="12.7109375" style="20" customWidth="1"/>
    <col min="2309" max="2309" width="10.7109375" style="20" customWidth="1"/>
    <col min="2310" max="2310" width="12.7109375" style="20" customWidth="1"/>
    <col min="2311" max="2312" width="10.7109375" style="20" customWidth="1"/>
    <col min="2313" max="2319" width="11.42578125" style="20"/>
    <col min="2320" max="2320" width="13.28515625" style="20" customWidth="1"/>
    <col min="2321" max="2562" width="11.42578125" style="20"/>
    <col min="2563" max="2563" width="36.7109375" style="20" customWidth="1"/>
    <col min="2564" max="2564" width="12.7109375" style="20" customWidth="1"/>
    <col min="2565" max="2565" width="10.7109375" style="20" customWidth="1"/>
    <col min="2566" max="2566" width="12.7109375" style="20" customWidth="1"/>
    <col min="2567" max="2568" width="10.7109375" style="20" customWidth="1"/>
    <col min="2569" max="2575" width="11.42578125" style="20"/>
    <col min="2576" max="2576" width="13.28515625" style="20" customWidth="1"/>
    <col min="2577" max="2818" width="11.42578125" style="20"/>
    <col min="2819" max="2819" width="36.7109375" style="20" customWidth="1"/>
    <col min="2820" max="2820" width="12.7109375" style="20" customWidth="1"/>
    <col min="2821" max="2821" width="10.7109375" style="20" customWidth="1"/>
    <col min="2822" max="2822" width="12.7109375" style="20" customWidth="1"/>
    <col min="2823" max="2824" width="10.7109375" style="20" customWidth="1"/>
    <col min="2825" max="2831" width="11.42578125" style="20"/>
    <col min="2832" max="2832" width="13.28515625" style="20" customWidth="1"/>
    <col min="2833" max="3074" width="11.42578125" style="20"/>
    <col min="3075" max="3075" width="36.7109375" style="20" customWidth="1"/>
    <col min="3076" max="3076" width="12.7109375" style="20" customWidth="1"/>
    <col min="3077" max="3077" width="10.7109375" style="20" customWidth="1"/>
    <col min="3078" max="3078" width="12.7109375" style="20" customWidth="1"/>
    <col min="3079" max="3080" width="10.7109375" style="20" customWidth="1"/>
    <col min="3081" max="3087" width="11.42578125" style="20"/>
    <col min="3088" max="3088" width="13.28515625" style="20" customWidth="1"/>
    <col min="3089" max="3330" width="11.42578125" style="20"/>
    <col min="3331" max="3331" width="36.7109375" style="20" customWidth="1"/>
    <col min="3332" max="3332" width="12.7109375" style="20" customWidth="1"/>
    <col min="3333" max="3333" width="10.7109375" style="20" customWidth="1"/>
    <col min="3334" max="3334" width="12.7109375" style="20" customWidth="1"/>
    <col min="3335" max="3336" width="10.7109375" style="20" customWidth="1"/>
    <col min="3337" max="3343" width="11.42578125" style="20"/>
    <col min="3344" max="3344" width="13.28515625" style="20" customWidth="1"/>
    <col min="3345" max="3586" width="11.42578125" style="20"/>
    <col min="3587" max="3587" width="36.7109375" style="20" customWidth="1"/>
    <col min="3588" max="3588" width="12.7109375" style="20" customWidth="1"/>
    <col min="3589" max="3589" width="10.7109375" style="20" customWidth="1"/>
    <col min="3590" max="3590" width="12.7109375" style="20" customWidth="1"/>
    <col min="3591" max="3592" width="10.7109375" style="20" customWidth="1"/>
    <col min="3593" max="3599" width="11.42578125" style="20"/>
    <col min="3600" max="3600" width="13.28515625" style="20" customWidth="1"/>
    <col min="3601" max="3842" width="11.42578125" style="20"/>
    <col min="3843" max="3843" width="36.7109375" style="20" customWidth="1"/>
    <col min="3844" max="3844" width="12.7109375" style="20" customWidth="1"/>
    <col min="3845" max="3845" width="10.7109375" style="20" customWidth="1"/>
    <col min="3846" max="3846" width="12.7109375" style="20" customWidth="1"/>
    <col min="3847" max="3848" width="10.7109375" style="20" customWidth="1"/>
    <col min="3849" max="3855" width="11.42578125" style="20"/>
    <col min="3856" max="3856" width="13.28515625" style="20" customWidth="1"/>
    <col min="3857" max="4098" width="11.42578125" style="20"/>
    <col min="4099" max="4099" width="36.7109375" style="20" customWidth="1"/>
    <col min="4100" max="4100" width="12.7109375" style="20" customWidth="1"/>
    <col min="4101" max="4101" width="10.7109375" style="20" customWidth="1"/>
    <col min="4102" max="4102" width="12.7109375" style="20" customWidth="1"/>
    <col min="4103" max="4104" width="10.7109375" style="20" customWidth="1"/>
    <col min="4105" max="4111" width="11.42578125" style="20"/>
    <col min="4112" max="4112" width="13.28515625" style="20" customWidth="1"/>
    <col min="4113" max="4354" width="11.42578125" style="20"/>
    <col min="4355" max="4355" width="36.7109375" style="20" customWidth="1"/>
    <col min="4356" max="4356" width="12.7109375" style="20" customWidth="1"/>
    <col min="4357" max="4357" width="10.7109375" style="20" customWidth="1"/>
    <col min="4358" max="4358" width="12.7109375" style="20" customWidth="1"/>
    <col min="4359" max="4360" width="10.7109375" style="20" customWidth="1"/>
    <col min="4361" max="4367" width="11.42578125" style="20"/>
    <col min="4368" max="4368" width="13.28515625" style="20" customWidth="1"/>
    <col min="4369" max="4610" width="11.42578125" style="20"/>
    <col min="4611" max="4611" width="36.7109375" style="20" customWidth="1"/>
    <col min="4612" max="4612" width="12.7109375" style="20" customWidth="1"/>
    <col min="4613" max="4613" width="10.7109375" style="20" customWidth="1"/>
    <col min="4614" max="4614" width="12.7109375" style="20" customWidth="1"/>
    <col min="4615" max="4616" width="10.7109375" style="20" customWidth="1"/>
    <col min="4617" max="4623" width="11.42578125" style="20"/>
    <col min="4624" max="4624" width="13.28515625" style="20" customWidth="1"/>
    <col min="4625" max="4866" width="11.42578125" style="20"/>
    <col min="4867" max="4867" width="36.7109375" style="20" customWidth="1"/>
    <col min="4868" max="4868" width="12.7109375" style="20" customWidth="1"/>
    <col min="4869" max="4869" width="10.7109375" style="20" customWidth="1"/>
    <col min="4870" max="4870" width="12.7109375" style="20" customWidth="1"/>
    <col min="4871" max="4872" width="10.7109375" style="20" customWidth="1"/>
    <col min="4873" max="4879" width="11.42578125" style="20"/>
    <col min="4880" max="4880" width="13.28515625" style="20" customWidth="1"/>
    <col min="4881" max="5122" width="11.42578125" style="20"/>
    <col min="5123" max="5123" width="36.7109375" style="20" customWidth="1"/>
    <col min="5124" max="5124" width="12.7109375" style="20" customWidth="1"/>
    <col min="5125" max="5125" width="10.7109375" style="20" customWidth="1"/>
    <col min="5126" max="5126" width="12.7109375" style="20" customWidth="1"/>
    <col min="5127" max="5128" width="10.7109375" style="20" customWidth="1"/>
    <col min="5129" max="5135" width="11.42578125" style="20"/>
    <col min="5136" max="5136" width="13.28515625" style="20" customWidth="1"/>
    <col min="5137" max="5378" width="11.42578125" style="20"/>
    <col min="5379" max="5379" width="36.7109375" style="20" customWidth="1"/>
    <col min="5380" max="5380" width="12.7109375" style="20" customWidth="1"/>
    <col min="5381" max="5381" width="10.7109375" style="20" customWidth="1"/>
    <col min="5382" max="5382" width="12.7109375" style="20" customWidth="1"/>
    <col min="5383" max="5384" width="10.7109375" style="20" customWidth="1"/>
    <col min="5385" max="5391" width="11.42578125" style="20"/>
    <col min="5392" max="5392" width="13.28515625" style="20" customWidth="1"/>
    <col min="5393" max="5634" width="11.42578125" style="20"/>
    <col min="5635" max="5635" width="36.7109375" style="20" customWidth="1"/>
    <col min="5636" max="5636" width="12.7109375" style="20" customWidth="1"/>
    <col min="5637" max="5637" width="10.7109375" style="20" customWidth="1"/>
    <col min="5638" max="5638" width="12.7109375" style="20" customWidth="1"/>
    <col min="5639" max="5640" width="10.7109375" style="20" customWidth="1"/>
    <col min="5641" max="5647" width="11.42578125" style="20"/>
    <col min="5648" max="5648" width="13.28515625" style="20" customWidth="1"/>
    <col min="5649" max="5890" width="11.42578125" style="20"/>
    <col min="5891" max="5891" width="36.7109375" style="20" customWidth="1"/>
    <col min="5892" max="5892" width="12.7109375" style="20" customWidth="1"/>
    <col min="5893" max="5893" width="10.7109375" style="20" customWidth="1"/>
    <col min="5894" max="5894" width="12.7109375" style="20" customWidth="1"/>
    <col min="5895" max="5896" width="10.7109375" style="20" customWidth="1"/>
    <col min="5897" max="5903" width="11.42578125" style="20"/>
    <col min="5904" max="5904" width="13.28515625" style="20" customWidth="1"/>
    <col min="5905" max="6146" width="11.42578125" style="20"/>
    <col min="6147" max="6147" width="36.7109375" style="20" customWidth="1"/>
    <col min="6148" max="6148" width="12.7109375" style="20" customWidth="1"/>
    <col min="6149" max="6149" width="10.7109375" style="20" customWidth="1"/>
    <col min="6150" max="6150" width="12.7109375" style="20" customWidth="1"/>
    <col min="6151" max="6152" width="10.7109375" style="20" customWidth="1"/>
    <col min="6153" max="6159" width="11.42578125" style="20"/>
    <col min="6160" max="6160" width="13.28515625" style="20" customWidth="1"/>
    <col min="6161" max="6402" width="11.42578125" style="20"/>
    <col min="6403" max="6403" width="36.7109375" style="20" customWidth="1"/>
    <col min="6404" max="6404" width="12.7109375" style="20" customWidth="1"/>
    <col min="6405" max="6405" width="10.7109375" style="20" customWidth="1"/>
    <col min="6406" max="6406" width="12.7109375" style="20" customWidth="1"/>
    <col min="6407" max="6408" width="10.7109375" style="20" customWidth="1"/>
    <col min="6409" max="6415" width="11.42578125" style="20"/>
    <col min="6416" max="6416" width="13.28515625" style="20" customWidth="1"/>
    <col min="6417" max="6658" width="11.42578125" style="20"/>
    <col min="6659" max="6659" width="36.7109375" style="20" customWidth="1"/>
    <col min="6660" max="6660" width="12.7109375" style="20" customWidth="1"/>
    <col min="6661" max="6661" width="10.7109375" style="20" customWidth="1"/>
    <col min="6662" max="6662" width="12.7109375" style="20" customWidth="1"/>
    <col min="6663" max="6664" width="10.7109375" style="20" customWidth="1"/>
    <col min="6665" max="6671" width="11.42578125" style="20"/>
    <col min="6672" max="6672" width="13.28515625" style="20" customWidth="1"/>
    <col min="6673" max="6914" width="11.42578125" style="20"/>
    <col min="6915" max="6915" width="36.7109375" style="20" customWidth="1"/>
    <col min="6916" max="6916" width="12.7109375" style="20" customWidth="1"/>
    <col min="6917" max="6917" width="10.7109375" style="20" customWidth="1"/>
    <col min="6918" max="6918" width="12.7109375" style="20" customWidth="1"/>
    <col min="6919" max="6920" width="10.7109375" style="20" customWidth="1"/>
    <col min="6921" max="6927" width="11.42578125" style="20"/>
    <col min="6928" max="6928" width="13.28515625" style="20" customWidth="1"/>
    <col min="6929" max="7170" width="11.42578125" style="20"/>
    <col min="7171" max="7171" width="36.7109375" style="20" customWidth="1"/>
    <col min="7172" max="7172" width="12.7109375" style="20" customWidth="1"/>
    <col min="7173" max="7173" width="10.7109375" style="20" customWidth="1"/>
    <col min="7174" max="7174" width="12.7109375" style="20" customWidth="1"/>
    <col min="7175" max="7176" width="10.7109375" style="20" customWidth="1"/>
    <col min="7177" max="7183" width="11.42578125" style="20"/>
    <col min="7184" max="7184" width="13.28515625" style="20" customWidth="1"/>
    <col min="7185" max="7426" width="11.42578125" style="20"/>
    <col min="7427" max="7427" width="36.7109375" style="20" customWidth="1"/>
    <col min="7428" max="7428" width="12.7109375" style="20" customWidth="1"/>
    <col min="7429" max="7429" width="10.7109375" style="20" customWidth="1"/>
    <col min="7430" max="7430" width="12.7109375" style="20" customWidth="1"/>
    <col min="7431" max="7432" width="10.7109375" style="20" customWidth="1"/>
    <col min="7433" max="7439" width="11.42578125" style="20"/>
    <col min="7440" max="7440" width="13.28515625" style="20" customWidth="1"/>
    <col min="7441" max="7682" width="11.42578125" style="20"/>
    <col min="7683" max="7683" width="36.7109375" style="20" customWidth="1"/>
    <col min="7684" max="7684" width="12.7109375" style="20" customWidth="1"/>
    <col min="7685" max="7685" width="10.7109375" style="20" customWidth="1"/>
    <col min="7686" max="7686" width="12.7109375" style="20" customWidth="1"/>
    <col min="7687" max="7688" width="10.7109375" style="20" customWidth="1"/>
    <col min="7689" max="7695" width="11.42578125" style="20"/>
    <col min="7696" max="7696" width="13.28515625" style="20" customWidth="1"/>
    <col min="7697" max="7938" width="11.42578125" style="20"/>
    <col min="7939" max="7939" width="36.7109375" style="20" customWidth="1"/>
    <col min="7940" max="7940" width="12.7109375" style="20" customWidth="1"/>
    <col min="7941" max="7941" width="10.7109375" style="20" customWidth="1"/>
    <col min="7942" max="7942" width="12.7109375" style="20" customWidth="1"/>
    <col min="7943" max="7944" width="10.7109375" style="20" customWidth="1"/>
    <col min="7945" max="7951" width="11.42578125" style="20"/>
    <col min="7952" max="7952" width="13.28515625" style="20" customWidth="1"/>
    <col min="7953" max="8194" width="11.42578125" style="20"/>
    <col min="8195" max="8195" width="36.7109375" style="20" customWidth="1"/>
    <col min="8196" max="8196" width="12.7109375" style="20" customWidth="1"/>
    <col min="8197" max="8197" width="10.7109375" style="20" customWidth="1"/>
    <col min="8198" max="8198" width="12.7109375" style="20" customWidth="1"/>
    <col min="8199" max="8200" width="10.7109375" style="20" customWidth="1"/>
    <col min="8201" max="8207" width="11.42578125" style="20"/>
    <col min="8208" max="8208" width="13.28515625" style="20" customWidth="1"/>
    <col min="8209" max="8450" width="11.42578125" style="20"/>
    <col min="8451" max="8451" width="36.7109375" style="20" customWidth="1"/>
    <col min="8452" max="8452" width="12.7109375" style="20" customWidth="1"/>
    <col min="8453" max="8453" width="10.7109375" style="20" customWidth="1"/>
    <col min="8454" max="8454" width="12.7109375" style="20" customWidth="1"/>
    <col min="8455" max="8456" width="10.7109375" style="20" customWidth="1"/>
    <col min="8457" max="8463" width="11.42578125" style="20"/>
    <col min="8464" max="8464" width="13.28515625" style="20" customWidth="1"/>
    <col min="8465" max="8706" width="11.42578125" style="20"/>
    <col min="8707" max="8707" width="36.7109375" style="20" customWidth="1"/>
    <col min="8708" max="8708" width="12.7109375" style="20" customWidth="1"/>
    <col min="8709" max="8709" width="10.7109375" style="20" customWidth="1"/>
    <col min="8710" max="8710" width="12.7109375" style="20" customWidth="1"/>
    <col min="8711" max="8712" width="10.7109375" style="20" customWidth="1"/>
    <col min="8713" max="8719" width="11.42578125" style="20"/>
    <col min="8720" max="8720" width="13.28515625" style="20" customWidth="1"/>
    <col min="8721" max="8962" width="11.42578125" style="20"/>
    <col min="8963" max="8963" width="36.7109375" style="20" customWidth="1"/>
    <col min="8964" max="8964" width="12.7109375" style="20" customWidth="1"/>
    <col min="8965" max="8965" width="10.7109375" style="20" customWidth="1"/>
    <col min="8966" max="8966" width="12.7109375" style="20" customWidth="1"/>
    <col min="8967" max="8968" width="10.7109375" style="20" customWidth="1"/>
    <col min="8969" max="8975" width="11.42578125" style="20"/>
    <col min="8976" max="8976" width="13.28515625" style="20" customWidth="1"/>
    <col min="8977" max="9218" width="11.42578125" style="20"/>
    <col min="9219" max="9219" width="36.7109375" style="20" customWidth="1"/>
    <col min="9220" max="9220" width="12.7109375" style="20" customWidth="1"/>
    <col min="9221" max="9221" width="10.7109375" style="20" customWidth="1"/>
    <col min="9222" max="9222" width="12.7109375" style="20" customWidth="1"/>
    <col min="9223" max="9224" width="10.7109375" style="20" customWidth="1"/>
    <col min="9225" max="9231" width="11.42578125" style="20"/>
    <col min="9232" max="9232" width="13.28515625" style="20" customWidth="1"/>
    <col min="9233" max="9474" width="11.42578125" style="20"/>
    <col min="9475" max="9475" width="36.7109375" style="20" customWidth="1"/>
    <col min="9476" max="9476" width="12.7109375" style="20" customWidth="1"/>
    <col min="9477" max="9477" width="10.7109375" style="20" customWidth="1"/>
    <col min="9478" max="9478" width="12.7109375" style="20" customWidth="1"/>
    <col min="9479" max="9480" width="10.7109375" style="20" customWidth="1"/>
    <col min="9481" max="9487" width="11.42578125" style="20"/>
    <col min="9488" max="9488" width="13.28515625" style="20" customWidth="1"/>
    <col min="9489" max="9730" width="11.42578125" style="20"/>
    <col min="9731" max="9731" width="36.7109375" style="20" customWidth="1"/>
    <col min="9732" max="9732" width="12.7109375" style="20" customWidth="1"/>
    <col min="9733" max="9733" width="10.7109375" style="20" customWidth="1"/>
    <col min="9734" max="9734" width="12.7109375" style="20" customWidth="1"/>
    <col min="9735" max="9736" width="10.7109375" style="20" customWidth="1"/>
    <col min="9737" max="9743" width="11.42578125" style="20"/>
    <col min="9744" max="9744" width="13.28515625" style="20" customWidth="1"/>
    <col min="9745" max="9986" width="11.42578125" style="20"/>
    <col min="9987" max="9987" width="36.7109375" style="20" customWidth="1"/>
    <col min="9988" max="9988" width="12.7109375" style="20" customWidth="1"/>
    <col min="9989" max="9989" width="10.7109375" style="20" customWidth="1"/>
    <col min="9990" max="9990" width="12.7109375" style="20" customWidth="1"/>
    <col min="9991" max="9992" width="10.7109375" style="20" customWidth="1"/>
    <col min="9993" max="9999" width="11.42578125" style="20"/>
    <col min="10000" max="10000" width="13.28515625" style="20" customWidth="1"/>
    <col min="10001" max="10242" width="11.42578125" style="20"/>
    <col min="10243" max="10243" width="36.7109375" style="20" customWidth="1"/>
    <col min="10244" max="10244" width="12.7109375" style="20" customWidth="1"/>
    <col min="10245" max="10245" width="10.7109375" style="20" customWidth="1"/>
    <col min="10246" max="10246" width="12.7109375" style="20" customWidth="1"/>
    <col min="10247" max="10248" width="10.7109375" style="20" customWidth="1"/>
    <col min="10249" max="10255" width="11.42578125" style="20"/>
    <col min="10256" max="10256" width="13.28515625" style="20" customWidth="1"/>
    <col min="10257" max="10498" width="11.42578125" style="20"/>
    <col min="10499" max="10499" width="36.7109375" style="20" customWidth="1"/>
    <col min="10500" max="10500" width="12.7109375" style="20" customWidth="1"/>
    <col min="10501" max="10501" width="10.7109375" style="20" customWidth="1"/>
    <col min="10502" max="10502" width="12.7109375" style="20" customWidth="1"/>
    <col min="10503" max="10504" width="10.7109375" style="20" customWidth="1"/>
    <col min="10505" max="10511" width="11.42578125" style="20"/>
    <col min="10512" max="10512" width="13.28515625" style="20" customWidth="1"/>
    <col min="10513" max="10754" width="11.42578125" style="20"/>
    <col min="10755" max="10755" width="36.7109375" style="20" customWidth="1"/>
    <col min="10756" max="10756" width="12.7109375" style="20" customWidth="1"/>
    <col min="10757" max="10757" width="10.7109375" style="20" customWidth="1"/>
    <col min="10758" max="10758" width="12.7109375" style="20" customWidth="1"/>
    <col min="10759" max="10760" width="10.7109375" style="20" customWidth="1"/>
    <col min="10761" max="10767" width="11.42578125" style="20"/>
    <col min="10768" max="10768" width="13.28515625" style="20" customWidth="1"/>
    <col min="10769" max="11010" width="11.42578125" style="20"/>
    <col min="11011" max="11011" width="36.7109375" style="20" customWidth="1"/>
    <col min="11012" max="11012" width="12.7109375" style="20" customWidth="1"/>
    <col min="11013" max="11013" width="10.7109375" style="20" customWidth="1"/>
    <col min="11014" max="11014" width="12.7109375" style="20" customWidth="1"/>
    <col min="11015" max="11016" width="10.7109375" style="20" customWidth="1"/>
    <col min="11017" max="11023" width="11.42578125" style="20"/>
    <col min="11024" max="11024" width="13.28515625" style="20" customWidth="1"/>
    <col min="11025" max="11266" width="11.42578125" style="20"/>
    <col min="11267" max="11267" width="36.7109375" style="20" customWidth="1"/>
    <col min="11268" max="11268" width="12.7109375" style="20" customWidth="1"/>
    <col min="11269" max="11269" width="10.7109375" style="20" customWidth="1"/>
    <col min="11270" max="11270" width="12.7109375" style="20" customWidth="1"/>
    <col min="11271" max="11272" width="10.7109375" style="20" customWidth="1"/>
    <col min="11273" max="11279" width="11.42578125" style="20"/>
    <col min="11280" max="11280" width="13.28515625" style="20" customWidth="1"/>
    <col min="11281" max="11522" width="11.42578125" style="20"/>
    <col min="11523" max="11523" width="36.7109375" style="20" customWidth="1"/>
    <col min="11524" max="11524" width="12.7109375" style="20" customWidth="1"/>
    <col min="11525" max="11525" width="10.7109375" style="20" customWidth="1"/>
    <col min="11526" max="11526" width="12.7109375" style="20" customWidth="1"/>
    <col min="11527" max="11528" width="10.7109375" style="20" customWidth="1"/>
    <col min="11529" max="11535" width="11.42578125" style="20"/>
    <col min="11536" max="11536" width="13.28515625" style="20" customWidth="1"/>
    <col min="11537" max="11778" width="11.42578125" style="20"/>
    <col min="11779" max="11779" width="36.7109375" style="20" customWidth="1"/>
    <col min="11780" max="11780" width="12.7109375" style="20" customWidth="1"/>
    <col min="11781" max="11781" width="10.7109375" style="20" customWidth="1"/>
    <col min="11782" max="11782" width="12.7109375" style="20" customWidth="1"/>
    <col min="11783" max="11784" width="10.7109375" style="20" customWidth="1"/>
    <col min="11785" max="11791" width="11.42578125" style="20"/>
    <col min="11792" max="11792" width="13.28515625" style="20" customWidth="1"/>
    <col min="11793" max="12034" width="11.42578125" style="20"/>
    <col min="12035" max="12035" width="36.7109375" style="20" customWidth="1"/>
    <col min="12036" max="12036" width="12.7109375" style="20" customWidth="1"/>
    <col min="12037" max="12037" width="10.7109375" style="20" customWidth="1"/>
    <col min="12038" max="12038" width="12.7109375" style="20" customWidth="1"/>
    <col min="12039" max="12040" width="10.7109375" style="20" customWidth="1"/>
    <col min="12041" max="12047" width="11.42578125" style="20"/>
    <col min="12048" max="12048" width="13.28515625" style="20" customWidth="1"/>
    <col min="12049" max="12290" width="11.42578125" style="20"/>
    <col min="12291" max="12291" width="36.7109375" style="20" customWidth="1"/>
    <col min="12292" max="12292" width="12.7109375" style="20" customWidth="1"/>
    <col min="12293" max="12293" width="10.7109375" style="20" customWidth="1"/>
    <col min="12294" max="12294" width="12.7109375" style="20" customWidth="1"/>
    <col min="12295" max="12296" width="10.7109375" style="20" customWidth="1"/>
    <col min="12297" max="12303" width="11.42578125" style="20"/>
    <col min="12304" max="12304" width="13.28515625" style="20" customWidth="1"/>
    <col min="12305" max="12546" width="11.42578125" style="20"/>
    <col min="12547" max="12547" width="36.7109375" style="20" customWidth="1"/>
    <col min="12548" max="12548" width="12.7109375" style="20" customWidth="1"/>
    <col min="12549" max="12549" width="10.7109375" style="20" customWidth="1"/>
    <col min="12550" max="12550" width="12.7109375" style="20" customWidth="1"/>
    <col min="12551" max="12552" width="10.7109375" style="20" customWidth="1"/>
    <col min="12553" max="12559" width="11.42578125" style="20"/>
    <col min="12560" max="12560" width="13.28515625" style="20" customWidth="1"/>
    <col min="12561" max="12802" width="11.42578125" style="20"/>
    <col min="12803" max="12803" width="36.7109375" style="20" customWidth="1"/>
    <col min="12804" max="12804" width="12.7109375" style="20" customWidth="1"/>
    <col min="12805" max="12805" width="10.7109375" style="20" customWidth="1"/>
    <col min="12806" max="12806" width="12.7109375" style="20" customWidth="1"/>
    <col min="12807" max="12808" width="10.7109375" style="20" customWidth="1"/>
    <col min="12809" max="12815" width="11.42578125" style="20"/>
    <col min="12816" max="12816" width="13.28515625" style="20" customWidth="1"/>
    <col min="12817" max="13058" width="11.42578125" style="20"/>
    <col min="13059" max="13059" width="36.7109375" style="20" customWidth="1"/>
    <col min="13060" max="13060" width="12.7109375" style="20" customWidth="1"/>
    <col min="13061" max="13061" width="10.7109375" style="20" customWidth="1"/>
    <col min="13062" max="13062" width="12.7109375" style="20" customWidth="1"/>
    <col min="13063" max="13064" width="10.7109375" style="20" customWidth="1"/>
    <col min="13065" max="13071" width="11.42578125" style="20"/>
    <col min="13072" max="13072" width="13.28515625" style="20" customWidth="1"/>
    <col min="13073" max="13314" width="11.42578125" style="20"/>
    <col min="13315" max="13315" width="36.7109375" style="20" customWidth="1"/>
    <col min="13316" max="13316" width="12.7109375" style="20" customWidth="1"/>
    <col min="13317" max="13317" width="10.7109375" style="20" customWidth="1"/>
    <col min="13318" max="13318" width="12.7109375" style="20" customWidth="1"/>
    <col min="13319" max="13320" width="10.7109375" style="20" customWidth="1"/>
    <col min="13321" max="13327" width="11.42578125" style="20"/>
    <col min="13328" max="13328" width="13.28515625" style="20" customWidth="1"/>
    <col min="13329" max="13570" width="11.42578125" style="20"/>
    <col min="13571" max="13571" width="36.7109375" style="20" customWidth="1"/>
    <col min="13572" max="13572" width="12.7109375" style="20" customWidth="1"/>
    <col min="13573" max="13573" width="10.7109375" style="20" customWidth="1"/>
    <col min="13574" max="13574" width="12.7109375" style="20" customWidth="1"/>
    <col min="13575" max="13576" width="10.7109375" style="20" customWidth="1"/>
    <col min="13577" max="13583" width="11.42578125" style="20"/>
    <col min="13584" max="13584" width="13.28515625" style="20" customWidth="1"/>
    <col min="13585" max="13826" width="11.42578125" style="20"/>
    <col min="13827" max="13827" width="36.7109375" style="20" customWidth="1"/>
    <col min="13828" max="13828" width="12.7109375" style="20" customWidth="1"/>
    <col min="13829" max="13829" width="10.7109375" style="20" customWidth="1"/>
    <col min="13830" max="13830" width="12.7109375" style="20" customWidth="1"/>
    <col min="13831" max="13832" width="10.7109375" style="20" customWidth="1"/>
    <col min="13833" max="13839" width="11.42578125" style="20"/>
    <col min="13840" max="13840" width="13.28515625" style="20" customWidth="1"/>
    <col min="13841" max="14082" width="11.42578125" style="20"/>
    <col min="14083" max="14083" width="36.7109375" style="20" customWidth="1"/>
    <col min="14084" max="14084" width="12.7109375" style="20" customWidth="1"/>
    <col min="14085" max="14085" width="10.7109375" style="20" customWidth="1"/>
    <col min="14086" max="14086" width="12.7109375" style="20" customWidth="1"/>
    <col min="14087" max="14088" width="10.7109375" style="20" customWidth="1"/>
    <col min="14089" max="14095" width="11.42578125" style="20"/>
    <col min="14096" max="14096" width="13.28515625" style="20" customWidth="1"/>
    <col min="14097" max="14338" width="11.42578125" style="20"/>
    <col min="14339" max="14339" width="36.7109375" style="20" customWidth="1"/>
    <col min="14340" max="14340" width="12.7109375" style="20" customWidth="1"/>
    <col min="14341" max="14341" width="10.7109375" style="20" customWidth="1"/>
    <col min="14342" max="14342" width="12.7109375" style="20" customWidth="1"/>
    <col min="14343" max="14344" width="10.7109375" style="20" customWidth="1"/>
    <col min="14345" max="14351" width="11.42578125" style="20"/>
    <col min="14352" max="14352" width="13.28515625" style="20" customWidth="1"/>
    <col min="14353" max="14594" width="11.42578125" style="20"/>
    <col min="14595" max="14595" width="36.7109375" style="20" customWidth="1"/>
    <col min="14596" max="14596" width="12.7109375" style="20" customWidth="1"/>
    <col min="14597" max="14597" width="10.7109375" style="20" customWidth="1"/>
    <col min="14598" max="14598" width="12.7109375" style="20" customWidth="1"/>
    <col min="14599" max="14600" width="10.7109375" style="20" customWidth="1"/>
    <col min="14601" max="14607" width="11.42578125" style="20"/>
    <col min="14608" max="14608" width="13.28515625" style="20" customWidth="1"/>
    <col min="14609" max="14850" width="11.42578125" style="20"/>
    <col min="14851" max="14851" width="36.7109375" style="20" customWidth="1"/>
    <col min="14852" max="14852" width="12.7109375" style="20" customWidth="1"/>
    <col min="14853" max="14853" width="10.7109375" style="20" customWidth="1"/>
    <col min="14854" max="14854" width="12.7109375" style="20" customWidth="1"/>
    <col min="14855" max="14856" width="10.7109375" style="20" customWidth="1"/>
    <col min="14857" max="14863" width="11.42578125" style="20"/>
    <col min="14864" max="14864" width="13.28515625" style="20" customWidth="1"/>
    <col min="14865" max="15106" width="11.42578125" style="20"/>
    <col min="15107" max="15107" width="36.7109375" style="20" customWidth="1"/>
    <col min="15108" max="15108" width="12.7109375" style="20" customWidth="1"/>
    <col min="15109" max="15109" width="10.7109375" style="20" customWidth="1"/>
    <col min="15110" max="15110" width="12.7109375" style="20" customWidth="1"/>
    <col min="15111" max="15112" width="10.7109375" style="20" customWidth="1"/>
    <col min="15113" max="15119" width="11.42578125" style="20"/>
    <col min="15120" max="15120" width="13.28515625" style="20" customWidth="1"/>
    <col min="15121" max="15362" width="11.42578125" style="20"/>
    <col min="15363" max="15363" width="36.7109375" style="20" customWidth="1"/>
    <col min="15364" max="15364" width="12.7109375" style="20" customWidth="1"/>
    <col min="15365" max="15365" width="10.7109375" style="20" customWidth="1"/>
    <col min="15366" max="15366" width="12.7109375" style="20" customWidth="1"/>
    <col min="15367" max="15368" width="10.7109375" style="20" customWidth="1"/>
    <col min="15369" max="15375" width="11.42578125" style="20"/>
    <col min="15376" max="15376" width="13.28515625" style="20" customWidth="1"/>
    <col min="15377" max="15618" width="11.42578125" style="20"/>
    <col min="15619" max="15619" width="36.7109375" style="20" customWidth="1"/>
    <col min="15620" max="15620" width="12.7109375" style="20" customWidth="1"/>
    <col min="15621" max="15621" width="10.7109375" style="20" customWidth="1"/>
    <col min="15622" max="15622" width="12.7109375" style="20" customWidth="1"/>
    <col min="15623" max="15624" width="10.7109375" style="20" customWidth="1"/>
    <col min="15625" max="15631" width="11.42578125" style="20"/>
    <col min="15632" max="15632" width="13.28515625" style="20" customWidth="1"/>
    <col min="15633" max="15874" width="11.42578125" style="20"/>
    <col min="15875" max="15875" width="36.7109375" style="20" customWidth="1"/>
    <col min="15876" max="15876" width="12.7109375" style="20" customWidth="1"/>
    <col min="15877" max="15877" width="10.7109375" style="20" customWidth="1"/>
    <col min="15878" max="15878" width="12.7109375" style="20" customWidth="1"/>
    <col min="15879" max="15880" width="10.7109375" style="20" customWidth="1"/>
    <col min="15881" max="15887" width="11.42578125" style="20"/>
    <col min="15888" max="15888" width="13.28515625" style="20" customWidth="1"/>
    <col min="15889" max="16130" width="11.42578125" style="20"/>
    <col min="16131" max="16131" width="36.7109375" style="20" customWidth="1"/>
    <col min="16132" max="16132" width="12.7109375" style="20" customWidth="1"/>
    <col min="16133" max="16133" width="10.7109375" style="20" customWidth="1"/>
    <col min="16134" max="16134" width="12.7109375" style="20" customWidth="1"/>
    <col min="16135" max="16136" width="10.7109375" style="20" customWidth="1"/>
    <col min="16137" max="16143" width="11.42578125" style="20"/>
    <col min="16144" max="16144" width="13.28515625" style="20" customWidth="1"/>
    <col min="16145" max="16384" width="11.42578125" style="20"/>
  </cols>
  <sheetData>
    <row r="3" spans="3:8" ht="24" customHeight="1">
      <c r="C3" s="490" t="s">
        <v>83</v>
      </c>
      <c r="D3" s="491"/>
      <c r="E3" s="491"/>
      <c r="F3" s="491"/>
      <c r="G3" s="491"/>
      <c r="H3" s="492"/>
    </row>
    <row r="4" spans="3:8" ht="22.5">
      <c r="C4" s="24" t="s">
        <v>84</v>
      </c>
      <c r="D4" s="25" t="str">
        <f>actualizaciones!A3</f>
        <v>acumulado julio 2009</v>
      </c>
      <c r="E4" s="26" t="s">
        <v>27</v>
      </c>
      <c r="F4" s="25" t="str">
        <f>actualizaciones!A2</f>
        <v xml:space="preserve">acumulado julio 2010 </v>
      </c>
      <c r="G4" s="26" t="s">
        <v>27</v>
      </c>
      <c r="H4" s="26" t="s">
        <v>28</v>
      </c>
    </row>
    <row r="5" spans="3:8" ht="15" customHeight="1">
      <c r="C5" s="74" t="s">
        <v>85</v>
      </c>
      <c r="D5" s="75"/>
      <c r="E5" s="75"/>
      <c r="F5" s="75"/>
      <c r="G5" s="75"/>
      <c r="H5" s="76"/>
    </row>
    <row r="6" spans="3:8" ht="15" customHeight="1">
      <c r="C6" s="77" t="s">
        <v>29</v>
      </c>
      <c r="D6" s="28">
        <v>2728596</v>
      </c>
      <c r="E6" s="29">
        <f>D6/D6</f>
        <v>1</v>
      </c>
      <c r="F6" s="28">
        <v>2766193</v>
      </c>
      <c r="G6" s="29">
        <f>F6/F6</f>
        <v>1</v>
      </c>
      <c r="H6" s="78">
        <f>(F6-D6)/D6</f>
        <v>1.3778881153530974E-2</v>
      </c>
    </row>
    <row r="7" spans="3:8">
      <c r="C7" s="79" t="s">
        <v>30</v>
      </c>
      <c r="D7" s="80">
        <v>1605820</v>
      </c>
      <c r="E7" s="81">
        <f>D7/D6</f>
        <v>0.58851511913086441</v>
      </c>
      <c r="F7" s="80">
        <v>1677828</v>
      </c>
      <c r="G7" s="81">
        <f>F7/F6</f>
        <v>0.60654769931093022</v>
      </c>
      <c r="H7" s="82">
        <f>(F7-D7)/D7</f>
        <v>4.48418876337323E-2</v>
      </c>
    </row>
    <row r="8" spans="3:8">
      <c r="C8" s="79" t="s">
        <v>31</v>
      </c>
      <c r="D8" s="80">
        <v>1122776</v>
      </c>
      <c r="E8" s="81">
        <f>D8/D6</f>
        <v>0.41148488086913565</v>
      </c>
      <c r="F8" s="80">
        <v>1088365</v>
      </c>
      <c r="G8" s="81">
        <f>F8/F6</f>
        <v>0.39345230068906978</v>
      </c>
      <c r="H8" s="82">
        <f>(F8-D8)/D8</f>
        <v>-3.0648143529965016E-2</v>
      </c>
    </row>
    <row r="9" spans="3:8" ht="15" customHeight="1">
      <c r="C9" s="74" t="s">
        <v>86</v>
      </c>
      <c r="D9" s="83"/>
      <c r="E9" s="83"/>
      <c r="F9" s="83"/>
      <c r="G9" s="83"/>
      <c r="H9" s="84"/>
    </row>
    <row r="10" spans="3:8">
      <c r="C10" s="85" t="s">
        <v>29</v>
      </c>
      <c r="D10" s="32">
        <v>495206</v>
      </c>
      <c r="E10" s="86">
        <f>D10/D10</f>
        <v>1</v>
      </c>
      <c r="F10" s="32">
        <v>461296</v>
      </c>
      <c r="G10" s="86">
        <f>F10/F10</f>
        <v>1</v>
      </c>
      <c r="H10" s="34">
        <f>(F10-D10)/D10</f>
        <v>-6.8476553192004949E-2</v>
      </c>
    </row>
    <row r="11" spans="3:8">
      <c r="C11" s="87" t="s">
        <v>30</v>
      </c>
      <c r="D11" s="32">
        <v>327818</v>
      </c>
      <c r="E11" s="33">
        <f>D11/D10</f>
        <v>0.66198309390435495</v>
      </c>
      <c r="F11" s="32">
        <v>317509</v>
      </c>
      <c r="G11" s="33">
        <f>F11/F10</f>
        <v>0.68829775241927094</v>
      </c>
      <c r="H11" s="34">
        <f>(F11-D11)/D11</f>
        <v>-3.1447327480492226E-2</v>
      </c>
    </row>
    <row r="12" spans="3:8">
      <c r="C12" s="87" t="s">
        <v>31</v>
      </c>
      <c r="D12" s="88">
        <v>167388</v>
      </c>
      <c r="E12" s="35">
        <f>D12/D10</f>
        <v>0.33801690609564505</v>
      </c>
      <c r="F12" s="88">
        <v>143787</v>
      </c>
      <c r="G12" s="35">
        <f>F12/F10</f>
        <v>0.31170224758072906</v>
      </c>
      <c r="H12" s="34">
        <f>(F12-D12)/D12</f>
        <v>-0.14099577030611513</v>
      </c>
    </row>
    <row r="13" spans="3:8" ht="15" customHeight="1">
      <c r="C13" s="74" t="s">
        <v>87</v>
      </c>
      <c r="D13" s="83"/>
      <c r="E13" s="83"/>
      <c r="F13" s="83"/>
      <c r="G13" s="83"/>
      <c r="H13" s="84"/>
    </row>
    <row r="14" spans="3:8">
      <c r="C14" s="87" t="s">
        <v>29</v>
      </c>
      <c r="D14" s="32">
        <v>443574</v>
      </c>
      <c r="E14" s="86">
        <f>D14/D14</f>
        <v>1</v>
      </c>
      <c r="F14" s="32">
        <v>415019</v>
      </c>
      <c r="G14" s="86">
        <f>F14/F14</f>
        <v>1</v>
      </c>
      <c r="H14" s="89">
        <f>(F14-D14)/D14</f>
        <v>-6.4374828100835488E-2</v>
      </c>
    </row>
    <row r="15" spans="3:8">
      <c r="C15" s="87" t="s">
        <v>30</v>
      </c>
      <c r="D15" s="32">
        <v>292166</v>
      </c>
      <c r="E15" s="33">
        <f>D15/D14</f>
        <v>0.65866349244996325</v>
      </c>
      <c r="F15" s="32">
        <v>284310</v>
      </c>
      <c r="G15" s="33">
        <f>F15/F14</f>
        <v>0.68505297347832272</v>
      </c>
      <c r="H15" s="89">
        <f>(F15-D15)/D15</f>
        <v>-2.6888823477064408E-2</v>
      </c>
    </row>
    <row r="16" spans="3:8">
      <c r="C16" s="87" t="s">
        <v>31</v>
      </c>
      <c r="D16" s="88">
        <v>151408</v>
      </c>
      <c r="E16" s="35">
        <f>D16/D14</f>
        <v>0.34133650755003675</v>
      </c>
      <c r="F16" s="88">
        <v>130709</v>
      </c>
      <c r="G16" s="35">
        <f>F16/F14</f>
        <v>0.31494702652167733</v>
      </c>
      <c r="H16" s="89">
        <f>(F16-D16)/D16</f>
        <v>-0.13671008136954454</v>
      </c>
    </row>
    <row r="17" spans="2:12">
      <c r="C17" s="510" t="s">
        <v>88</v>
      </c>
      <c r="D17" s="511"/>
      <c r="E17" s="511"/>
      <c r="F17" s="511"/>
      <c r="G17" s="511"/>
      <c r="H17" s="512"/>
    </row>
    <row r="18" spans="2:12" ht="15" customHeight="1" thickBot="1"/>
    <row r="19" spans="2:12" ht="30" customHeight="1" thickBot="1">
      <c r="H19" s="53" t="s">
        <v>49</v>
      </c>
    </row>
    <row r="20" spans="2:12" ht="24.95" customHeight="1">
      <c r="B20" s="40"/>
      <c r="C20" s="90"/>
      <c r="D20" s="40"/>
      <c r="E20" s="40"/>
      <c r="F20" s="40"/>
      <c r="G20" s="40"/>
      <c r="H20" s="40"/>
      <c r="I20" s="40"/>
      <c r="J20" s="40"/>
      <c r="K20" s="40"/>
      <c r="L20" s="40"/>
    </row>
  </sheetData>
  <mergeCells count="2">
    <mergeCell ref="C3:H3"/>
    <mergeCell ref="C17:H17"/>
  </mergeCells>
  <hyperlinks>
    <hyperlink ref="H1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8" min="2" max="4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4.5703125" style="20" customWidth="1"/>
    <col min="2" max="8" width="11.42578125" style="20"/>
    <col min="9" max="9" width="14" style="20" customWidth="1"/>
    <col min="10" max="42" width="11.42578125" style="20"/>
    <col min="43" max="43" width="36.7109375" style="20" customWidth="1"/>
    <col min="44" max="44" width="12.7109375" style="20" customWidth="1"/>
    <col min="45" max="45" width="10.7109375" style="20" customWidth="1"/>
    <col min="46" max="46" width="12.7109375" style="20" customWidth="1"/>
    <col min="47" max="48" width="10.7109375" style="20" customWidth="1"/>
    <col min="49" max="55" width="11.42578125" style="20"/>
    <col min="56" max="56" width="13.28515625" style="20" customWidth="1"/>
    <col min="57" max="298" width="11.42578125" style="20"/>
    <col min="299" max="299" width="36.7109375" style="20" customWidth="1"/>
    <col min="300" max="300" width="12.7109375" style="20" customWidth="1"/>
    <col min="301" max="301" width="10.7109375" style="20" customWidth="1"/>
    <col min="302" max="302" width="12.7109375" style="20" customWidth="1"/>
    <col min="303" max="304" width="10.7109375" style="20" customWidth="1"/>
    <col min="305" max="311" width="11.42578125" style="20"/>
    <col min="312" max="312" width="13.28515625" style="20" customWidth="1"/>
    <col min="313" max="554" width="11.42578125" style="20"/>
    <col min="555" max="555" width="36.7109375" style="20" customWidth="1"/>
    <col min="556" max="556" width="12.7109375" style="20" customWidth="1"/>
    <col min="557" max="557" width="10.7109375" style="20" customWidth="1"/>
    <col min="558" max="558" width="12.7109375" style="20" customWidth="1"/>
    <col min="559" max="560" width="10.7109375" style="20" customWidth="1"/>
    <col min="561" max="567" width="11.42578125" style="20"/>
    <col min="568" max="568" width="13.28515625" style="20" customWidth="1"/>
    <col min="569" max="810" width="11.42578125" style="20"/>
    <col min="811" max="811" width="36.7109375" style="20" customWidth="1"/>
    <col min="812" max="812" width="12.7109375" style="20" customWidth="1"/>
    <col min="813" max="813" width="10.7109375" style="20" customWidth="1"/>
    <col min="814" max="814" width="12.7109375" style="20" customWidth="1"/>
    <col min="815" max="816" width="10.7109375" style="20" customWidth="1"/>
    <col min="817" max="823" width="11.42578125" style="20"/>
    <col min="824" max="824" width="13.28515625" style="20" customWidth="1"/>
    <col min="825" max="1066" width="11.42578125" style="20"/>
    <col min="1067" max="1067" width="36.7109375" style="20" customWidth="1"/>
    <col min="1068" max="1068" width="12.7109375" style="20" customWidth="1"/>
    <col min="1069" max="1069" width="10.7109375" style="20" customWidth="1"/>
    <col min="1070" max="1070" width="12.7109375" style="20" customWidth="1"/>
    <col min="1071" max="1072" width="10.7109375" style="20" customWidth="1"/>
    <col min="1073" max="1079" width="11.42578125" style="20"/>
    <col min="1080" max="1080" width="13.28515625" style="20" customWidth="1"/>
    <col min="1081" max="1322" width="11.42578125" style="20"/>
    <col min="1323" max="1323" width="36.7109375" style="20" customWidth="1"/>
    <col min="1324" max="1324" width="12.7109375" style="20" customWidth="1"/>
    <col min="1325" max="1325" width="10.7109375" style="20" customWidth="1"/>
    <col min="1326" max="1326" width="12.7109375" style="20" customWidth="1"/>
    <col min="1327" max="1328" width="10.7109375" style="20" customWidth="1"/>
    <col min="1329" max="1335" width="11.42578125" style="20"/>
    <col min="1336" max="1336" width="13.28515625" style="20" customWidth="1"/>
    <col min="1337" max="1578" width="11.42578125" style="20"/>
    <col min="1579" max="1579" width="36.7109375" style="20" customWidth="1"/>
    <col min="1580" max="1580" width="12.7109375" style="20" customWidth="1"/>
    <col min="1581" max="1581" width="10.7109375" style="20" customWidth="1"/>
    <col min="1582" max="1582" width="12.7109375" style="20" customWidth="1"/>
    <col min="1583" max="1584" width="10.7109375" style="20" customWidth="1"/>
    <col min="1585" max="1591" width="11.42578125" style="20"/>
    <col min="1592" max="1592" width="13.28515625" style="20" customWidth="1"/>
    <col min="1593" max="1834" width="11.42578125" style="20"/>
    <col min="1835" max="1835" width="36.7109375" style="20" customWidth="1"/>
    <col min="1836" max="1836" width="12.7109375" style="20" customWidth="1"/>
    <col min="1837" max="1837" width="10.7109375" style="20" customWidth="1"/>
    <col min="1838" max="1838" width="12.7109375" style="20" customWidth="1"/>
    <col min="1839" max="1840" width="10.7109375" style="20" customWidth="1"/>
    <col min="1841" max="1847" width="11.42578125" style="20"/>
    <col min="1848" max="1848" width="13.28515625" style="20" customWidth="1"/>
    <col min="1849" max="2090" width="11.42578125" style="20"/>
    <col min="2091" max="2091" width="36.7109375" style="20" customWidth="1"/>
    <col min="2092" max="2092" width="12.7109375" style="20" customWidth="1"/>
    <col min="2093" max="2093" width="10.7109375" style="20" customWidth="1"/>
    <col min="2094" max="2094" width="12.7109375" style="20" customWidth="1"/>
    <col min="2095" max="2096" width="10.7109375" style="20" customWidth="1"/>
    <col min="2097" max="2103" width="11.42578125" style="20"/>
    <col min="2104" max="2104" width="13.28515625" style="20" customWidth="1"/>
    <col min="2105" max="2346" width="11.42578125" style="20"/>
    <col min="2347" max="2347" width="36.7109375" style="20" customWidth="1"/>
    <col min="2348" max="2348" width="12.7109375" style="20" customWidth="1"/>
    <col min="2349" max="2349" width="10.7109375" style="20" customWidth="1"/>
    <col min="2350" max="2350" width="12.7109375" style="20" customWidth="1"/>
    <col min="2351" max="2352" width="10.7109375" style="20" customWidth="1"/>
    <col min="2353" max="2359" width="11.42578125" style="20"/>
    <col min="2360" max="2360" width="13.28515625" style="20" customWidth="1"/>
    <col min="2361" max="2602" width="11.42578125" style="20"/>
    <col min="2603" max="2603" width="36.7109375" style="20" customWidth="1"/>
    <col min="2604" max="2604" width="12.7109375" style="20" customWidth="1"/>
    <col min="2605" max="2605" width="10.7109375" style="20" customWidth="1"/>
    <col min="2606" max="2606" width="12.7109375" style="20" customWidth="1"/>
    <col min="2607" max="2608" width="10.7109375" style="20" customWidth="1"/>
    <col min="2609" max="2615" width="11.42578125" style="20"/>
    <col min="2616" max="2616" width="13.28515625" style="20" customWidth="1"/>
    <col min="2617" max="2858" width="11.42578125" style="20"/>
    <col min="2859" max="2859" width="36.7109375" style="20" customWidth="1"/>
    <col min="2860" max="2860" width="12.7109375" style="20" customWidth="1"/>
    <col min="2861" max="2861" width="10.7109375" style="20" customWidth="1"/>
    <col min="2862" max="2862" width="12.7109375" style="20" customWidth="1"/>
    <col min="2863" max="2864" width="10.7109375" style="20" customWidth="1"/>
    <col min="2865" max="2871" width="11.42578125" style="20"/>
    <col min="2872" max="2872" width="13.28515625" style="20" customWidth="1"/>
    <col min="2873" max="3114" width="11.42578125" style="20"/>
    <col min="3115" max="3115" width="36.7109375" style="20" customWidth="1"/>
    <col min="3116" max="3116" width="12.7109375" style="20" customWidth="1"/>
    <col min="3117" max="3117" width="10.7109375" style="20" customWidth="1"/>
    <col min="3118" max="3118" width="12.7109375" style="20" customWidth="1"/>
    <col min="3119" max="3120" width="10.7109375" style="20" customWidth="1"/>
    <col min="3121" max="3127" width="11.42578125" style="20"/>
    <col min="3128" max="3128" width="13.28515625" style="20" customWidth="1"/>
    <col min="3129" max="3370" width="11.42578125" style="20"/>
    <col min="3371" max="3371" width="36.7109375" style="20" customWidth="1"/>
    <col min="3372" max="3372" width="12.7109375" style="20" customWidth="1"/>
    <col min="3373" max="3373" width="10.7109375" style="20" customWidth="1"/>
    <col min="3374" max="3374" width="12.7109375" style="20" customWidth="1"/>
    <col min="3375" max="3376" width="10.7109375" style="20" customWidth="1"/>
    <col min="3377" max="3383" width="11.42578125" style="20"/>
    <col min="3384" max="3384" width="13.28515625" style="20" customWidth="1"/>
    <col min="3385" max="3626" width="11.42578125" style="20"/>
    <col min="3627" max="3627" width="36.7109375" style="20" customWidth="1"/>
    <col min="3628" max="3628" width="12.7109375" style="20" customWidth="1"/>
    <col min="3629" max="3629" width="10.7109375" style="20" customWidth="1"/>
    <col min="3630" max="3630" width="12.7109375" style="20" customWidth="1"/>
    <col min="3631" max="3632" width="10.7109375" style="20" customWidth="1"/>
    <col min="3633" max="3639" width="11.42578125" style="20"/>
    <col min="3640" max="3640" width="13.28515625" style="20" customWidth="1"/>
    <col min="3641" max="3882" width="11.42578125" style="20"/>
    <col min="3883" max="3883" width="36.7109375" style="20" customWidth="1"/>
    <col min="3884" max="3884" width="12.7109375" style="20" customWidth="1"/>
    <col min="3885" max="3885" width="10.7109375" style="20" customWidth="1"/>
    <col min="3886" max="3886" width="12.7109375" style="20" customWidth="1"/>
    <col min="3887" max="3888" width="10.7109375" style="20" customWidth="1"/>
    <col min="3889" max="3895" width="11.42578125" style="20"/>
    <col min="3896" max="3896" width="13.28515625" style="20" customWidth="1"/>
    <col min="3897" max="4138" width="11.42578125" style="20"/>
    <col min="4139" max="4139" width="36.7109375" style="20" customWidth="1"/>
    <col min="4140" max="4140" width="12.7109375" style="20" customWidth="1"/>
    <col min="4141" max="4141" width="10.7109375" style="20" customWidth="1"/>
    <col min="4142" max="4142" width="12.7109375" style="20" customWidth="1"/>
    <col min="4143" max="4144" width="10.7109375" style="20" customWidth="1"/>
    <col min="4145" max="4151" width="11.42578125" style="20"/>
    <col min="4152" max="4152" width="13.28515625" style="20" customWidth="1"/>
    <col min="4153" max="4394" width="11.42578125" style="20"/>
    <col min="4395" max="4395" width="36.7109375" style="20" customWidth="1"/>
    <col min="4396" max="4396" width="12.7109375" style="20" customWidth="1"/>
    <col min="4397" max="4397" width="10.7109375" style="20" customWidth="1"/>
    <col min="4398" max="4398" width="12.7109375" style="20" customWidth="1"/>
    <col min="4399" max="4400" width="10.7109375" style="20" customWidth="1"/>
    <col min="4401" max="4407" width="11.42578125" style="20"/>
    <col min="4408" max="4408" width="13.28515625" style="20" customWidth="1"/>
    <col min="4409" max="4650" width="11.42578125" style="20"/>
    <col min="4651" max="4651" width="36.7109375" style="20" customWidth="1"/>
    <col min="4652" max="4652" width="12.7109375" style="20" customWidth="1"/>
    <col min="4653" max="4653" width="10.7109375" style="20" customWidth="1"/>
    <col min="4654" max="4654" width="12.7109375" style="20" customWidth="1"/>
    <col min="4655" max="4656" width="10.7109375" style="20" customWidth="1"/>
    <col min="4657" max="4663" width="11.42578125" style="20"/>
    <col min="4664" max="4664" width="13.28515625" style="20" customWidth="1"/>
    <col min="4665" max="4906" width="11.42578125" style="20"/>
    <col min="4907" max="4907" width="36.7109375" style="20" customWidth="1"/>
    <col min="4908" max="4908" width="12.7109375" style="20" customWidth="1"/>
    <col min="4909" max="4909" width="10.7109375" style="20" customWidth="1"/>
    <col min="4910" max="4910" width="12.7109375" style="20" customWidth="1"/>
    <col min="4911" max="4912" width="10.7109375" style="20" customWidth="1"/>
    <col min="4913" max="4919" width="11.42578125" style="20"/>
    <col min="4920" max="4920" width="13.28515625" style="20" customWidth="1"/>
    <col min="4921" max="5162" width="11.42578125" style="20"/>
    <col min="5163" max="5163" width="36.7109375" style="20" customWidth="1"/>
    <col min="5164" max="5164" width="12.7109375" style="20" customWidth="1"/>
    <col min="5165" max="5165" width="10.7109375" style="20" customWidth="1"/>
    <col min="5166" max="5166" width="12.7109375" style="20" customWidth="1"/>
    <col min="5167" max="5168" width="10.7109375" style="20" customWidth="1"/>
    <col min="5169" max="5175" width="11.42578125" style="20"/>
    <col min="5176" max="5176" width="13.28515625" style="20" customWidth="1"/>
    <col min="5177" max="5418" width="11.42578125" style="20"/>
    <col min="5419" max="5419" width="36.7109375" style="20" customWidth="1"/>
    <col min="5420" max="5420" width="12.7109375" style="20" customWidth="1"/>
    <col min="5421" max="5421" width="10.7109375" style="20" customWidth="1"/>
    <col min="5422" max="5422" width="12.7109375" style="20" customWidth="1"/>
    <col min="5423" max="5424" width="10.7109375" style="20" customWidth="1"/>
    <col min="5425" max="5431" width="11.42578125" style="20"/>
    <col min="5432" max="5432" width="13.28515625" style="20" customWidth="1"/>
    <col min="5433" max="5674" width="11.42578125" style="20"/>
    <col min="5675" max="5675" width="36.7109375" style="20" customWidth="1"/>
    <col min="5676" max="5676" width="12.7109375" style="20" customWidth="1"/>
    <col min="5677" max="5677" width="10.7109375" style="20" customWidth="1"/>
    <col min="5678" max="5678" width="12.7109375" style="20" customWidth="1"/>
    <col min="5679" max="5680" width="10.7109375" style="20" customWidth="1"/>
    <col min="5681" max="5687" width="11.42578125" style="20"/>
    <col min="5688" max="5688" width="13.28515625" style="20" customWidth="1"/>
    <col min="5689" max="5930" width="11.42578125" style="20"/>
    <col min="5931" max="5931" width="36.7109375" style="20" customWidth="1"/>
    <col min="5932" max="5932" width="12.7109375" style="20" customWidth="1"/>
    <col min="5933" max="5933" width="10.7109375" style="20" customWidth="1"/>
    <col min="5934" max="5934" width="12.7109375" style="20" customWidth="1"/>
    <col min="5935" max="5936" width="10.7109375" style="20" customWidth="1"/>
    <col min="5937" max="5943" width="11.42578125" style="20"/>
    <col min="5944" max="5944" width="13.28515625" style="20" customWidth="1"/>
    <col min="5945" max="6186" width="11.42578125" style="20"/>
    <col min="6187" max="6187" width="36.7109375" style="20" customWidth="1"/>
    <col min="6188" max="6188" width="12.7109375" style="20" customWidth="1"/>
    <col min="6189" max="6189" width="10.7109375" style="20" customWidth="1"/>
    <col min="6190" max="6190" width="12.7109375" style="20" customWidth="1"/>
    <col min="6191" max="6192" width="10.7109375" style="20" customWidth="1"/>
    <col min="6193" max="6199" width="11.42578125" style="20"/>
    <col min="6200" max="6200" width="13.28515625" style="20" customWidth="1"/>
    <col min="6201" max="6442" width="11.42578125" style="20"/>
    <col min="6443" max="6443" width="36.7109375" style="20" customWidth="1"/>
    <col min="6444" max="6444" width="12.7109375" style="20" customWidth="1"/>
    <col min="6445" max="6445" width="10.7109375" style="20" customWidth="1"/>
    <col min="6446" max="6446" width="12.7109375" style="20" customWidth="1"/>
    <col min="6447" max="6448" width="10.7109375" style="20" customWidth="1"/>
    <col min="6449" max="6455" width="11.42578125" style="20"/>
    <col min="6456" max="6456" width="13.28515625" style="20" customWidth="1"/>
    <col min="6457" max="6698" width="11.42578125" style="20"/>
    <col min="6699" max="6699" width="36.7109375" style="20" customWidth="1"/>
    <col min="6700" max="6700" width="12.7109375" style="20" customWidth="1"/>
    <col min="6701" max="6701" width="10.7109375" style="20" customWidth="1"/>
    <col min="6702" max="6702" width="12.7109375" style="20" customWidth="1"/>
    <col min="6703" max="6704" width="10.7109375" style="20" customWidth="1"/>
    <col min="6705" max="6711" width="11.42578125" style="20"/>
    <col min="6712" max="6712" width="13.28515625" style="20" customWidth="1"/>
    <col min="6713" max="6954" width="11.42578125" style="20"/>
    <col min="6955" max="6955" width="36.7109375" style="20" customWidth="1"/>
    <col min="6956" max="6956" width="12.7109375" style="20" customWidth="1"/>
    <col min="6957" max="6957" width="10.7109375" style="20" customWidth="1"/>
    <col min="6958" max="6958" width="12.7109375" style="20" customWidth="1"/>
    <col min="6959" max="6960" width="10.7109375" style="20" customWidth="1"/>
    <col min="6961" max="6967" width="11.42578125" style="20"/>
    <col min="6968" max="6968" width="13.28515625" style="20" customWidth="1"/>
    <col min="6969" max="7210" width="11.42578125" style="20"/>
    <col min="7211" max="7211" width="36.7109375" style="20" customWidth="1"/>
    <col min="7212" max="7212" width="12.7109375" style="20" customWidth="1"/>
    <col min="7213" max="7213" width="10.7109375" style="20" customWidth="1"/>
    <col min="7214" max="7214" width="12.7109375" style="20" customWidth="1"/>
    <col min="7215" max="7216" width="10.7109375" style="20" customWidth="1"/>
    <col min="7217" max="7223" width="11.42578125" style="20"/>
    <col min="7224" max="7224" width="13.28515625" style="20" customWidth="1"/>
    <col min="7225" max="7466" width="11.42578125" style="20"/>
    <col min="7467" max="7467" width="36.7109375" style="20" customWidth="1"/>
    <col min="7468" max="7468" width="12.7109375" style="20" customWidth="1"/>
    <col min="7469" max="7469" width="10.7109375" style="20" customWidth="1"/>
    <col min="7470" max="7470" width="12.7109375" style="20" customWidth="1"/>
    <col min="7471" max="7472" width="10.7109375" style="20" customWidth="1"/>
    <col min="7473" max="7479" width="11.42578125" style="20"/>
    <col min="7480" max="7480" width="13.28515625" style="20" customWidth="1"/>
    <col min="7481" max="7722" width="11.42578125" style="20"/>
    <col min="7723" max="7723" width="36.7109375" style="20" customWidth="1"/>
    <col min="7724" max="7724" width="12.7109375" style="20" customWidth="1"/>
    <col min="7725" max="7725" width="10.7109375" style="20" customWidth="1"/>
    <col min="7726" max="7726" width="12.7109375" style="20" customWidth="1"/>
    <col min="7727" max="7728" width="10.7109375" style="20" customWidth="1"/>
    <col min="7729" max="7735" width="11.42578125" style="20"/>
    <col min="7736" max="7736" width="13.28515625" style="20" customWidth="1"/>
    <col min="7737" max="7978" width="11.42578125" style="20"/>
    <col min="7979" max="7979" width="36.7109375" style="20" customWidth="1"/>
    <col min="7980" max="7980" width="12.7109375" style="20" customWidth="1"/>
    <col min="7981" max="7981" width="10.7109375" style="20" customWidth="1"/>
    <col min="7982" max="7982" width="12.7109375" style="20" customWidth="1"/>
    <col min="7983" max="7984" width="10.7109375" style="20" customWidth="1"/>
    <col min="7985" max="7991" width="11.42578125" style="20"/>
    <col min="7992" max="7992" width="13.28515625" style="20" customWidth="1"/>
    <col min="7993" max="8234" width="11.42578125" style="20"/>
    <col min="8235" max="8235" width="36.7109375" style="20" customWidth="1"/>
    <col min="8236" max="8236" width="12.7109375" style="20" customWidth="1"/>
    <col min="8237" max="8237" width="10.7109375" style="20" customWidth="1"/>
    <col min="8238" max="8238" width="12.7109375" style="20" customWidth="1"/>
    <col min="8239" max="8240" width="10.7109375" style="20" customWidth="1"/>
    <col min="8241" max="8247" width="11.42578125" style="20"/>
    <col min="8248" max="8248" width="13.28515625" style="20" customWidth="1"/>
    <col min="8249" max="8490" width="11.42578125" style="20"/>
    <col min="8491" max="8491" width="36.7109375" style="20" customWidth="1"/>
    <col min="8492" max="8492" width="12.7109375" style="20" customWidth="1"/>
    <col min="8493" max="8493" width="10.7109375" style="20" customWidth="1"/>
    <col min="8494" max="8494" width="12.7109375" style="20" customWidth="1"/>
    <col min="8495" max="8496" width="10.7109375" style="20" customWidth="1"/>
    <col min="8497" max="8503" width="11.42578125" style="20"/>
    <col min="8504" max="8504" width="13.28515625" style="20" customWidth="1"/>
    <col min="8505" max="8746" width="11.42578125" style="20"/>
    <col min="8747" max="8747" width="36.7109375" style="20" customWidth="1"/>
    <col min="8748" max="8748" width="12.7109375" style="20" customWidth="1"/>
    <col min="8749" max="8749" width="10.7109375" style="20" customWidth="1"/>
    <col min="8750" max="8750" width="12.7109375" style="20" customWidth="1"/>
    <col min="8751" max="8752" width="10.7109375" style="20" customWidth="1"/>
    <col min="8753" max="8759" width="11.42578125" style="20"/>
    <col min="8760" max="8760" width="13.28515625" style="20" customWidth="1"/>
    <col min="8761" max="9002" width="11.42578125" style="20"/>
    <col min="9003" max="9003" width="36.7109375" style="20" customWidth="1"/>
    <col min="9004" max="9004" width="12.7109375" style="20" customWidth="1"/>
    <col min="9005" max="9005" width="10.7109375" style="20" customWidth="1"/>
    <col min="9006" max="9006" width="12.7109375" style="20" customWidth="1"/>
    <col min="9007" max="9008" width="10.7109375" style="20" customWidth="1"/>
    <col min="9009" max="9015" width="11.42578125" style="20"/>
    <col min="9016" max="9016" width="13.28515625" style="20" customWidth="1"/>
    <col min="9017" max="9258" width="11.42578125" style="20"/>
    <col min="9259" max="9259" width="36.7109375" style="20" customWidth="1"/>
    <col min="9260" max="9260" width="12.7109375" style="20" customWidth="1"/>
    <col min="9261" max="9261" width="10.7109375" style="20" customWidth="1"/>
    <col min="9262" max="9262" width="12.7109375" style="20" customWidth="1"/>
    <col min="9263" max="9264" width="10.7109375" style="20" customWidth="1"/>
    <col min="9265" max="9271" width="11.42578125" style="20"/>
    <col min="9272" max="9272" width="13.28515625" style="20" customWidth="1"/>
    <col min="9273" max="9514" width="11.42578125" style="20"/>
    <col min="9515" max="9515" width="36.7109375" style="20" customWidth="1"/>
    <col min="9516" max="9516" width="12.7109375" style="20" customWidth="1"/>
    <col min="9517" max="9517" width="10.7109375" style="20" customWidth="1"/>
    <col min="9518" max="9518" width="12.7109375" style="20" customWidth="1"/>
    <col min="9519" max="9520" width="10.7109375" style="20" customWidth="1"/>
    <col min="9521" max="9527" width="11.42578125" style="20"/>
    <col min="9528" max="9528" width="13.28515625" style="20" customWidth="1"/>
    <col min="9529" max="9770" width="11.42578125" style="20"/>
    <col min="9771" max="9771" width="36.7109375" style="20" customWidth="1"/>
    <col min="9772" max="9772" width="12.7109375" style="20" customWidth="1"/>
    <col min="9773" max="9773" width="10.7109375" style="20" customWidth="1"/>
    <col min="9774" max="9774" width="12.7109375" style="20" customWidth="1"/>
    <col min="9775" max="9776" width="10.7109375" style="20" customWidth="1"/>
    <col min="9777" max="9783" width="11.42578125" style="20"/>
    <col min="9784" max="9784" width="13.28515625" style="20" customWidth="1"/>
    <col min="9785" max="10026" width="11.42578125" style="20"/>
    <col min="10027" max="10027" width="36.7109375" style="20" customWidth="1"/>
    <col min="10028" max="10028" width="12.7109375" style="20" customWidth="1"/>
    <col min="10029" max="10029" width="10.7109375" style="20" customWidth="1"/>
    <col min="10030" max="10030" width="12.7109375" style="20" customWidth="1"/>
    <col min="10031" max="10032" width="10.7109375" style="20" customWidth="1"/>
    <col min="10033" max="10039" width="11.42578125" style="20"/>
    <col min="10040" max="10040" width="13.28515625" style="20" customWidth="1"/>
    <col min="10041" max="10282" width="11.42578125" style="20"/>
    <col min="10283" max="10283" width="36.7109375" style="20" customWidth="1"/>
    <col min="10284" max="10284" width="12.7109375" style="20" customWidth="1"/>
    <col min="10285" max="10285" width="10.7109375" style="20" customWidth="1"/>
    <col min="10286" max="10286" width="12.7109375" style="20" customWidth="1"/>
    <col min="10287" max="10288" width="10.7109375" style="20" customWidth="1"/>
    <col min="10289" max="10295" width="11.42578125" style="20"/>
    <col min="10296" max="10296" width="13.28515625" style="20" customWidth="1"/>
    <col min="10297" max="10538" width="11.42578125" style="20"/>
    <col min="10539" max="10539" width="36.7109375" style="20" customWidth="1"/>
    <col min="10540" max="10540" width="12.7109375" style="20" customWidth="1"/>
    <col min="10541" max="10541" width="10.7109375" style="20" customWidth="1"/>
    <col min="10542" max="10542" width="12.7109375" style="20" customWidth="1"/>
    <col min="10543" max="10544" width="10.7109375" style="20" customWidth="1"/>
    <col min="10545" max="10551" width="11.42578125" style="20"/>
    <col min="10552" max="10552" width="13.28515625" style="20" customWidth="1"/>
    <col min="10553" max="10794" width="11.42578125" style="20"/>
    <col min="10795" max="10795" width="36.7109375" style="20" customWidth="1"/>
    <col min="10796" max="10796" width="12.7109375" style="20" customWidth="1"/>
    <col min="10797" max="10797" width="10.7109375" style="20" customWidth="1"/>
    <col min="10798" max="10798" width="12.7109375" style="20" customWidth="1"/>
    <col min="10799" max="10800" width="10.7109375" style="20" customWidth="1"/>
    <col min="10801" max="10807" width="11.42578125" style="20"/>
    <col min="10808" max="10808" width="13.28515625" style="20" customWidth="1"/>
    <col min="10809" max="11050" width="11.42578125" style="20"/>
    <col min="11051" max="11051" width="36.7109375" style="20" customWidth="1"/>
    <col min="11052" max="11052" width="12.7109375" style="20" customWidth="1"/>
    <col min="11053" max="11053" width="10.7109375" style="20" customWidth="1"/>
    <col min="11054" max="11054" width="12.7109375" style="20" customWidth="1"/>
    <col min="11055" max="11056" width="10.7109375" style="20" customWidth="1"/>
    <col min="11057" max="11063" width="11.42578125" style="20"/>
    <col min="11064" max="11064" width="13.28515625" style="20" customWidth="1"/>
    <col min="11065" max="11306" width="11.42578125" style="20"/>
    <col min="11307" max="11307" width="36.7109375" style="20" customWidth="1"/>
    <col min="11308" max="11308" width="12.7109375" style="20" customWidth="1"/>
    <col min="11309" max="11309" width="10.7109375" style="20" customWidth="1"/>
    <col min="11310" max="11310" width="12.7109375" style="20" customWidth="1"/>
    <col min="11311" max="11312" width="10.7109375" style="20" customWidth="1"/>
    <col min="11313" max="11319" width="11.42578125" style="20"/>
    <col min="11320" max="11320" width="13.28515625" style="20" customWidth="1"/>
    <col min="11321" max="11562" width="11.42578125" style="20"/>
    <col min="11563" max="11563" width="36.7109375" style="20" customWidth="1"/>
    <col min="11564" max="11564" width="12.7109375" style="20" customWidth="1"/>
    <col min="11565" max="11565" width="10.7109375" style="20" customWidth="1"/>
    <col min="11566" max="11566" width="12.7109375" style="20" customWidth="1"/>
    <col min="11567" max="11568" width="10.7109375" style="20" customWidth="1"/>
    <col min="11569" max="11575" width="11.42578125" style="20"/>
    <col min="11576" max="11576" width="13.28515625" style="20" customWidth="1"/>
    <col min="11577" max="11818" width="11.42578125" style="20"/>
    <col min="11819" max="11819" width="36.7109375" style="20" customWidth="1"/>
    <col min="11820" max="11820" width="12.7109375" style="20" customWidth="1"/>
    <col min="11821" max="11821" width="10.7109375" style="20" customWidth="1"/>
    <col min="11822" max="11822" width="12.7109375" style="20" customWidth="1"/>
    <col min="11823" max="11824" width="10.7109375" style="20" customWidth="1"/>
    <col min="11825" max="11831" width="11.42578125" style="20"/>
    <col min="11832" max="11832" width="13.28515625" style="20" customWidth="1"/>
    <col min="11833" max="12074" width="11.42578125" style="20"/>
    <col min="12075" max="12075" width="36.7109375" style="20" customWidth="1"/>
    <col min="12076" max="12076" width="12.7109375" style="20" customWidth="1"/>
    <col min="12077" max="12077" width="10.7109375" style="20" customWidth="1"/>
    <col min="12078" max="12078" width="12.7109375" style="20" customWidth="1"/>
    <col min="12079" max="12080" width="10.7109375" style="20" customWidth="1"/>
    <col min="12081" max="12087" width="11.42578125" style="20"/>
    <col min="12088" max="12088" width="13.28515625" style="20" customWidth="1"/>
    <col min="12089" max="12330" width="11.42578125" style="20"/>
    <col min="12331" max="12331" width="36.7109375" style="20" customWidth="1"/>
    <col min="12332" max="12332" width="12.7109375" style="20" customWidth="1"/>
    <col min="12333" max="12333" width="10.7109375" style="20" customWidth="1"/>
    <col min="12334" max="12334" width="12.7109375" style="20" customWidth="1"/>
    <col min="12335" max="12336" width="10.7109375" style="20" customWidth="1"/>
    <col min="12337" max="12343" width="11.42578125" style="20"/>
    <col min="12344" max="12344" width="13.28515625" style="20" customWidth="1"/>
    <col min="12345" max="12586" width="11.42578125" style="20"/>
    <col min="12587" max="12587" width="36.7109375" style="20" customWidth="1"/>
    <col min="12588" max="12588" width="12.7109375" style="20" customWidth="1"/>
    <col min="12589" max="12589" width="10.7109375" style="20" customWidth="1"/>
    <col min="12590" max="12590" width="12.7109375" style="20" customWidth="1"/>
    <col min="12591" max="12592" width="10.7109375" style="20" customWidth="1"/>
    <col min="12593" max="12599" width="11.42578125" style="20"/>
    <col min="12600" max="12600" width="13.28515625" style="20" customWidth="1"/>
    <col min="12601" max="12842" width="11.42578125" style="20"/>
    <col min="12843" max="12843" width="36.7109375" style="20" customWidth="1"/>
    <col min="12844" max="12844" width="12.7109375" style="20" customWidth="1"/>
    <col min="12845" max="12845" width="10.7109375" style="20" customWidth="1"/>
    <col min="12846" max="12846" width="12.7109375" style="20" customWidth="1"/>
    <col min="12847" max="12848" width="10.7109375" style="20" customWidth="1"/>
    <col min="12849" max="12855" width="11.42578125" style="20"/>
    <col min="12856" max="12856" width="13.28515625" style="20" customWidth="1"/>
    <col min="12857" max="13098" width="11.42578125" style="20"/>
    <col min="13099" max="13099" width="36.7109375" style="20" customWidth="1"/>
    <col min="13100" max="13100" width="12.7109375" style="20" customWidth="1"/>
    <col min="13101" max="13101" width="10.7109375" style="20" customWidth="1"/>
    <col min="13102" max="13102" width="12.7109375" style="20" customWidth="1"/>
    <col min="13103" max="13104" width="10.7109375" style="20" customWidth="1"/>
    <col min="13105" max="13111" width="11.42578125" style="20"/>
    <col min="13112" max="13112" width="13.28515625" style="20" customWidth="1"/>
    <col min="13113" max="13354" width="11.42578125" style="20"/>
    <col min="13355" max="13355" width="36.7109375" style="20" customWidth="1"/>
    <col min="13356" max="13356" width="12.7109375" style="20" customWidth="1"/>
    <col min="13357" max="13357" width="10.7109375" style="20" customWidth="1"/>
    <col min="13358" max="13358" width="12.7109375" style="20" customWidth="1"/>
    <col min="13359" max="13360" width="10.7109375" style="20" customWidth="1"/>
    <col min="13361" max="13367" width="11.42578125" style="20"/>
    <col min="13368" max="13368" width="13.28515625" style="20" customWidth="1"/>
    <col min="13369" max="13610" width="11.42578125" style="20"/>
    <col min="13611" max="13611" width="36.7109375" style="20" customWidth="1"/>
    <col min="13612" max="13612" width="12.7109375" style="20" customWidth="1"/>
    <col min="13613" max="13613" width="10.7109375" style="20" customWidth="1"/>
    <col min="13614" max="13614" width="12.7109375" style="20" customWidth="1"/>
    <col min="13615" max="13616" width="10.7109375" style="20" customWidth="1"/>
    <col min="13617" max="13623" width="11.42578125" style="20"/>
    <col min="13624" max="13624" width="13.28515625" style="20" customWidth="1"/>
    <col min="13625" max="13866" width="11.42578125" style="20"/>
    <col min="13867" max="13867" width="36.7109375" style="20" customWidth="1"/>
    <col min="13868" max="13868" width="12.7109375" style="20" customWidth="1"/>
    <col min="13869" max="13869" width="10.7109375" style="20" customWidth="1"/>
    <col min="13870" max="13870" width="12.7109375" style="20" customWidth="1"/>
    <col min="13871" max="13872" width="10.7109375" style="20" customWidth="1"/>
    <col min="13873" max="13879" width="11.42578125" style="20"/>
    <col min="13880" max="13880" width="13.28515625" style="20" customWidth="1"/>
    <col min="13881" max="14122" width="11.42578125" style="20"/>
    <col min="14123" max="14123" width="36.7109375" style="20" customWidth="1"/>
    <col min="14124" max="14124" width="12.7109375" style="20" customWidth="1"/>
    <col min="14125" max="14125" width="10.7109375" style="20" customWidth="1"/>
    <col min="14126" max="14126" width="12.7109375" style="20" customWidth="1"/>
    <col min="14127" max="14128" width="10.7109375" style="20" customWidth="1"/>
    <col min="14129" max="14135" width="11.42578125" style="20"/>
    <col min="14136" max="14136" width="13.28515625" style="20" customWidth="1"/>
    <col min="14137" max="14378" width="11.42578125" style="20"/>
    <col min="14379" max="14379" width="36.7109375" style="20" customWidth="1"/>
    <col min="14380" max="14380" width="12.7109375" style="20" customWidth="1"/>
    <col min="14381" max="14381" width="10.7109375" style="20" customWidth="1"/>
    <col min="14382" max="14382" width="12.7109375" style="20" customWidth="1"/>
    <col min="14383" max="14384" width="10.7109375" style="20" customWidth="1"/>
    <col min="14385" max="14391" width="11.42578125" style="20"/>
    <col min="14392" max="14392" width="13.28515625" style="20" customWidth="1"/>
    <col min="14393" max="14634" width="11.42578125" style="20"/>
    <col min="14635" max="14635" width="36.7109375" style="20" customWidth="1"/>
    <col min="14636" max="14636" width="12.7109375" style="20" customWidth="1"/>
    <col min="14637" max="14637" width="10.7109375" style="20" customWidth="1"/>
    <col min="14638" max="14638" width="12.7109375" style="20" customWidth="1"/>
    <col min="14639" max="14640" width="10.7109375" style="20" customWidth="1"/>
    <col min="14641" max="14647" width="11.42578125" style="20"/>
    <col min="14648" max="14648" width="13.28515625" style="20" customWidth="1"/>
    <col min="14649" max="14890" width="11.42578125" style="20"/>
    <col min="14891" max="14891" width="36.7109375" style="20" customWidth="1"/>
    <col min="14892" max="14892" width="12.7109375" style="20" customWidth="1"/>
    <col min="14893" max="14893" width="10.7109375" style="20" customWidth="1"/>
    <col min="14894" max="14894" width="12.7109375" style="20" customWidth="1"/>
    <col min="14895" max="14896" width="10.7109375" style="20" customWidth="1"/>
    <col min="14897" max="14903" width="11.42578125" style="20"/>
    <col min="14904" max="14904" width="13.28515625" style="20" customWidth="1"/>
    <col min="14905" max="15146" width="11.42578125" style="20"/>
    <col min="15147" max="15147" width="36.7109375" style="20" customWidth="1"/>
    <col min="15148" max="15148" width="12.7109375" style="20" customWidth="1"/>
    <col min="15149" max="15149" width="10.7109375" style="20" customWidth="1"/>
    <col min="15150" max="15150" width="12.7109375" style="20" customWidth="1"/>
    <col min="15151" max="15152" width="10.7109375" style="20" customWidth="1"/>
    <col min="15153" max="15159" width="11.42578125" style="20"/>
    <col min="15160" max="15160" width="13.28515625" style="20" customWidth="1"/>
    <col min="15161" max="15402" width="11.42578125" style="20"/>
    <col min="15403" max="15403" width="36.7109375" style="20" customWidth="1"/>
    <col min="15404" max="15404" width="12.7109375" style="20" customWidth="1"/>
    <col min="15405" max="15405" width="10.7109375" style="20" customWidth="1"/>
    <col min="15406" max="15406" width="12.7109375" style="20" customWidth="1"/>
    <col min="15407" max="15408" width="10.7109375" style="20" customWidth="1"/>
    <col min="15409" max="15415" width="11.42578125" style="20"/>
    <col min="15416" max="15416" width="13.28515625" style="20" customWidth="1"/>
    <col min="15417" max="15658" width="11.42578125" style="20"/>
    <col min="15659" max="15659" width="36.7109375" style="20" customWidth="1"/>
    <col min="15660" max="15660" width="12.7109375" style="20" customWidth="1"/>
    <col min="15661" max="15661" width="10.7109375" style="20" customWidth="1"/>
    <col min="15662" max="15662" width="12.7109375" style="20" customWidth="1"/>
    <col min="15663" max="15664" width="10.7109375" style="20" customWidth="1"/>
    <col min="15665" max="15671" width="11.42578125" style="20"/>
    <col min="15672" max="15672" width="13.28515625" style="20" customWidth="1"/>
    <col min="15673" max="15914" width="11.42578125" style="20"/>
    <col min="15915" max="15915" width="36.7109375" style="20" customWidth="1"/>
    <col min="15916" max="15916" width="12.7109375" style="20" customWidth="1"/>
    <col min="15917" max="15917" width="10.7109375" style="20" customWidth="1"/>
    <col min="15918" max="15918" width="12.7109375" style="20" customWidth="1"/>
    <col min="15919" max="15920" width="10.7109375" style="20" customWidth="1"/>
    <col min="15921" max="15927" width="11.42578125" style="20"/>
    <col min="15928" max="15928" width="13.28515625" style="20" customWidth="1"/>
    <col min="15929" max="16170" width="11.42578125" style="20"/>
    <col min="16171" max="16171" width="36.7109375" style="20" customWidth="1"/>
    <col min="16172" max="16172" width="12.7109375" style="20" customWidth="1"/>
    <col min="16173" max="16173" width="10.7109375" style="20" customWidth="1"/>
    <col min="16174" max="16174" width="12.7109375" style="20" customWidth="1"/>
    <col min="16175" max="16176" width="10.7109375" style="20" customWidth="1"/>
    <col min="16177" max="16183" width="11.42578125" style="20"/>
    <col min="16184" max="16184" width="13.28515625" style="20" customWidth="1"/>
    <col min="16185" max="16384" width="11.42578125" style="20"/>
  </cols>
  <sheetData>
    <row r="2" spans="41:41" ht="22.5" customHeight="1"/>
    <row r="3" spans="41:41" ht="24.75" customHeight="1"/>
    <row r="4" spans="41:41">
      <c r="AO4" s="91"/>
    </row>
    <row r="6" spans="41:41">
      <c r="AO6" s="91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53" t="s">
        <v>51</v>
      </c>
    </row>
    <row r="27" spans="2:12" ht="36.75" customHeight="1"/>
    <row r="28" spans="2:12"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</row>
    <row r="30" spans="2:12">
      <c r="B30" s="513"/>
      <c r="C30" s="513"/>
      <c r="D30" s="9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C2:L72"/>
  <sheetViews>
    <sheetView showGridLines="0" showRowColHeaders="0" topLeftCell="B1" zoomScaleNormal="100" workbookViewId="0">
      <selection activeCell="E10" sqref="E10"/>
    </sheetView>
  </sheetViews>
  <sheetFormatPr baseColWidth="10" defaultRowHeight="15" outlineLevelRow="1"/>
  <cols>
    <col min="1" max="1" width="14.7109375" style="93" customWidth="1"/>
    <col min="2" max="3" width="11.42578125" style="93"/>
    <col min="4" max="12" width="13.85546875" style="93" customWidth="1"/>
    <col min="13" max="16384" width="11.42578125" style="93"/>
  </cols>
  <sheetData>
    <row r="2" spans="3:12" ht="44.25" customHeight="1"/>
    <row r="3" spans="3:12" ht="27" customHeight="1">
      <c r="C3" s="517" t="s">
        <v>89</v>
      </c>
      <c r="D3" s="517"/>
      <c r="E3" s="517"/>
      <c r="F3" s="517"/>
      <c r="G3" s="517"/>
      <c r="H3" s="517"/>
      <c r="I3" s="517"/>
      <c r="J3" s="517"/>
      <c r="K3" s="517"/>
      <c r="L3" s="517"/>
    </row>
    <row r="4" spans="3:12" s="94" customFormat="1" ht="24.75" customHeight="1">
      <c r="C4" s="518"/>
      <c r="D4" s="520" t="s">
        <v>87</v>
      </c>
      <c r="E4" s="521"/>
      <c r="F4" s="521"/>
      <c r="G4" s="520" t="s">
        <v>90</v>
      </c>
      <c r="H4" s="521"/>
      <c r="I4" s="521"/>
      <c r="J4" s="520" t="s">
        <v>91</v>
      </c>
      <c r="K4" s="521"/>
      <c r="L4" s="521"/>
    </row>
    <row r="5" spans="3:12" s="94" customFormat="1" ht="30">
      <c r="C5" s="519"/>
      <c r="D5" s="95" t="s">
        <v>92</v>
      </c>
      <c r="E5" s="95" t="s">
        <v>93</v>
      </c>
      <c r="F5" s="95" t="s">
        <v>69</v>
      </c>
      <c r="G5" s="95" t="s">
        <v>92</v>
      </c>
      <c r="H5" s="95" t="s">
        <v>93</v>
      </c>
      <c r="I5" s="95" t="s">
        <v>69</v>
      </c>
      <c r="J5" s="95" t="s">
        <v>94</v>
      </c>
      <c r="K5" s="95" t="s">
        <v>93</v>
      </c>
      <c r="L5" s="95" t="s">
        <v>36</v>
      </c>
    </row>
    <row r="6" spans="3:12" hidden="1">
      <c r="C6" s="44" t="s">
        <v>37</v>
      </c>
      <c r="D6" s="96" t="e">
        <v>#REF!</v>
      </c>
      <c r="E6" s="96" t="e">
        <v>#REF!</v>
      </c>
      <c r="F6" s="96" t="e">
        <v>#REF!</v>
      </c>
      <c r="G6" s="96" t="e">
        <v>#REF!</v>
      </c>
      <c r="H6" s="96" t="e">
        <v>#REF!</v>
      </c>
      <c r="I6" s="96" t="e">
        <v>#REF!</v>
      </c>
      <c r="J6" s="96" t="e">
        <v>#REF!</v>
      </c>
      <c r="K6" s="96" t="e">
        <v>#REF!</v>
      </c>
      <c r="L6" s="96" t="e">
        <v>#REF!</v>
      </c>
    </row>
    <row r="7" spans="3:12" hidden="1">
      <c r="C7" s="44" t="s">
        <v>38</v>
      </c>
      <c r="D7" s="96" t="e">
        <v>#REF!</v>
      </c>
      <c r="E7" s="96" t="e">
        <v>#REF!</v>
      </c>
      <c r="F7" s="96" t="e">
        <v>#REF!</v>
      </c>
      <c r="G7" s="96" t="e">
        <v>#REF!</v>
      </c>
      <c r="H7" s="96" t="e">
        <v>#REF!</v>
      </c>
      <c r="I7" s="96" t="e">
        <v>#REF!</v>
      </c>
      <c r="J7" s="96" t="e">
        <v>#REF!</v>
      </c>
      <c r="K7" s="96" t="e">
        <v>#REF!</v>
      </c>
      <c r="L7" s="96" t="e">
        <v>#REF!</v>
      </c>
    </row>
    <row r="8" spans="3:12" hidden="1">
      <c r="C8" s="44" t="s">
        <v>39</v>
      </c>
      <c r="D8" s="96" t="e">
        <v>#REF!</v>
      </c>
      <c r="E8" s="96" t="e">
        <v>#REF!</v>
      </c>
      <c r="F8" s="96" t="e">
        <v>#REF!</v>
      </c>
      <c r="G8" s="96" t="e">
        <v>#REF!</v>
      </c>
      <c r="H8" s="96" t="e">
        <v>#REF!</v>
      </c>
      <c r="I8" s="96" t="e">
        <v>#REF!</v>
      </c>
      <c r="J8" s="96" t="e">
        <v>#REF!</v>
      </c>
      <c r="K8" s="96" t="e">
        <v>#REF!</v>
      </c>
      <c r="L8" s="96" t="e">
        <v>#REF!</v>
      </c>
    </row>
    <row r="9" spans="3:12" hidden="1">
      <c r="C9" s="44" t="s">
        <v>40</v>
      </c>
      <c r="D9" s="96" t="e">
        <v>#REF!</v>
      </c>
      <c r="E9" s="96" t="e">
        <v>#REF!</v>
      </c>
      <c r="F9" s="96" t="e">
        <v>#REF!</v>
      </c>
      <c r="G9" s="96" t="e">
        <v>#REF!</v>
      </c>
      <c r="H9" s="96" t="e">
        <v>#REF!</v>
      </c>
      <c r="I9" s="96" t="e">
        <v>#REF!</v>
      </c>
      <c r="J9" s="96" t="e">
        <v>#REF!</v>
      </c>
      <c r="K9" s="96" t="e">
        <v>#REF!</v>
      </c>
      <c r="L9" s="96" t="e">
        <v>#REF!</v>
      </c>
    </row>
    <row r="10" spans="3:12" hidden="1">
      <c r="C10" s="44" t="s">
        <v>41</v>
      </c>
      <c r="D10" s="96" t="e">
        <v>#REF!</v>
      </c>
      <c r="E10" s="96" t="e">
        <v>#REF!</v>
      </c>
      <c r="F10" s="96" t="e">
        <v>#REF!</v>
      </c>
      <c r="G10" s="96" t="e">
        <v>#REF!</v>
      </c>
      <c r="H10" s="96" t="e">
        <v>#REF!</v>
      </c>
      <c r="I10" s="96" t="e">
        <v>#REF!</v>
      </c>
      <c r="J10" s="96" t="e">
        <v>#REF!</v>
      </c>
      <c r="K10" s="96" t="e">
        <v>#REF!</v>
      </c>
      <c r="L10" s="96" t="e">
        <v>#REF!</v>
      </c>
    </row>
    <row r="11" spans="3:12">
      <c r="C11" s="44" t="s">
        <v>42</v>
      </c>
      <c r="D11" s="96">
        <v>42500</v>
      </c>
      <c r="E11" s="96">
        <v>19547</v>
      </c>
      <c r="F11" s="96">
        <v>62047</v>
      </c>
      <c r="G11" s="96">
        <v>46589</v>
      </c>
      <c r="H11" s="96">
        <v>21496</v>
      </c>
      <c r="I11" s="96">
        <v>68085</v>
      </c>
      <c r="J11" s="96">
        <v>265054</v>
      </c>
      <c r="K11" s="96">
        <v>186205</v>
      </c>
      <c r="L11" s="96">
        <v>451259</v>
      </c>
    </row>
    <row r="12" spans="3:12">
      <c r="C12" s="44" t="s">
        <v>43</v>
      </c>
      <c r="D12" s="96">
        <v>42691</v>
      </c>
      <c r="E12" s="96">
        <v>21988</v>
      </c>
      <c r="F12" s="96">
        <v>64679</v>
      </c>
      <c r="G12" s="96">
        <v>47221</v>
      </c>
      <c r="H12" s="96">
        <v>23805</v>
      </c>
      <c r="I12" s="96">
        <v>71026</v>
      </c>
      <c r="J12" s="96">
        <v>230853</v>
      </c>
      <c r="K12" s="96">
        <v>144090</v>
      </c>
      <c r="L12" s="96">
        <v>374943</v>
      </c>
    </row>
    <row r="13" spans="3:12">
      <c r="C13" s="44" t="s">
        <v>44</v>
      </c>
      <c r="D13" s="96">
        <v>39991</v>
      </c>
      <c r="E13" s="96">
        <v>16613</v>
      </c>
      <c r="F13" s="96">
        <v>56604</v>
      </c>
      <c r="G13" s="96">
        <v>44126</v>
      </c>
      <c r="H13" s="96">
        <v>18672</v>
      </c>
      <c r="I13" s="96">
        <v>62798</v>
      </c>
      <c r="J13" s="96">
        <v>233329</v>
      </c>
      <c r="K13" s="96">
        <v>127968</v>
      </c>
      <c r="L13" s="96">
        <v>361297</v>
      </c>
    </row>
    <row r="14" spans="3:12">
      <c r="C14" s="44" t="s">
        <v>45</v>
      </c>
      <c r="D14" s="96">
        <v>41480</v>
      </c>
      <c r="E14" s="96">
        <v>18320</v>
      </c>
      <c r="F14" s="96">
        <v>59800</v>
      </c>
      <c r="G14" s="96">
        <v>46056</v>
      </c>
      <c r="H14" s="96">
        <v>20081</v>
      </c>
      <c r="I14" s="96">
        <v>66137</v>
      </c>
      <c r="J14" s="96">
        <v>258952</v>
      </c>
      <c r="K14" s="96">
        <v>163597</v>
      </c>
      <c r="L14" s="96">
        <v>422549</v>
      </c>
    </row>
    <row r="15" spans="3:12">
      <c r="C15" s="44" t="s">
        <v>46</v>
      </c>
      <c r="D15" s="96">
        <v>40275</v>
      </c>
      <c r="E15" s="96">
        <v>18965</v>
      </c>
      <c r="F15" s="96">
        <v>59240</v>
      </c>
      <c r="G15" s="96">
        <v>45809</v>
      </c>
      <c r="H15" s="96">
        <v>21045</v>
      </c>
      <c r="I15" s="96">
        <v>66854</v>
      </c>
      <c r="J15" s="96">
        <v>239927</v>
      </c>
      <c r="K15" s="96">
        <v>164434</v>
      </c>
      <c r="L15" s="96">
        <v>404361</v>
      </c>
    </row>
    <row r="16" spans="3:12">
      <c r="C16" s="44" t="s">
        <v>47</v>
      </c>
      <c r="D16" s="96">
        <v>38426</v>
      </c>
      <c r="E16" s="96">
        <v>16463</v>
      </c>
      <c r="F16" s="96">
        <v>54889</v>
      </c>
      <c r="G16" s="96">
        <v>43456</v>
      </c>
      <c r="H16" s="96">
        <v>18091</v>
      </c>
      <c r="I16" s="96">
        <v>61547</v>
      </c>
      <c r="J16" s="96">
        <v>223216</v>
      </c>
      <c r="K16" s="96">
        <v>146331</v>
      </c>
      <c r="L16" s="96">
        <v>369547</v>
      </c>
    </row>
    <row r="17" spans="3:12">
      <c r="C17" s="44" t="s">
        <v>48</v>
      </c>
      <c r="D17" s="96">
        <v>38947</v>
      </c>
      <c r="E17" s="96">
        <v>18813</v>
      </c>
      <c r="F17" s="96">
        <v>57760</v>
      </c>
      <c r="G17" s="96">
        <v>44252</v>
      </c>
      <c r="H17" s="96">
        <v>20597</v>
      </c>
      <c r="I17" s="96">
        <v>64849</v>
      </c>
      <c r="J17" s="96">
        <v>226497</v>
      </c>
      <c r="K17" s="96">
        <v>155740</v>
      </c>
      <c r="L17" s="96">
        <v>382237</v>
      </c>
    </row>
    <row r="18" spans="3:12" ht="30.75" customHeight="1">
      <c r="C18" s="97" t="str">
        <f>actualizaciones!$A$2</f>
        <v xml:space="preserve">acumulado julio 2010 </v>
      </c>
      <c r="D18" s="98">
        <v>284310</v>
      </c>
      <c r="E18" s="98">
        <v>130709</v>
      </c>
      <c r="F18" s="98">
        <v>415019</v>
      </c>
      <c r="G18" s="98">
        <v>317509</v>
      </c>
      <c r="H18" s="98">
        <v>143787</v>
      </c>
      <c r="I18" s="98">
        <v>461296</v>
      </c>
      <c r="J18" s="98">
        <v>1677828</v>
      </c>
      <c r="K18" s="98">
        <v>1088365</v>
      </c>
      <c r="L18" s="98">
        <v>2766193</v>
      </c>
    </row>
    <row r="19" spans="3:12" hidden="1" outlineLevel="1">
      <c r="C19" s="44" t="s">
        <v>37</v>
      </c>
      <c r="D19" s="96">
        <v>41980</v>
      </c>
      <c r="E19" s="96">
        <v>21061</v>
      </c>
      <c r="F19" s="96">
        <v>63041</v>
      </c>
      <c r="G19" s="96">
        <v>47652</v>
      </c>
      <c r="H19" s="96">
        <v>23145</v>
      </c>
      <c r="I19" s="96">
        <v>70797</v>
      </c>
      <c r="J19" s="96">
        <v>226348</v>
      </c>
      <c r="K19" s="96">
        <v>154169</v>
      </c>
      <c r="L19" s="96">
        <v>380517</v>
      </c>
    </row>
    <row r="20" spans="3:12" hidden="1" outlineLevel="1">
      <c r="C20" s="44" t="s">
        <v>38</v>
      </c>
      <c r="D20" s="96">
        <v>42334</v>
      </c>
      <c r="E20" s="96">
        <v>18744</v>
      </c>
      <c r="F20" s="96">
        <v>61078</v>
      </c>
      <c r="G20" s="96">
        <v>47280</v>
      </c>
      <c r="H20" s="96">
        <v>20469</v>
      </c>
      <c r="I20" s="96">
        <v>67749</v>
      </c>
      <c r="J20" s="96">
        <v>225248</v>
      </c>
      <c r="K20" s="96">
        <v>146554</v>
      </c>
      <c r="L20" s="96">
        <v>371802</v>
      </c>
    </row>
    <row r="21" spans="3:12" hidden="1" outlineLevel="1">
      <c r="C21" s="44" t="s">
        <v>39</v>
      </c>
      <c r="D21" s="96">
        <v>38357</v>
      </c>
      <c r="E21" s="96">
        <v>20203</v>
      </c>
      <c r="F21" s="96">
        <v>58560</v>
      </c>
      <c r="G21" s="96">
        <v>43140</v>
      </c>
      <c r="H21" s="96">
        <v>22132</v>
      </c>
      <c r="I21" s="96">
        <v>65272</v>
      </c>
      <c r="J21" s="96">
        <v>240086</v>
      </c>
      <c r="K21" s="96">
        <v>164785</v>
      </c>
      <c r="L21" s="96">
        <v>404871</v>
      </c>
    </row>
    <row r="22" spans="3:12" hidden="1" outlineLevel="1">
      <c r="C22" s="44" t="s">
        <v>40</v>
      </c>
      <c r="D22" s="96">
        <v>39014</v>
      </c>
      <c r="E22" s="96">
        <v>18070</v>
      </c>
      <c r="F22" s="96">
        <v>57084</v>
      </c>
      <c r="G22" s="96">
        <v>42370</v>
      </c>
      <c r="H22" s="96">
        <v>19689</v>
      </c>
      <c r="I22" s="96">
        <v>62059</v>
      </c>
      <c r="J22" s="96">
        <v>213848</v>
      </c>
      <c r="K22" s="96">
        <v>140366</v>
      </c>
      <c r="L22" s="96">
        <v>354214</v>
      </c>
    </row>
    <row r="23" spans="3:12" hidden="1" outlineLevel="1">
      <c r="C23" s="44" t="s">
        <v>41</v>
      </c>
      <c r="D23" s="96">
        <v>59141</v>
      </c>
      <c r="E23" s="96">
        <v>28054</v>
      </c>
      <c r="F23" s="96">
        <v>87195</v>
      </c>
      <c r="G23" s="96">
        <v>64456</v>
      </c>
      <c r="H23" s="96">
        <v>30661</v>
      </c>
      <c r="I23" s="96">
        <v>95117</v>
      </c>
      <c r="J23" s="96">
        <v>270226</v>
      </c>
      <c r="K23" s="96">
        <v>197556</v>
      </c>
      <c r="L23" s="96">
        <v>467782</v>
      </c>
    </row>
    <row r="24" spans="3:12" hidden="1" outlineLevel="1">
      <c r="C24" s="44" t="s">
        <v>42</v>
      </c>
      <c r="D24" s="96">
        <v>47937</v>
      </c>
      <c r="E24" s="96">
        <v>25037</v>
      </c>
      <c r="F24" s="96">
        <v>72974</v>
      </c>
      <c r="G24" s="96">
        <v>52500</v>
      </c>
      <c r="H24" s="96">
        <v>27375</v>
      </c>
      <c r="I24" s="96">
        <v>79875</v>
      </c>
      <c r="J24" s="96">
        <v>255405</v>
      </c>
      <c r="K24" s="96">
        <v>178790</v>
      </c>
      <c r="L24" s="96">
        <v>434195</v>
      </c>
    </row>
    <row r="25" spans="3:12" hidden="1" outlineLevel="1">
      <c r="C25" s="44" t="s">
        <v>43</v>
      </c>
      <c r="D25" s="96">
        <v>39557</v>
      </c>
      <c r="E25" s="96">
        <v>22487</v>
      </c>
      <c r="F25" s="96">
        <v>62044</v>
      </c>
      <c r="G25" s="96">
        <v>43514</v>
      </c>
      <c r="H25" s="96">
        <v>24783</v>
      </c>
      <c r="I25" s="96">
        <v>68297</v>
      </c>
      <c r="J25" s="96">
        <v>213715</v>
      </c>
      <c r="K25" s="96">
        <v>136143</v>
      </c>
      <c r="L25" s="96">
        <v>349858</v>
      </c>
    </row>
    <row r="26" spans="3:12" hidden="1" outlineLevel="1">
      <c r="C26" s="44" t="s">
        <v>44</v>
      </c>
      <c r="D26" s="96">
        <v>36955</v>
      </c>
      <c r="E26" s="96">
        <v>19164</v>
      </c>
      <c r="F26" s="96">
        <v>56119</v>
      </c>
      <c r="G26" s="96">
        <v>41994</v>
      </c>
      <c r="H26" s="96">
        <v>21319</v>
      </c>
      <c r="I26" s="96">
        <v>63313</v>
      </c>
      <c r="J26" s="96">
        <v>217112</v>
      </c>
      <c r="K26" s="96">
        <v>133181</v>
      </c>
      <c r="L26" s="96">
        <v>350293</v>
      </c>
    </row>
    <row r="27" spans="3:12" hidden="1" outlineLevel="1">
      <c r="C27" s="44" t="s">
        <v>45</v>
      </c>
      <c r="D27" s="96">
        <v>48055</v>
      </c>
      <c r="E27" s="96">
        <v>22365</v>
      </c>
      <c r="F27" s="96">
        <v>70420</v>
      </c>
      <c r="G27" s="96">
        <v>53538</v>
      </c>
      <c r="H27" s="96">
        <v>24875</v>
      </c>
      <c r="I27" s="96">
        <v>78413</v>
      </c>
      <c r="J27" s="96">
        <v>253066</v>
      </c>
      <c r="K27" s="96">
        <v>165364</v>
      </c>
      <c r="L27" s="96">
        <v>418430</v>
      </c>
    </row>
    <row r="28" spans="3:12" hidden="1" outlineLevel="1">
      <c r="C28" s="44" t="s">
        <v>46</v>
      </c>
      <c r="D28" s="96">
        <v>41953</v>
      </c>
      <c r="E28" s="96">
        <v>23236</v>
      </c>
      <c r="F28" s="96">
        <v>65189</v>
      </c>
      <c r="G28" s="96">
        <v>47674</v>
      </c>
      <c r="H28" s="96">
        <v>25809</v>
      </c>
      <c r="I28" s="96">
        <v>73483</v>
      </c>
      <c r="J28" s="96">
        <v>230133</v>
      </c>
      <c r="K28" s="96">
        <v>179375</v>
      </c>
      <c r="L28" s="96">
        <v>409508</v>
      </c>
    </row>
    <row r="29" spans="3:12" hidden="1" outlineLevel="1">
      <c r="C29" s="44" t="s">
        <v>47</v>
      </c>
      <c r="D29" s="96">
        <v>40229</v>
      </c>
      <c r="E29" s="96">
        <v>18889</v>
      </c>
      <c r="F29" s="96">
        <v>59118</v>
      </c>
      <c r="G29" s="96">
        <v>45925</v>
      </c>
      <c r="H29" s="96">
        <v>20928</v>
      </c>
      <c r="I29" s="96">
        <v>66853</v>
      </c>
      <c r="J29" s="96">
        <v>223867</v>
      </c>
      <c r="K29" s="96">
        <v>161715</v>
      </c>
      <c r="L29" s="96">
        <v>385582</v>
      </c>
    </row>
    <row r="30" spans="3:12" hidden="1" outlineLevel="1">
      <c r="C30" s="44" t="s">
        <v>48</v>
      </c>
      <c r="D30" s="96">
        <v>37480</v>
      </c>
      <c r="E30" s="96">
        <v>20230</v>
      </c>
      <c r="F30" s="96">
        <v>57710</v>
      </c>
      <c r="G30" s="96">
        <v>42673</v>
      </c>
      <c r="H30" s="96">
        <v>22299</v>
      </c>
      <c r="I30" s="96">
        <v>64972</v>
      </c>
      <c r="J30" s="96">
        <v>212522</v>
      </c>
      <c r="K30" s="96">
        <v>168208</v>
      </c>
      <c r="L30" s="96">
        <v>380730</v>
      </c>
    </row>
    <row r="31" spans="3:12" collapsed="1">
      <c r="C31" s="99">
        <v>2009</v>
      </c>
      <c r="D31" s="100">
        <v>512992</v>
      </c>
      <c r="E31" s="100">
        <v>257540</v>
      </c>
      <c r="F31" s="100">
        <v>770532</v>
      </c>
      <c r="G31" s="100">
        <v>572716</v>
      </c>
      <c r="H31" s="100">
        <v>283484</v>
      </c>
      <c r="I31" s="100">
        <v>856200</v>
      </c>
      <c r="J31" s="100">
        <v>2781576</v>
      </c>
      <c r="K31" s="100">
        <v>1926206</v>
      </c>
      <c r="L31" s="100">
        <v>4707782</v>
      </c>
    </row>
    <row r="32" spans="3:12" hidden="1" outlineLevel="1">
      <c r="C32" s="44" t="s">
        <v>37</v>
      </c>
      <c r="D32" s="96">
        <v>45354</v>
      </c>
      <c r="E32" s="96">
        <v>24232</v>
      </c>
      <c r="F32" s="96">
        <v>69586</v>
      </c>
      <c r="G32" s="96">
        <v>51263</v>
      </c>
      <c r="H32" s="96">
        <v>27174</v>
      </c>
      <c r="I32" s="96">
        <v>78437</v>
      </c>
      <c r="J32" s="96">
        <v>234207</v>
      </c>
      <c r="K32" s="96">
        <v>175996</v>
      </c>
      <c r="L32" s="96">
        <v>410203</v>
      </c>
    </row>
    <row r="33" spans="3:12" hidden="1" outlineLevel="1">
      <c r="C33" s="44" t="s">
        <v>38</v>
      </c>
      <c r="D33" s="96">
        <v>45636</v>
      </c>
      <c r="E33" s="96">
        <v>22975</v>
      </c>
      <c r="F33" s="96">
        <v>68611</v>
      </c>
      <c r="G33" s="96">
        <v>51712</v>
      </c>
      <c r="H33" s="96">
        <v>25735</v>
      </c>
      <c r="I33" s="96">
        <v>77447</v>
      </c>
      <c r="J33" s="96">
        <v>246435</v>
      </c>
      <c r="K33" s="96">
        <v>185305</v>
      </c>
      <c r="L33" s="96">
        <v>431740</v>
      </c>
    </row>
    <row r="34" spans="3:12" hidden="1" outlineLevel="1">
      <c r="C34" s="44" t="s">
        <v>39</v>
      </c>
      <c r="D34" s="96">
        <v>42830</v>
      </c>
      <c r="E34" s="96">
        <v>23837</v>
      </c>
      <c r="F34" s="96">
        <v>66667</v>
      </c>
      <c r="G34" s="96">
        <v>48655</v>
      </c>
      <c r="H34" s="96">
        <v>26575</v>
      </c>
      <c r="I34" s="96">
        <v>75230</v>
      </c>
      <c r="J34" s="96">
        <v>257888</v>
      </c>
      <c r="K34" s="96">
        <v>183969</v>
      </c>
      <c r="L34" s="96">
        <v>441857</v>
      </c>
    </row>
    <row r="35" spans="3:12" hidden="1" outlineLevel="1">
      <c r="C35" s="44" t="s">
        <v>40</v>
      </c>
      <c r="D35" s="96">
        <v>47534</v>
      </c>
      <c r="E35" s="96">
        <v>22722</v>
      </c>
      <c r="F35" s="96">
        <v>70256</v>
      </c>
      <c r="G35" s="96">
        <v>52909</v>
      </c>
      <c r="H35" s="96">
        <v>25985</v>
      </c>
      <c r="I35" s="96">
        <v>78894</v>
      </c>
      <c r="J35" s="96">
        <v>240281</v>
      </c>
      <c r="K35" s="96">
        <v>151078</v>
      </c>
      <c r="L35" s="96">
        <v>391359</v>
      </c>
    </row>
    <row r="36" spans="3:12" ht="15" hidden="1" customHeight="1" outlineLevel="1">
      <c r="C36" s="44" t="s">
        <v>41</v>
      </c>
      <c r="D36" s="96">
        <v>68905</v>
      </c>
      <c r="E36" s="96">
        <v>38329</v>
      </c>
      <c r="F36" s="96">
        <v>107234</v>
      </c>
      <c r="G36" s="96">
        <v>76486</v>
      </c>
      <c r="H36" s="96">
        <v>42716</v>
      </c>
      <c r="I36" s="96">
        <v>119202</v>
      </c>
      <c r="J36" s="96">
        <v>303519</v>
      </c>
      <c r="K36" s="96">
        <v>228246</v>
      </c>
      <c r="L36" s="96">
        <v>531765</v>
      </c>
    </row>
    <row r="37" spans="3:12" ht="15" hidden="1" customHeight="1" outlineLevel="1">
      <c r="C37" s="44" t="s">
        <v>42</v>
      </c>
      <c r="D37" s="96">
        <v>56548</v>
      </c>
      <c r="E37" s="96">
        <v>31916</v>
      </c>
      <c r="F37" s="96">
        <v>88464</v>
      </c>
      <c r="G37" s="96">
        <v>61958</v>
      </c>
      <c r="H37" s="96">
        <v>35581</v>
      </c>
      <c r="I37" s="96">
        <v>97539</v>
      </c>
      <c r="J37" s="96">
        <v>276976</v>
      </c>
      <c r="K37" s="96">
        <v>190549</v>
      </c>
      <c r="L37" s="96">
        <v>467525</v>
      </c>
    </row>
    <row r="38" spans="3:12" ht="15" hidden="1" customHeight="1" outlineLevel="1">
      <c r="C38" s="44" t="s">
        <v>43</v>
      </c>
      <c r="D38" s="96">
        <v>47748</v>
      </c>
      <c r="E38" s="96">
        <v>25357</v>
      </c>
      <c r="F38" s="96">
        <v>73105</v>
      </c>
      <c r="G38" s="96">
        <v>53156</v>
      </c>
      <c r="H38" s="96">
        <v>28434</v>
      </c>
      <c r="I38" s="96">
        <v>81590</v>
      </c>
      <c r="J38" s="96">
        <v>245260</v>
      </c>
      <c r="K38" s="96">
        <v>157171</v>
      </c>
      <c r="L38" s="96">
        <v>402431</v>
      </c>
    </row>
    <row r="39" spans="3:12" hidden="1" outlineLevel="1">
      <c r="C39" s="44" t="s">
        <v>44</v>
      </c>
      <c r="D39" s="96">
        <v>47882</v>
      </c>
      <c r="E39" s="96">
        <v>26530</v>
      </c>
      <c r="F39" s="96">
        <v>74412</v>
      </c>
      <c r="G39" s="96">
        <v>54623</v>
      </c>
      <c r="H39" s="96">
        <v>29821</v>
      </c>
      <c r="I39" s="96">
        <v>84444</v>
      </c>
      <c r="J39" s="96">
        <v>258413</v>
      </c>
      <c r="K39" s="96">
        <v>154772</v>
      </c>
      <c r="L39" s="96">
        <v>413185</v>
      </c>
    </row>
    <row r="40" spans="3:12" hidden="1" outlineLevel="1">
      <c r="C40" s="44" t="s">
        <v>45</v>
      </c>
      <c r="D40" s="96">
        <v>51664</v>
      </c>
      <c r="E40" s="96">
        <v>25210</v>
      </c>
      <c r="F40" s="96">
        <v>76874</v>
      </c>
      <c r="G40" s="96">
        <v>57686</v>
      </c>
      <c r="H40" s="96">
        <v>28152</v>
      </c>
      <c r="I40" s="96">
        <v>85838</v>
      </c>
      <c r="J40" s="96">
        <v>261323</v>
      </c>
      <c r="K40" s="96">
        <v>163191</v>
      </c>
      <c r="L40" s="96">
        <v>424514</v>
      </c>
    </row>
    <row r="41" spans="3:12" hidden="1" outlineLevel="1">
      <c r="C41" s="44" t="s">
        <v>46</v>
      </c>
      <c r="D41" s="96">
        <v>58894</v>
      </c>
      <c r="E41" s="96">
        <v>29644</v>
      </c>
      <c r="F41" s="96">
        <v>88538</v>
      </c>
      <c r="G41" s="96">
        <v>66788</v>
      </c>
      <c r="H41" s="96">
        <v>33326</v>
      </c>
      <c r="I41" s="96">
        <v>100114</v>
      </c>
      <c r="J41" s="96">
        <v>294814</v>
      </c>
      <c r="K41" s="96">
        <v>213269</v>
      </c>
      <c r="L41" s="96">
        <v>508083</v>
      </c>
    </row>
    <row r="42" spans="3:12" hidden="1" outlineLevel="1">
      <c r="C42" s="44" t="s">
        <v>47</v>
      </c>
      <c r="D42" s="96">
        <v>47687</v>
      </c>
      <c r="E42" s="96">
        <v>20939</v>
      </c>
      <c r="F42" s="96">
        <v>68626</v>
      </c>
      <c r="G42" s="96">
        <v>54130</v>
      </c>
      <c r="H42" s="96">
        <v>23630</v>
      </c>
      <c r="I42" s="96">
        <v>77760</v>
      </c>
      <c r="J42" s="96">
        <v>260847</v>
      </c>
      <c r="K42" s="96">
        <v>199071</v>
      </c>
      <c r="L42" s="96">
        <v>459918</v>
      </c>
    </row>
    <row r="43" spans="3:12" hidden="1" outlineLevel="1">
      <c r="C43" s="44" t="s">
        <v>48</v>
      </c>
      <c r="D43" s="96">
        <v>43280</v>
      </c>
      <c r="E43" s="96">
        <v>22618</v>
      </c>
      <c r="F43" s="96">
        <v>65898</v>
      </c>
      <c r="G43" s="96">
        <v>48597</v>
      </c>
      <c r="H43" s="96">
        <v>25356</v>
      </c>
      <c r="I43" s="96">
        <v>73953</v>
      </c>
      <c r="J43" s="96">
        <v>238040</v>
      </c>
      <c r="K43" s="96">
        <v>171707</v>
      </c>
      <c r="L43" s="96">
        <v>409747</v>
      </c>
    </row>
    <row r="44" spans="3:12" collapsed="1">
      <c r="C44" s="101">
        <v>2008</v>
      </c>
      <c r="D44" s="102">
        <v>603962</v>
      </c>
      <c r="E44" s="102">
        <v>314309</v>
      </c>
      <c r="F44" s="102">
        <v>918271</v>
      </c>
      <c r="G44" s="102">
        <v>677963</v>
      </c>
      <c r="H44" s="102">
        <v>352485</v>
      </c>
      <c r="I44" s="102">
        <v>1030448</v>
      </c>
      <c r="J44" s="102">
        <v>3118003</v>
      </c>
      <c r="K44" s="102">
        <v>2174324</v>
      </c>
      <c r="L44" s="102">
        <v>5292327</v>
      </c>
    </row>
    <row r="45" spans="3:12" hidden="1" outlineLevel="1">
      <c r="C45" s="44" t="s">
        <v>37</v>
      </c>
      <c r="D45" s="96">
        <v>50475</v>
      </c>
      <c r="E45" s="96">
        <v>28361</v>
      </c>
      <c r="F45" s="96">
        <v>78836</v>
      </c>
      <c r="G45" s="96">
        <v>57801</v>
      </c>
      <c r="H45" s="96">
        <v>31230</v>
      </c>
      <c r="I45" s="96">
        <v>89031</v>
      </c>
      <c r="J45" s="96">
        <v>249378</v>
      </c>
      <c r="K45" s="96">
        <v>188958</v>
      </c>
      <c r="L45" s="96">
        <v>438336</v>
      </c>
    </row>
    <row r="46" spans="3:12" hidden="1" outlineLevel="1">
      <c r="C46" s="44" t="s">
        <v>38</v>
      </c>
      <c r="D46" s="96">
        <v>51693</v>
      </c>
      <c r="E46" s="96">
        <v>24465</v>
      </c>
      <c r="F46" s="96">
        <v>76158</v>
      </c>
      <c r="G46" s="96">
        <v>56866</v>
      </c>
      <c r="H46" s="96">
        <v>27032</v>
      </c>
      <c r="I46" s="96">
        <v>83898</v>
      </c>
      <c r="J46" s="96">
        <v>263540</v>
      </c>
      <c r="K46" s="96">
        <v>193990</v>
      </c>
      <c r="L46" s="96">
        <v>457530</v>
      </c>
    </row>
    <row r="47" spans="3:12" hidden="1" outlineLevel="1">
      <c r="C47" s="44" t="s">
        <v>39</v>
      </c>
      <c r="D47" s="96">
        <v>50798</v>
      </c>
      <c r="E47" s="96">
        <v>28380</v>
      </c>
      <c r="F47" s="96">
        <v>79178</v>
      </c>
      <c r="G47" s="96">
        <v>56522</v>
      </c>
      <c r="H47" s="96">
        <v>31185</v>
      </c>
      <c r="I47" s="96">
        <v>87707</v>
      </c>
      <c r="J47" s="96">
        <v>275246</v>
      </c>
      <c r="K47" s="96">
        <v>191898</v>
      </c>
      <c r="L47" s="96">
        <v>467144</v>
      </c>
    </row>
    <row r="48" spans="3:12" hidden="1" outlineLevel="1">
      <c r="C48" s="44" t="s">
        <v>40</v>
      </c>
      <c r="D48" s="96">
        <v>56156</v>
      </c>
      <c r="E48" s="96">
        <v>25504</v>
      </c>
      <c r="F48" s="96">
        <v>81660</v>
      </c>
      <c r="G48" s="96">
        <v>60926</v>
      </c>
      <c r="H48" s="96">
        <v>28700</v>
      </c>
      <c r="I48" s="96">
        <v>89626</v>
      </c>
      <c r="J48" s="96">
        <v>253473</v>
      </c>
      <c r="K48" s="96">
        <v>156216</v>
      </c>
      <c r="L48" s="96">
        <v>409689</v>
      </c>
    </row>
    <row r="49" spans="3:12" hidden="1" outlineLevel="1">
      <c r="C49" s="44" t="s">
        <v>41</v>
      </c>
      <c r="D49" s="96">
        <v>74215</v>
      </c>
      <c r="E49" s="96">
        <v>40228</v>
      </c>
      <c r="F49" s="96">
        <v>114443</v>
      </c>
      <c r="G49" s="96">
        <v>81609</v>
      </c>
      <c r="H49" s="96">
        <v>45023</v>
      </c>
      <c r="I49" s="96">
        <v>126632</v>
      </c>
      <c r="J49" s="96">
        <v>298880</v>
      </c>
      <c r="K49" s="96">
        <v>229712</v>
      </c>
      <c r="L49" s="96">
        <v>528592</v>
      </c>
    </row>
    <row r="50" spans="3:12" hidden="1" outlineLevel="1">
      <c r="C50" s="44" t="s">
        <v>42</v>
      </c>
      <c r="D50" s="96">
        <v>63608</v>
      </c>
      <c r="E50" s="96">
        <v>36338</v>
      </c>
      <c r="F50" s="96">
        <v>99946</v>
      </c>
      <c r="G50" s="96">
        <v>69526</v>
      </c>
      <c r="H50" s="96">
        <v>40203</v>
      </c>
      <c r="I50" s="96">
        <v>109729</v>
      </c>
      <c r="J50" s="96">
        <v>275969</v>
      </c>
      <c r="K50" s="96">
        <v>190210</v>
      </c>
      <c r="L50" s="96">
        <v>466179</v>
      </c>
    </row>
    <row r="51" spans="3:12" hidden="1" outlineLevel="1">
      <c r="C51" s="44" t="s">
        <v>43</v>
      </c>
      <c r="D51" s="96">
        <v>52517</v>
      </c>
      <c r="E51" s="96">
        <v>29890</v>
      </c>
      <c r="F51" s="96">
        <v>82407</v>
      </c>
      <c r="G51" s="96">
        <v>58130</v>
      </c>
      <c r="H51" s="96">
        <v>32923</v>
      </c>
      <c r="I51" s="96">
        <v>91053</v>
      </c>
      <c r="J51" s="96">
        <v>246945</v>
      </c>
      <c r="K51" s="96">
        <v>164538</v>
      </c>
      <c r="L51" s="96">
        <v>411483</v>
      </c>
    </row>
    <row r="52" spans="3:12" hidden="1" outlineLevel="1">
      <c r="C52" s="44" t="s">
        <v>44</v>
      </c>
      <c r="D52" s="96">
        <v>40635</v>
      </c>
      <c r="E52" s="96">
        <v>21232</v>
      </c>
      <c r="F52" s="96">
        <v>61867</v>
      </c>
      <c r="G52" s="96">
        <v>46364</v>
      </c>
      <c r="H52" s="96">
        <v>23754</v>
      </c>
      <c r="I52" s="96">
        <v>70118</v>
      </c>
      <c r="J52" s="96">
        <v>210524</v>
      </c>
      <c r="K52" s="96">
        <v>131029</v>
      </c>
      <c r="L52" s="96">
        <v>341553</v>
      </c>
    </row>
    <row r="53" spans="3:12" hidden="1" outlineLevel="1">
      <c r="C53" s="44" t="s">
        <v>45</v>
      </c>
      <c r="D53" s="96">
        <v>54031</v>
      </c>
      <c r="E53" s="96">
        <v>26463</v>
      </c>
      <c r="F53" s="96">
        <v>80494</v>
      </c>
      <c r="G53" s="96">
        <v>61653</v>
      </c>
      <c r="H53" s="96">
        <v>29427</v>
      </c>
      <c r="I53" s="96">
        <v>91080</v>
      </c>
      <c r="J53" s="96">
        <v>265819</v>
      </c>
      <c r="K53" s="96">
        <v>172418</v>
      </c>
      <c r="L53" s="96">
        <v>438237</v>
      </c>
    </row>
    <row r="54" spans="3:12" hidden="1" outlineLevel="1">
      <c r="C54" s="44" t="s">
        <v>46</v>
      </c>
      <c r="D54" s="96">
        <v>52523</v>
      </c>
      <c r="E54" s="96">
        <v>27315</v>
      </c>
      <c r="F54" s="96">
        <v>79838</v>
      </c>
      <c r="G54" s="96">
        <v>60459</v>
      </c>
      <c r="H54" s="96">
        <v>30355</v>
      </c>
      <c r="I54" s="96">
        <v>90814</v>
      </c>
      <c r="J54" s="96">
        <v>278031</v>
      </c>
      <c r="K54" s="96">
        <v>210998</v>
      </c>
      <c r="L54" s="96">
        <v>489029</v>
      </c>
    </row>
    <row r="55" spans="3:12" hidden="1" outlineLevel="1">
      <c r="C55" s="44" t="s">
        <v>47</v>
      </c>
      <c r="D55" s="96">
        <v>47211</v>
      </c>
      <c r="E55" s="96">
        <v>20992</v>
      </c>
      <c r="F55" s="96">
        <v>68203</v>
      </c>
      <c r="G55" s="96">
        <v>53589</v>
      </c>
      <c r="H55" s="96">
        <v>23534</v>
      </c>
      <c r="I55" s="96">
        <v>77123</v>
      </c>
      <c r="J55" s="96">
        <v>242636</v>
      </c>
      <c r="K55" s="96">
        <v>181250</v>
      </c>
      <c r="L55" s="96">
        <v>423886</v>
      </c>
    </row>
    <row r="56" spans="3:12" hidden="1" outlineLevel="1">
      <c r="C56" s="44" t="s">
        <v>48</v>
      </c>
      <c r="D56" s="96">
        <v>43770</v>
      </c>
      <c r="E56" s="96">
        <v>22549</v>
      </c>
      <c r="F56" s="96">
        <v>66319</v>
      </c>
      <c r="G56" s="96">
        <v>50786</v>
      </c>
      <c r="H56" s="96">
        <v>25153</v>
      </c>
      <c r="I56" s="96">
        <v>75939</v>
      </c>
      <c r="J56" s="96">
        <v>236048</v>
      </c>
      <c r="K56" s="96">
        <v>171078</v>
      </c>
      <c r="L56" s="96">
        <v>407126</v>
      </c>
    </row>
    <row r="57" spans="3:12" collapsed="1">
      <c r="C57" s="101">
        <v>2007</v>
      </c>
      <c r="D57" s="102">
        <v>637632</v>
      </c>
      <c r="E57" s="102">
        <v>331717</v>
      </c>
      <c r="F57" s="102">
        <v>969349</v>
      </c>
      <c r="G57" s="102">
        <v>714231</v>
      </c>
      <c r="H57" s="102">
        <v>368519</v>
      </c>
      <c r="I57" s="102">
        <v>1082750</v>
      </c>
      <c r="J57" s="102">
        <v>3096489</v>
      </c>
      <c r="K57" s="102">
        <v>2182295</v>
      </c>
      <c r="L57" s="102">
        <v>5278784</v>
      </c>
    </row>
    <row r="58" spans="3:12" hidden="1" outlineLevel="1">
      <c r="C58" s="44" t="s">
        <v>37</v>
      </c>
      <c r="D58" s="96">
        <v>48860</v>
      </c>
      <c r="E58" s="96">
        <v>27357</v>
      </c>
      <c r="F58" s="96">
        <v>76217</v>
      </c>
      <c r="G58" s="96">
        <v>56422</v>
      </c>
      <c r="H58" s="96">
        <v>30408</v>
      </c>
      <c r="I58" s="96">
        <v>86830</v>
      </c>
      <c r="J58" s="96">
        <v>257174</v>
      </c>
      <c r="K58" s="96">
        <v>199259</v>
      </c>
      <c r="L58" s="96">
        <v>456433</v>
      </c>
    </row>
    <row r="59" spans="3:12" hidden="1" outlineLevel="1">
      <c r="C59" s="44" t="s">
        <v>38</v>
      </c>
      <c r="D59" s="96">
        <v>49362</v>
      </c>
      <c r="E59" s="96">
        <v>24157</v>
      </c>
      <c r="F59" s="96">
        <v>73519</v>
      </c>
      <c r="G59" s="96">
        <v>57456</v>
      </c>
      <c r="H59" s="96">
        <v>27191</v>
      </c>
      <c r="I59" s="96">
        <v>84647</v>
      </c>
      <c r="J59" s="96">
        <v>257285</v>
      </c>
      <c r="K59" s="96">
        <v>175252</v>
      </c>
      <c r="L59" s="96">
        <v>432537</v>
      </c>
    </row>
    <row r="60" spans="3:12" hidden="1" outlineLevel="1">
      <c r="C60" s="44" t="s">
        <v>39</v>
      </c>
      <c r="D60" s="96">
        <v>52110</v>
      </c>
      <c r="E60" s="96">
        <v>26936</v>
      </c>
      <c r="F60" s="96">
        <v>79046</v>
      </c>
      <c r="G60" s="96">
        <v>58173</v>
      </c>
      <c r="H60" s="96">
        <v>29740</v>
      </c>
      <c r="I60" s="96">
        <v>87913</v>
      </c>
      <c r="J60" s="96">
        <v>283799</v>
      </c>
      <c r="K60" s="96">
        <v>204016</v>
      </c>
      <c r="L60" s="96">
        <v>487815</v>
      </c>
    </row>
    <row r="61" spans="3:12" hidden="1" outlineLevel="1">
      <c r="C61" s="44" t="s">
        <v>40</v>
      </c>
      <c r="D61" s="96">
        <v>61287</v>
      </c>
      <c r="E61" s="96">
        <v>29903</v>
      </c>
      <c r="F61" s="96">
        <v>91190</v>
      </c>
      <c r="G61" s="96">
        <v>68076</v>
      </c>
      <c r="H61" s="96">
        <v>33333</v>
      </c>
      <c r="I61" s="96">
        <v>101409</v>
      </c>
      <c r="J61" s="96">
        <v>271419</v>
      </c>
      <c r="K61" s="96">
        <v>192507</v>
      </c>
      <c r="L61" s="96">
        <v>463926</v>
      </c>
    </row>
    <row r="62" spans="3:12" hidden="1" outlineLevel="1">
      <c r="C62" s="44" t="s">
        <v>41</v>
      </c>
      <c r="D62" s="96">
        <v>72509</v>
      </c>
      <c r="E62" s="96">
        <v>40420</v>
      </c>
      <c r="F62" s="96">
        <v>112929</v>
      </c>
      <c r="G62" s="96">
        <v>81193</v>
      </c>
      <c r="H62" s="96">
        <v>44666</v>
      </c>
      <c r="I62" s="96">
        <v>125859</v>
      </c>
      <c r="J62" s="96">
        <v>301594</v>
      </c>
      <c r="K62" s="96">
        <v>231405</v>
      </c>
      <c r="L62" s="96">
        <v>532999</v>
      </c>
    </row>
    <row r="63" spans="3:12" hidden="1" outlineLevel="1">
      <c r="C63" s="44" t="s">
        <v>42</v>
      </c>
      <c r="D63" s="96">
        <v>66322</v>
      </c>
      <c r="E63" s="96">
        <v>36858</v>
      </c>
      <c r="F63" s="96">
        <v>103180</v>
      </c>
      <c r="G63" s="96">
        <v>73153</v>
      </c>
      <c r="H63" s="96">
        <v>40773</v>
      </c>
      <c r="I63" s="96">
        <v>113926</v>
      </c>
      <c r="J63" s="96">
        <v>279188</v>
      </c>
      <c r="K63" s="96">
        <v>206958</v>
      </c>
      <c r="L63" s="96">
        <v>486146</v>
      </c>
    </row>
    <row r="64" spans="3:12" hidden="1" outlineLevel="1">
      <c r="C64" s="44" t="s">
        <v>43</v>
      </c>
      <c r="D64" s="96">
        <v>51580</v>
      </c>
      <c r="E64" s="96">
        <v>28525</v>
      </c>
      <c r="F64" s="96">
        <v>80105</v>
      </c>
      <c r="G64" s="96">
        <v>57866</v>
      </c>
      <c r="H64" s="96">
        <v>31203</v>
      </c>
      <c r="I64" s="96">
        <v>89069</v>
      </c>
      <c r="J64" s="96">
        <v>247714</v>
      </c>
      <c r="K64" s="96">
        <v>177405</v>
      </c>
      <c r="L64" s="96">
        <v>425119</v>
      </c>
    </row>
    <row r="65" spans="3:12" hidden="1" outlineLevel="1">
      <c r="C65" s="44" t="s">
        <v>44</v>
      </c>
      <c r="D65" s="96">
        <v>47701</v>
      </c>
      <c r="E65" s="96">
        <v>21801</v>
      </c>
      <c r="F65" s="96">
        <v>69502</v>
      </c>
      <c r="G65" s="96">
        <v>53203</v>
      </c>
      <c r="H65" s="96">
        <v>24314</v>
      </c>
      <c r="I65" s="96">
        <v>77517</v>
      </c>
      <c r="J65" s="96">
        <v>231999</v>
      </c>
      <c r="K65" s="96">
        <v>144399</v>
      </c>
      <c r="L65" s="96">
        <v>376398</v>
      </c>
    </row>
    <row r="66" spans="3:12" hidden="1" outlineLevel="1">
      <c r="C66" s="44" t="s">
        <v>45</v>
      </c>
      <c r="D66" s="96">
        <v>54732</v>
      </c>
      <c r="E66" s="96">
        <v>30415</v>
      </c>
      <c r="F66" s="96">
        <v>85147</v>
      </c>
      <c r="G66" s="96">
        <v>61574</v>
      </c>
      <c r="H66" s="96">
        <v>33731</v>
      </c>
      <c r="I66" s="96">
        <v>95305</v>
      </c>
      <c r="J66" s="96">
        <v>280921</v>
      </c>
      <c r="K66" s="96">
        <v>195664</v>
      </c>
      <c r="L66" s="96">
        <v>476585</v>
      </c>
    </row>
    <row r="67" spans="3:12" hidden="1" outlineLevel="1">
      <c r="C67" s="44" t="s">
        <v>46</v>
      </c>
      <c r="D67" s="96">
        <v>50909</v>
      </c>
      <c r="E67" s="96">
        <v>27560</v>
      </c>
      <c r="F67" s="96">
        <v>78469</v>
      </c>
      <c r="G67" s="96">
        <v>57387</v>
      </c>
      <c r="H67" s="96">
        <v>30700</v>
      </c>
      <c r="I67" s="96">
        <v>88087</v>
      </c>
      <c r="J67" s="96">
        <v>263907</v>
      </c>
      <c r="K67" s="96">
        <v>205829</v>
      </c>
      <c r="L67" s="96">
        <v>469736</v>
      </c>
    </row>
    <row r="68" spans="3:12" hidden="1" outlineLevel="1">
      <c r="C68" s="44" t="s">
        <v>47</v>
      </c>
      <c r="D68" s="96">
        <v>47537</v>
      </c>
      <c r="E68" s="96">
        <v>23262</v>
      </c>
      <c r="F68" s="96">
        <v>70799</v>
      </c>
      <c r="G68" s="96">
        <v>53184</v>
      </c>
      <c r="H68" s="96">
        <v>25716</v>
      </c>
      <c r="I68" s="96">
        <v>78900</v>
      </c>
      <c r="J68" s="96">
        <v>236296</v>
      </c>
      <c r="K68" s="96">
        <v>185317</v>
      </c>
      <c r="L68" s="96">
        <v>421613</v>
      </c>
    </row>
    <row r="69" spans="3:12" hidden="1" outlineLevel="1">
      <c r="C69" s="44" t="s">
        <v>48</v>
      </c>
      <c r="D69" s="96">
        <v>42132</v>
      </c>
      <c r="E69" s="96">
        <v>24231</v>
      </c>
      <c r="F69" s="96">
        <v>66363</v>
      </c>
      <c r="G69" s="96">
        <v>46950</v>
      </c>
      <c r="H69" s="96">
        <v>26776</v>
      </c>
      <c r="I69" s="96">
        <v>73726</v>
      </c>
      <c r="J69" s="96">
        <v>233515</v>
      </c>
      <c r="K69" s="96">
        <v>188191</v>
      </c>
      <c r="L69" s="96">
        <v>421706</v>
      </c>
    </row>
    <row r="70" spans="3:12" collapsed="1">
      <c r="C70" s="101">
        <v>2006</v>
      </c>
      <c r="D70" s="102">
        <v>645041</v>
      </c>
      <c r="E70" s="102">
        <v>341425</v>
      </c>
      <c r="F70" s="102">
        <v>986466</v>
      </c>
      <c r="G70" s="102">
        <v>724637</v>
      </c>
      <c r="H70" s="102">
        <v>378551</v>
      </c>
      <c r="I70" s="102">
        <v>1103188</v>
      </c>
      <c r="J70" s="102">
        <v>3144811</v>
      </c>
      <c r="K70" s="102">
        <v>2306202</v>
      </c>
      <c r="L70" s="102">
        <v>5451013</v>
      </c>
    </row>
    <row r="71" spans="3:12" hidden="1">
      <c r="C71" s="101">
        <v>1978</v>
      </c>
      <c r="D71" s="102" t="e">
        <v>#REF!</v>
      </c>
      <c r="E71" s="102" t="e">
        <v>#REF!</v>
      </c>
      <c r="F71" s="102" t="e">
        <v>#REF!</v>
      </c>
      <c r="G71" s="102" t="e">
        <v>#REF!</v>
      </c>
      <c r="H71" s="102" t="e">
        <v>#REF!</v>
      </c>
      <c r="I71" s="102" t="e">
        <v>#REF!</v>
      </c>
      <c r="J71" s="102" t="e">
        <v>#REF!</v>
      </c>
      <c r="K71" s="102" t="e">
        <v>#REF!</v>
      </c>
      <c r="L71" s="102" t="e">
        <v>#REF!</v>
      </c>
    </row>
    <row r="72" spans="3:12">
      <c r="C72" s="514" t="s">
        <v>76</v>
      </c>
      <c r="D72" s="515"/>
      <c r="E72" s="515"/>
      <c r="F72" s="515"/>
      <c r="G72" s="515"/>
      <c r="H72" s="515"/>
      <c r="I72" s="515"/>
      <c r="J72" s="515"/>
      <c r="K72" s="515"/>
      <c r="L72" s="516"/>
    </row>
  </sheetData>
  <mergeCells count="6">
    <mergeCell ref="C72:L72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2:K58"/>
  <sheetViews>
    <sheetView showGridLines="0" showRowColHeaders="0" zoomScaleNormal="100" workbookViewId="0">
      <selection activeCell="E10" sqref="E10"/>
    </sheetView>
  </sheetViews>
  <sheetFormatPr baseColWidth="10" defaultRowHeight="15" outlineLevelRow="1"/>
  <cols>
    <col min="1" max="1" width="18" customWidth="1"/>
    <col min="3" max="11" width="13" customWidth="1"/>
  </cols>
  <sheetData>
    <row r="2" spans="2:11" ht="48.75" customHeight="1"/>
    <row r="3" spans="2:11" ht="31.5" customHeight="1">
      <c r="B3" s="517" t="s">
        <v>95</v>
      </c>
      <c r="C3" s="517"/>
      <c r="D3" s="517"/>
      <c r="E3" s="517"/>
      <c r="F3" s="517"/>
      <c r="G3" s="517"/>
      <c r="H3" s="517"/>
      <c r="I3" s="517"/>
      <c r="J3" s="517"/>
      <c r="K3" s="517"/>
    </row>
    <row r="4" spans="2:11" s="103" customFormat="1" ht="26.25" customHeight="1">
      <c r="B4" s="518"/>
      <c r="C4" s="520" t="s">
        <v>87</v>
      </c>
      <c r="D4" s="521"/>
      <c r="E4" s="521"/>
      <c r="F4" s="520" t="s">
        <v>90</v>
      </c>
      <c r="G4" s="521"/>
      <c r="H4" s="521"/>
      <c r="I4" s="520" t="s">
        <v>91</v>
      </c>
      <c r="J4" s="521"/>
      <c r="K4" s="521"/>
    </row>
    <row r="5" spans="2:11" s="103" customFormat="1" ht="30">
      <c r="B5" s="519"/>
      <c r="C5" s="95" t="s">
        <v>92</v>
      </c>
      <c r="D5" s="95" t="s">
        <v>93</v>
      </c>
      <c r="E5" s="95" t="s">
        <v>69</v>
      </c>
      <c r="F5" s="95" t="s">
        <v>92</v>
      </c>
      <c r="G5" s="95" t="s">
        <v>93</v>
      </c>
      <c r="H5" s="95" t="s">
        <v>69</v>
      </c>
      <c r="I5" s="95" t="s">
        <v>94</v>
      </c>
      <c r="J5" s="95" t="s">
        <v>93</v>
      </c>
      <c r="K5" s="95" t="s">
        <v>36</v>
      </c>
    </row>
    <row r="6" spans="2:11" hidden="1">
      <c r="B6" s="44" t="s">
        <v>37</v>
      </c>
      <c r="C6" s="104" t="str">
        <f>IFERROR('Tablas turistas zona y tip.'!D6/'Tablas turistas zona y tip.'!D19-1,"-")</f>
        <v>-</v>
      </c>
      <c r="D6" s="104" t="str">
        <f>IFERROR('Tablas turistas zona y tip.'!E6/'Tablas turistas zona y tip.'!E19-1,"-")</f>
        <v>-</v>
      </c>
      <c r="E6" s="104" t="str">
        <f>IFERROR('Tablas turistas zona y tip.'!F6/'Tablas turistas zona y tip.'!F19-1,"-")</f>
        <v>-</v>
      </c>
      <c r="F6" s="104" t="str">
        <f>IFERROR('Tablas turistas zona y tip.'!G6/'Tablas turistas zona y tip.'!G19-1,"-")</f>
        <v>-</v>
      </c>
      <c r="G6" s="104" t="str">
        <f>IFERROR('Tablas turistas zona y tip.'!H6/'Tablas turistas zona y tip.'!H19-1,"-")</f>
        <v>-</v>
      </c>
      <c r="H6" s="104" t="str">
        <f>IFERROR('Tablas turistas zona y tip.'!I6/'Tablas turistas zona y tip.'!I19-1,"-")</f>
        <v>-</v>
      </c>
      <c r="I6" s="104" t="str">
        <f>IFERROR('Tablas turistas zona y tip.'!J6/'Tablas turistas zona y tip.'!J19-1,"-")</f>
        <v>-</v>
      </c>
      <c r="J6" s="104" t="str">
        <f>IFERROR('Tablas turistas zona y tip.'!K6/'Tablas turistas zona y tip.'!K19-1,"-")</f>
        <v>-</v>
      </c>
      <c r="K6" s="104" t="str">
        <f>IFERROR('Tablas turistas zona y tip.'!L6/'Tablas turistas zona y tip.'!L19-1,"-")</f>
        <v>-</v>
      </c>
    </row>
    <row r="7" spans="2:11" hidden="1">
      <c r="B7" s="44" t="s">
        <v>38</v>
      </c>
      <c r="C7" s="104" t="str">
        <f>IFERROR('Tablas turistas zona y tip.'!D7/'Tablas turistas zona y tip.'!D20-1,"-")</f>
        <v>-</v>
      </c>
      <c r="D7" s="104" t="str">
        <f>IFERROR('Tablas turistas zona y tip.'!E7/'Tablas turistas zona y tip.'!E20-1,"-")</f>
        <v>-</v>
      </c>
      <c r="E7" s="104" t="str">
        <f>IFERROR('Tablas turistas zona y tip.'!F7/'Tablas turistas zona y tip.'!F20-1,"-")</f>
        <v>-</v>
      </c>
      <c r="F7" s="104" t="str">
        <f>IFERROR('Tablas turistas zona y tip.'!G7/'Tablas turistas zona y tip.'!G20-1,"-")</f>
        <v>-</v>
      </c>
      <c r="G7" s="104" t="str">
        <f>IFERROR('Tablas turistas zona y tip.'!H7/'Tablas turistas zona y tip.'!H20-1,"-")</f>
        <v>-</v>
      </c>
      <c r="H7" s="104" t="str">
        <f>IFERROR('Tablas turistas zona y tip.'!I7/'Tablas turistas zona y tip.'!I20-1,"-")</f>
        <v>-</v>
      </c>
      <c r="I7" s="104" t="str">
        <f>IFERROR('Tablas turistas zona y tip.'!J7/'Tablas turistas zona y tip.'!J20-1,"-")</f>
        <v>-</v>
      </c>
      <c r="J7" s="104" t="str">
        <f>IFERROR('Tablas turistas zona y tip.'!K7/'Tablas turistas zona y tip.'!K20-1,"-")</f>
        <v>-</v>
      </c>
      <c r="K7" s="104" t="str">
        <f>IFERROR('Tablas turistas zona y tip.'!L7/'Tablas turistas zona y tip.'!L20-1,"-")</f>
        <v>-</v>
      </c>
    </row>
    <row r="8" spans="2:11" hidden="1">
      <c r="B8" s="44" t="s">
        <v>39</v>
      </c>
      <c r="C8" s="104" t="str">
        <f>IFERROR('Tablas turistas zona y tip.'!D8/'Tablas turistas zona y tip.'!D21-1,"-")</f>
        <v>-</v>
      </c>
      <c r="D8" s="104" t="str">
        <f>IFERROR('Tablas turistas zona y tip.'!E8/'Tablas turistas zona y tip.'!E21-1,"-")</f>
        <v>-</v>
      </c>
      <c r="E8" s="104" t="str">
        <f>IFERROR('Tablas turistas zona y tip.'!F8/'Tablas turistas zona y tip.'!F21-1,"-")</f>
        <v>-</v>
      </c>
      <c r="F8" s="104" t="str">
        <f>IFERROR('Tablas turistas zona y tip.'!G8/'Tablas turistas zona y tip.'!G21-1,"-")</f>
        <v>-</v>
      </c>
      <c r="G8" s="104" t="str">
        <f>IFERROR('Tablas turistas zona y tip.'!H8/'Tablas turistas zona y tip.'!H21-1,"-")</f>
        <v>-</v>
      </c>
      <c r="H8" s="104" t="str">
        <f>IFERROR('Tablas turistas zona y tip.'!I8/'Tablas turistas zona y tip.'!I21-1,"-")</f>
        <v>-</v>
      </c>
      <c r="I8" s="104" t="str">
        <f>IFERROR('Tablas turistas zona y tip.'!J8/'Tablas turistas zona y tip.'!J21-1,"-")</f>
        <v>-</v>
      </c>
      <c r="J8" s="104" t="str">
        <f>IFERROR('Tablas turistas zona y tip.'!K8/'Tablas turistas zona y tip.'!K21-1,"-")</f>
        <v>-</v>
      </c>
      <c r="K8" s="104" t="str">
        <f>IFERROR('Tablas turistas zona y tip.'!L8/'Tablas turistas zona y tip.'!L21-1,"-")</f>
        <v>-</v>
      </c>
    </row>
    <row r="9" spans="2:11" hidden="1">
      <c r="B9" s="44" t="s">
        <v>40</v>
      </c>
      <c r="C9" s="104" t="str">
        <f>IFERROR('Tablas turistas zona y tip.'!D9/'Tablas turistas zona y tip.'!D22-1,"-")</f>
        <v>-</v>
      </c>
      <c r="D9" s="104" t="str">
        <f>IFERROR('Tablas turistas zona y tip.'!E9/'Tablas turistas zona y tip.'!E22-1,"-")</f>
        <v>-</v>
      </c>
      <c r="E9" s="104" t="str">
        <f>IFERROR('Tablas turistas zona y tip.'!F9/'Tablas turistas zona y tip.'!F22-1,"-")</f>
        <v>-</v>
      </c>
      <c r="F9" s="104" t="str">
        <f>IFERROR('Tablas turistas zona y tip.'!G9/'Tablas turistas zona y tip.'!G22-1,"-")</f>
        <v>-</v>
      </c>
      <c r="G9" s="104" t="str">
        <f>IFERROR('Tablas turistas zona y tip.'!H9/'Tablas turistas zona y tip.'!H22-1,"-")</f>
        <v>-</v>
      </c>
      <c r="H9" s="104" t="str">
        <f>IFERROR('Tablas turistas zona y tip.'!I9/'Tablas turistas zona y tip.'!I22-1,"-")</f>
        <v>-</v>
      </c>
      <c r="I9" s="104" t="str">
        <f>IFERROR('Tablas turistas zona y tip.'!J9/'Tablas turistas zona y tip.'!J22-1,"-")</f>
        <v>-</v>
      </c>
      <c r="J9" s="104" t="str">
        <f>IFERROR('Tablas turistas zona y tip.'!K9/'Tablas turistas zona y tip.'!K22-1,"-")</f>
        <v>-</v>
      </c>
      <c r="K9" s="104" t="str">
        <f>IFERROR('Tablas turistas zona y tip.'!L9/'Tablas turistas zona y tip.'!L22-1,"-")</f>
        <v>-</v>
      </c>
    </row>
    <row r="10" spans="2:11" hidden="1">
      <c r="B10" s="44" t="s">
        <v>41</v>
      </c>
      <c r="C10" s="104" t="str">
        <f>IFERROR('Tablas turistas zona y tip.'!D10/'Tablas turistas zona y tip.'!D23-1,"-")</f>
        <v>-</v>
      </c>
      <c r="D10" s="104" t="str">
        <f>IFERROR('Tablas turistas zona y tip.'!E10/'Tablas turistas zona y tip.'!E23-1,"-")</f>
        <v>-</v>
      </c>
      <c r="E10" s="104" t="str">
        <f>IFERROR('Tablas turistas zona y tip.'!F10/'Tablas turistas zona y tip.'!F23-1,"-")</f>
        <v>-</v>
      </c>
      <c r="F10" s="104" t="str">
        <f>IFERROR('Tablas turistas zona y tip.'!G10/'Tablas turistas zona y tip.'!G23-1,"-")</f>
        <v>-</v>
      </c>
      <c r="G10" s="104" t="str">
        <f>IFERROR('Tablas turistas zona y tip.'!H10/'Tablas turistas zona y tip.'!H23-1,"-")</f>
        <v>-</v>
      </c>
      <c r="H10" s="104" t="str">
        <f>IFERROR('Tablas turistas zona y tip.'!I10/'Tablas turistas zona y tip.'!I23-1,"-")</f>
        <v>-</v>
      </c>
      <c r="I10" s="104" t="str">
        <f>IFERROR('Tablas turistas zona y tip.'!J10/'Tablas turistas zona y tip.'!J23-1,"-")</f>
        <v>-</v>
      </c>
      <c r="J10" s="104" t="str">
        <f>IFERROR('Tablas turistas zona y tip.'!K10/'Tablas turistas zona y tip.'!K23-1,"-")</f>
        <v>-</v>
      </c>
      <c r="K10" s="104" t="str">
        <f>IFERROR('Tablas turistas zona y tip.'!L10/'Tablas turistas zona y tip.'!L23-1,"-")</f>
        <v>-</v>
      </c>
    </row>
    <row r="11" spans="2:11">
      <c r="B11" s="44" t="s">
        <v>42</v>
      </c>
      <c r="C11" s="104">
        <f>IFERROR('Tablas turistas zona y tip.'!D11/'Tablas turistas zona y tip.'!D24-1,"-")</f>
        <v>-0.11341969668523266</v>
      </c>
      <c r="D11" s="104">
        <f>IFERROR('Tablas turistas zona y tip.'!E11/'Tablas turistas zona y tip.'!E24-1,"-")</f>
        <v>-0.21927547230099453</v>
      </c>
      <c r="E11" s="104">
        <f>IFERROR('Tablas turistas zona y tip.'!F11/'Tablas turistas zona y tip.'!F24-1,"-")</f>
        <v>-0.14973826294296599</v>
      </c>
      <c r="F11" s="104">
        <f>IFERROR('Tablas turistas zona y tip.'!G11/'Tablas turistas zona y tip.'!G24-1,"-")</f>
        <v>-0.11259047619047624</v>
      </c>
      <c r="G11" s="104">
        <f>IFERROR('Tablas turistas zona y tip.'!H11/'Tablas turistas zona y tip.'!H24-1,"-")</f>
        <v>-0.21475799086757996</v>
      </c>
      <c r="H11" s="104">
        <f>IFERROR('Tablas turistas zona y tip.'!I11/'Tablas turistas zona y tip.'!I24-1,"-")</f>
        <v>-0.14760563380281688</v>
      </c>
      <c r="I11" s="104">
        <f>IFERROR('Tablas turistas zona y tip.'!J11/'Tablas turistas zona y tip.'!J24-1,"-")</f>
        <v>3.7779213406158751E-2</v>
      </c>
      <c r="J11" s="104">
        <f>IFERROR('Tablas turistas zona y tip.'!K11/'Tablas turistas zona y tip.'!K24-1,"-")</f>
        <v>4.1473236758208021E-2</v>
      </c>
      <c r="K11" s="104">
        <f>IFERROR('Tablas turistas zona y tip.'!L11/'Tablas turistas zona y tip.'!L24-1,"-")</f>
        <v>3.9300314374877576E-2</v>
      </c>
    </row>
    <row r="12" spans="2:11">
      <c r="B12" s="44" t="s">
        <v>43</v>
      </c>
      <c r="C12" s="104">
        <f>IFERROR('Tablas turistas zona y tip.'!D12/'Tablas turistas zona y tip.'!D25-1,"-")</f>
        <v>7.9227443941653819E-2</v>
      </c>
      <c r="D12" s="104">
        <f>IFERROR('Tablas turistas zona y tip.'!E12/'Tablas turistas zona y tip.'!E25-1,"-")</f>
        <v>-2.2190599012762879E-2</v>
      </c>
      <c r="E12" s="104">
        <f>IFERROR('Tablas turistas zona y tip.'!F12/'Tablas turistas zona y tip.'!F25-1,"-")</f>
        <v>4.2469860099284329E-2</v>
      </c>
      <c r="F12" s="104">
        <f>IFERROR('Tablas turistas zona y tip.'!G12/'Tablas turistas zona y tip.'!G25-1,"-")</f>
        <v>8.5190973020177418E-2</v>
      </c>
      <c r="G12" s="104">
        <f>IFERROR('Tablas turistas zona y tip.'!H12/'Tablas turistas zona y tip.'!H25-1,"-")</f>
        <v>-3.9462534802082061E-2</v>
      </c>
      <c r="H12" s="104">
        <f>IFERROR('Tablas turistas zona y tip.'!I12/'Tablas turistas zona y tip.'!I25-1,"-")</f>
        <v>3.995783123709673E-2</v>
      </c>
      <c r="I12" s="104">
        <f>IFERROR('Tablas turistas zona y tip.'!J12/'Tablas turistas zona y tip.'!J25-1,"-")</f>
        <v>8.0190908452846044E-2</v>
      </c>
      <c r="J12" s="104">
        <f>IFERROR('Tablas turistas zona y tip.'!K12/'Tablas turistas zona y tip.'!K25-1,"-")</f>
        <v>5.8372446618628837E-2</v>
      </c>
      <c r="K12" s="104">
        <f>IFERROR('Tablas turistas zona y tip.'!L12/'Tablas turistas zona y tip.'!L25-1,"-")</f>
        <v>7.1700518496075505E-2</v>
      </c>
    </row>
    <row r="13" spans="2:11">
      <c r="B13" s="44" t="s">
        <v>44</v>
      </c>
      <c r="C13" s="104">
        <f>IFERROR('Tablas turistas zona y tip.'!D13/'Tablas turistas zona y tip.'!D26-1,"-")</f>
        <v>8.2153971045866525E-2</v>
      </c>
      <c r="D13" s="104">
        <f>IFERROR('Tablas turistas zona y tip.'!E13/'Tablas turistas zona y tip.'!E26-1,"-")</f>
        <v>-0.13311417240659573</v>
      </c>
      <c r="E13" s="104">
        <f>IFERROR('Tablas turistas zona y tip.'!F13/'Tablas turistas zona y tip.'!F26-1,"-")</f>
        <v>8.6423492934657453E-3</v>
      </c>
      <c r="F13" s="104">
        <f>IFERROR('Tablas turistas zona y tip.'!G13/'Tablas turistas zona y tip.'!G26-1,"-")</f>
        <v>5.0769157498690376E-2</v>
      </c>
      <c r="G13" s="104">
        <f>IFERROR('Tablas turistas zona y tip.'!H13/'Tablas turistas zona y tip.'!H26-1,"-")</f>
        <v>-0.12416154603874474</v>
      </c>
      <c r="H13" s="104">
        <f>IFERROR('Tablas turistas zona y tip.'!I13/'Tablas turistas zona y tip.'!I26-1,"-")</f>
        <v>-8.1341904506183615E-3</v>
      </c>
      <c r="I13" s="104">
        <f>IFERROR('Tablas turistas zona y tip.'!J13/'Tablas turistas zona y tip.'!J26-1,"-")</f>
        <v>7.4694167065846306E-2</v>
      </c>
      <c r="J13" s="104">
        <f>IFERROR('Tablas turistas zona y tip.'!K13/'Tablas turistas zona y tip.'!K26-1,"-")</f>
        <v>-3.9142219986334381E-2</v>
      </c>
      <c r="K13" s="104">
        <f>IFERROR('Tablas turistas zona y tip.'!L13/'Tablas turistas zona y tip.'!L26-1,"-")</f>
        <v>3.1413702243550334E-2</v>
      </c>
    </row>
    <row r="14" spans="2:11">
      <c r="B14" s="44" t="s">
        <v>45</v>
      </c>
      <c r="C14" s="104">
        <f>IFERROR('Tablas turistas zona y tip.'!D14/'Tablas turistas zona y tip.'!D27-1,"-")</f>
        <v>-0.13682239101030069</v>
      </c>
      <c r="D14" s="104">
        <f>IFERROR('Tablas turistas zona y tip.'!E14/'Tablas turistas zona y tip.'!E27-1,"-")</f>
        <v>-0.18086295551084286</v>
      </c>
      <c r="E14" s="104">
        <f>IFERROR('Tablas turistas zona y tip.'!F14/'Tablas turistas zona y tip.'!F27-1,"-")</f>
        <v>-0.15080942913944906</v>
      </c>
      <c r="F14" s="104">
        <f>IFERROR('Tablas turistas zona y tip.'!G14/'Tablas turistas zona y tip.'!G27-1,"-")</f>
        <v>-0.13975120475176506</v>
      </c>
      <c r="G14" s="104">
        <f>IFERROR('Tablas turistas zona y tip.'!H14/'Tablas turistas zona y tip.'!H27-1,"-")</f>
        <v>-0.19272361809045224</v>
      </c>
      <c r="H14" s="104">
        <f>IFERROR('Tablas turistas zona y tip.'!I14/'Tablas turistas zona y tip.'!I27-1,"-")</f>
        <v>-0.15655567316643926</v>
      </c>
      <c r="I14" s="104">
        <f>IFERROR('Tablas turistas zona y tip.'!J14/'Tablas turistas zona y tip.'!J27-1,"-")</f>
        <v>2.3258754633178613E-2</v>
      </c>
      <c r="J14" s="104">
        <f>IFERROR('Tablas turistas zona y tip.'!K14/'Tablas turistas zona y tip.'!K27-1,"-")</f>
        <v>-1.0685518008756389E-2</v>
      </c>
      <c r="K14" s="104">
        <f>IFERROR('Tablas turistas zona y tip.'!L14/'Tablas turistas zona y tip.'!L27-1,"-")</f>
        <v>9.8439404440409106E-3</v>
      </c>
    </row>
    <row r="15" spans="2:11">
      <c r="B15" s="44" t="s">
        <v>46</v>
      </c>
      <c r="C15" s="104">
        <f>IFERROR('Tablas turistas zona y tip.'!D15/'Tablas turistas zona y tip.'!D28-1,"-")</f>
        <v>-3.9997139656282044E-2</v>
      </c>
      <c r="D15" s="104">
        <f>IFERROR('Tablas turistas zona y tip.'!E15/'Tablas turistas zona y tip.'!E28-1,"-")</f>
        <v>-0.18380960578412808</v>
      </c>
      <c r="E15" s="104">
        <f>IFERROR('Tablas turistas zona y tip.'!F15/'Tablas turistas zona y tip.'!F28-1,"-")</f>
        <v>-9.1257727530718369E-2</v>
      </c>
      <c r="F15" s="104">
        <f>IFERROR('Tablas turistas zona y tip.'!G15/'Tablas turistas zona y tip.'!G28-1,"-")</f>
        <v>-3.9119855686537752E-2</v>
      </c>
      <c r="G15" s="104">
        <f>IFERROR('Tablas turistas zona y tip.'!H15/'Tablas turistas zona y tip.'!H28-1,"-")</f>
        <v>-0.1845867720562594</v>
      </c>
      <c r="H15" s="104">
        <f>IFERROR('Tablas turistas zona y tip.'!I15/'Tablas turistas zona y tip.'!I28-1,"-")</f>
        <v>-9.0211341398690803E-2</v>
      </c>
      <c r="I15" s="104">
        <f>IFERROR('Tablas turistas zona y tip.'!J15/'Tablas turistas zona y tip.'!J28-1,"-")</f>
        <v>4.2557999070103048E-2</v>
      </c>
      <c r="J15" s="104">
        <f>IFERROR('Tablas turistas zona y tip.'!K15/'Tablas turistas zona y tip.'!K28-1,"-")</f>
        <v>-8.3294773519163812E-2</v>
      </c>
      <c r="K15" s="104">
        <f>IFERROR('Tablas turistas zona y tip.'!L15/'Tablas turistas zona y tip.'!L28-1,"-")</f>
        <v>-1.2568741025816399E-2</v>
      </c>
    </row>
    <row r="16" spans="2:11">
      <c r="B16" s="44" t="s">
        <v>47</v>
      </c>
      <c r="C16" s="104">
        <f>IFERROR('Tablas turistas zona y tip.'!D16/'Tablas turistas zona y tip.'!D29-1,"-")</f>
        <v>-4.4818414576549226E-2</v>
      </c>
      <c r="D16" s="104">
        <f>IFERROR('Tablas turistas zona y tip.'!E16/'Tablas turistas zona y tip.'!E29-1,"-")</f>
        <v>-0.12843453862036103</v>
      </c>
      <c r="E16" s="104">
        <f>IFERROR('Tablas turistas zona y tip.'!F16/'Tablas turistas zona y tip.'!F29-1,"-")</f>
        <v>-7.1534896309076723E-2</v>
      </c>
      <c r="F16" s="104">
        <f>IFERROR('Tablas turistas zona y tip.'!G16/'Tablas turistas zona y tip.'!G29-1,"-")</f>
        <v>-5.3761567773543795E-2</v>
      </c>
      <c r="G16" s="104">
        <f>IFERROR('Tablas turistas zona y tip.'!H16/'Tablas turistas zona y tip.'!H29-1,"-")</f>
        <v>-0.13556001529051986</v>
      </c>
      <c r="H16" s="104">
        <f>IFERROR('Tablas turistas zona y tip.'!I16/'Tablas turistas zona y tip.'!I29-1,"-")</f>
        <v>-7.9368165976096861E-2</v>
      </c>
      <c r="I16" s="104">
        <f>IFERROR('Tablas turistas zona y tip.'!J16/'Tablas turistas zona y tip.'!J29-1,"-")</f>
        <v>-2.9079766111128613E-3</v>
      </c>
      <c r="J16" s="104">
        <f>IFERROR('Tablas turistas zona y tip.'!K16/'Tablas turistas zona y tip.'!K29-1,"-")</f>
        <v>-9.5130321862535894E-2</v>
      </c>
      <c r="K16" s="104">
        <f>IFERROR('Tablas turistas zona y tip.'!L16/'Tablas turistas zona y tip.'!L29-1,"-")</f>
        <v>-4.1586484846284355E-2</v>
      </c>
    </row>
    <row r="17" spans="2:11">
      <c r="B17" s="44" t="s">
        <v>48</v>
      </c>
      <c r="C17" s="104">
        <f>IFERROR('Tablas turistas zona y tip.'!D17/'Tablas turistas zona y tip.'!D30-1,"-")</f>
        <v>3.9140875133404585E-2</v>
      </c>
      <c r="D17" s="104">
        <f>IFERROR('Tablas turistas zona y tip.'!E17/'Tablas turistas zona y tip.'!E30-1,"-")</f>
        <v>-7.0044488383588677E-2</v>
      </c>
      <c r="E17" s="104">
        <f>IFERROR('Tablas turistas zona y tip.'!F17/'Tablas turistas zona y tip.'!F30-1,"-")</f>
        <v>8.664009703691633E-4</v>
      </c>
      <c r="F17" s="104">
        <f>IFERROR('Tablas turistas zona y tip.'!G17/'Tablas turistas zona y tip.'!G30-1,"-")</f>
        <v>3.7002319968129749E-2</v>
      </c>
      <c r="G17" s="104">
        <f>IFERROR('Tablas turistas zona y tip.'!H17/'Tablas turistas zona y tip.'!H30-1,"-")</f>
        <v>-7.6326292658863593E-2</v>
      </c>
      <c r="H17" s="104">
        <f>IFERROR('Tablas turistas zona y tip.'!I17/'Tablas turistas zona y tip.'!I30-1,"-")</f>
        <v>-1.8931231915286784E-3</v>
      </c>
      <c r="I17" s="104">
        <f>IFERROR('Tablas turistas zona y tip.'!J17/'Tablas turistas zona y tip.'!J30-1,"-")</f>
        <v>6.5757898005853521E-2</v>
      </c>
      <c r="J17" s="104">
        <f>IFERROR('Tablas turistas zona y tip.'!K17/'Tablas turistas zona y tip.'!K30-1,"-")</f>
        <v>-7.4122514981451504E-2</v>
      </c>
      <c r="K17" s="104">
        <f>IFERROR('Tablas turistas zona y tip.'!L17/'Tablas turistas zona y tip.'!L30-1,"-")</f>
        <v>3.9581855908386032E-3</v>
      </c>
    </row>
    <row r="18" spans="2:11" ht="30">
      <c r="B18" s="105" t="s">
        <v>54</v>
      </c>
      <c r="C18" s="106">
        <f>IFERROR(('Tablas turistas zona y tip.'!D15+'Tablas turistas zona y tip.'!D16+'Tablas turistas zona y tip.'!D17+'Tablas turistas zona y tip.'!D14+'Tablas turistas zona y tip.'!D13+'Tablas turistas zona y tip.'!D12+'Tablas turistas zona y tip.'!D11)/('Tablas turistas zona y tip.'!D28+'Tablas turistas zona y tip.'!D29+'Tablas turistas zona y tip.'!D30+'Tablas turistas zona y tip.'!D27+'Tablas turistas zona y tip.'!D26+'Tablas turistas zona y tip.'!D25+'Tablas turistas zona y tip.'!D24)-1,"-")</f>
        <v>-2.688882347706445E-2</v>
      </c>
      <c r="D18" s="106">
        <f>IFERROR(('Tablas turistas zona y tip.'!E15+'Tablas turistas zona y tip.'!E16+'Tablas turistas zona y tip.'!E17+'Tablas turistas zona y tip.'!E14+'Tablas turistas zona y tip.'!E13+'Tablas turistas zona y tip.'!E12+'Tablas turistas zona y tip.'!E11)/('Tablas turistas zona y tip.'!E28+'Tablas turistas zona y tip.'!E29+'Tablas turistas zona y tip.'!E30+'Tablas turistas zona y tip.'!E27+'Tablas turistas zona y tip.'!E26+'Tablas turistas zona y tip.'!E25+'Tablas turistas zona y tip.'!E24)-1,"-")</f>
        <v>-0.13671008136954454</v>
      </c>
      <c r="E18" s="106">
        <f>IFERROR(('Tablas turistas zona y tip.'!F15+'Tablas turistas zona y tip.'!F16+'Tablas turistas zona y tip.'!F17+'Tablas turistas zona y tip.'!F14+'Tablas turistas zona y tip.'!F13+'Tablas turistas zona y tip.'!F12+'Tablas turistas zona y tip.'!F11)/('Tablas turistas zona y tip.'!F28+'Tablas turistas zona y tip.'!F29+'Tablas turistas zona y tip.'!F30+'Tablas turistas zona y tip.'!F27+'Tablas turistas zona y tip.'!F26+'Tablas turistas zona y tip.'!F25+'Tablas turistas zona y tip.'!F24)-1,"-")</f>
        <v>-6.4374828100835502E-2</v>
      </c>
      <c r="F18" s="106">
        <f>IFERROR(('Tablas turistas zona y tip.'!G15+'Tablas turistas zona y tip.'!G16+'Tablas turistas zona y tip.'!G17+'Tablas turistas zona y tip.'!G14+'Tablas turistas zona y tip.'!G13+'Tablas turistas zona y tip.'!G12+'Tablas turistas zona y tip.'!G11)/('Tablas turistas zona y tip.'!G28+'Tablas turistas zona y tip.'!G29+'Tablas turistas zona y tip.'!G30+'Tablas turistas zona y tip.'!G27+'Tablas turistas zona y tip.'!G26+'Tablas turistas zona y tip.'!G25+'Tablas turistas zona y tip.'!G24)-1,"-")</f>
        <v>-3.1447327480492171E-2</v>
      </c>
      <c r="G18" s="106">
        <f>IFERROR(('Tablas turistas zona y tip.'!H15+'Tablas turistas zona y tip.'!H16+'Tablas turistas zona y tip.'!H17+'Tablas turistas zona y tip.'!H14+'Tablas turistas zona y tip.'!H13+'Tablas turistas zona y tip.'!H12+'Tablas turistas zona y tip.'!H11)/('Tablas turistas zona y tip.'!H28+'Tablas turistas zona y tip.'!H29+'Tablas turistas zona y tip.'!H30+'Tablas turistas zona y tip.'!H27+'Tablas turistas zona y tip.'!H26+'Tablas turistas zona y tip.'!H25+'Tablas turistas zona y tip.'!H24)-1,"-")</f>
        <v>-0.1409957703061151</v>
      </c>
      <c r="H18" s="106">
        <f>IFERROR(('Tablas turistas zona y tip.'!I15+'Tablas turistas zona y tip.'!I16+'Tablas turistas zona y tip.'!I17+'Tablas turistas zona y tip.'!I14+'Tablas turistas zona y tip.'!I13+'Tablas turistas zona y tip.'!I12+'Tablas turistas zona y tip.'!I11)/('Tablas turistas zona y tip.'!I28+'Tablas turistas zona y tip.'!I29+'Tablas turistas zona y tip.'!I30+'Tablas turistas zona y tip.'!I27+'Tablas turistas zona y tip.'!I26+'Tablas turistas zona y tip.'!I25+'Tablas turistas zona y tip.'!I24)-1,"-")</f>
        <v>-6.8476553192004963E-2</v>
      </c>
      <c r="I18" s="106">
        <f>IFERROR(('Tablas turistas zona y tip.'!J15+'Tablas turistas zona y tip.'!J16+'Tablas turistas zona y tip.'!J17+'Tablas turistas zona y tip.'!J14+'Tablas turistas zona y tip.'!J13+'Tablas turistas zona y tip.'!J12+'Tablas turistas zona y tip.'!J11)/('Tablas turistas zona y tip.'!J28+'Tablas turistas zona y tip.'!J29+'Tablas turistas zona y tip.'!J30+'Tablas turistas zona y tip.'!J27+'Tablas turistas zona y tip.'!J26+'Tablas turistas zona y tip.'!J25+'Tablas turistas zona y tip.'!J24)-1,"-")</f>
        <v>4.4841887633732203E-2</v>
      </c>
      <c r="J18" s="106">
        <f>IFERROR(('Tablas turistas zona y tip.'!K15+'Tablas turistas zona y tip.'!K16+'Tablas turistas zona y tip.'!K17+'Tablas turistas zona y tip.'!K14+'Tablas turistas zona y tip.'!K13+'Tablas turistas zona y tip.'!K12+'Tablas turistas zona y tip.'!K11)/('Tablas turistas zona y tip.'!K28+'Tablas turistas zona y tip.'!K29+'Tablas turistas zona y tip.'!K30+'Tablas turistas zona y tip.'!K27+'Tablas turistas zona y tip.'!K26+'Tablas turistas zona y tip.'!K25+'Tablas turistas zona y tip.'!K24)-1,"-")</f>
        <v>-3.0648143529965033E-2</v>
      </c>
      <c r="K18" s="106">
        <f>IFERROR(('Tablas turistas zona y tip.'!L15+'Tablas turistas zona y tip.'!L16+'Tablas turistas zona y tip.'!L17+'Tablas turistas zona y tip.'!L14+'Tablas turistas zona y tip.'!L13+'Tablas turistas zona y tip.'!L12+'Tablas turistas zona y tip.'!L11)/('Tablas turistas zona y tip.'!L28+'Tablas turistas zona y tip.'!L29+'Tablas turistas zona y tip.'!L30+'Tablas turistas zona y tip.'!L27+'Tablas turistas zona y tip.'!L26+'Tablas turistas zona y tip.'!L25+'Tablas turistas zona y tip.'!L24)-1,"-")</f>
        <v>1.3778881153530875E-2</v>
      </c>
    </row>
    <row r="19" spans="2:11" hidden="1" outlineLevel="1">
      <c r="B19" s="44" t="s">
        <v>37</v>
      </c>
      <c r="C19" s="104">
        <f>IFERROR('Tablas turistas zona y tip.'!D19/'Tablas turistas zona y tip.'!D32-1,"-")</f>
        <v>-7.439255633461217E-2</v>
      </c>
      <c r="D19" s="104">
        <f>IFERROR('Tablas turistas zona y tip.'!E19/'Tablas turistas zona y tip.'!E32-1,"-")</f>
        <v>-0.13086001980851769</v>
      </c>
      <c r="E19" s="104">
        <f>IFERROR('Tablas turistas zona y tip.'!F19/'Tablas turistas zona y tip.'!F32-1,"-")</f>
        <v>-9.4056275687638302E-2</v>
      </c>
      <c r="F19" s="104">
        <f>IFERROR('Tablas turistas zona y tip.'!G19/'Tablas turistas zona y tip.'!G32-1,"-")</f>
        <v>-7.0440668708425136E-2</v>
      </c>
      <c r="G19" s="104">
        <f>IFERROR('Tablas turistas zona y tip.'!H19/'Tablas turistas zona y tip.'!H32-1,"-")</f>
        <v>-0.14826672554647824</v>
      </c>
      <c r="H19" s="104">
        <f>IFERROR('Tablas turistas zona y tip.'!I19/'Tablas turistas zona y tip.'!I32-1,"-")</f>
        <v>-9.7403011333936806E-2</v>
      </c>
      <c r="I19" s="104">
        <f>IFERROR('Tablas turistas zona y tip.'!J19/'Tablas turistas zona y tip.'!J32-1,"-")</f>
        <v>-3.3555786120824771E-2</v>
      </c>
      <c r="J19" s="104">
        <f>IFERROR('Tablas turistas zona y tip.'!K19/'Tablas turistas zona y tip.'!K32-1,"-")</f>
        <v>-0.12401986408782018</v>
      </c>
      <c r="K19" s="104">
        <f>IFERROR('Tablas turistas zona y tip.'!L19/'Tablas turistas zona y tip.'!L32-1,"-")</f>
        <v>-7.2369046545247118E-2</v>
      </c>
    </row>
    <row r="20" spans="2:11" hidden="1" outlineLevel="1">
      <c r="B20" s="44" t="s">
        <v>38</v>
      </c>
      <c r="C20" s="104">
        <f>IFERROR('Tablas turistas zona y tip.'!D20/'Tablas turistas zona y tip.'!D33-1,"-")</f>
        <v>-7.2355158208431969E-2</v>
      </c>
      <c r="D20" s="104">
        <f>IFERROR('Tablas turistas zona y tip.'!E20/'Tablas turistas zona y tip.'!E33-1,"-")</f>
        <v>-0.18415669205658325</v>
      </c>
      <c r="E20" s="104">
        <f>IFERROR('Tablas turistas zona y tip.'!F20/'Tablas turistas zona y tip.'!F33-1,"-")</f>
        <v>-0.10979289035285889</v>
      </c>
      <c r="F20" s="104">
        <f>IFERROR('Tablas turistas zona y tip.'!G20/'Tablas turistas zona y tip.'!G33-1,"-")</f>
        <v>-8.5705445544554504E-2</v>
      </c>
      <c r="G20" s="104">
        <f>IFERROR('Tablas turistas zona y tip.'!H20/'Tablas turistas zona y tip.'!H33-1,"-")</f>
        <v>-0.20462405284631824</v>
      </c>
      <c r="H20" s="104">
        <f>IFERROR('Tablas turistas zona y tip.'!I20/'Tablas turistas zona y tip.'!I33-1,"-")</f>
        <v>-0.12522111895877186</v>
      </c>
      <c r="I20" s="104">
        <f>IFERROR('Tablas turistas zona y tip.'!J20/'Tablas turistas zona y tip.'!J33-1,"-")</f>
        <v>-8.5973989084342728E-2</v>
      </c>
      <c r="J20" s="104">
        <f>IFERROR('Tablas turistas zona y tip.'!K20/'Tablas turistas zona y tip.'!K33-1,"-")</f>
        <v>-0.2091200992957557</v>
      </c>
      <c r="K20" s="104">
        <f>IFERROR('Tablas turistas zona y tip.'!L20/'Tablas turistas zona y tip.'!L33-1,"-")</f>
        <v>-0.1388289248158614</v>
      </c>
    </row>
    <row r="21" spans="2:11" hidden="1" outlineLevel="1">
      <c r="B21" s="44" t="s">
        <v>39</v>
      </c>
      <c r="C21" s="104">
        <f>IFERROR('Tablas turistas zona y tip.'!D21/'Tablas turistas zona y tip.'!D34-1,"-")</f>
        <v>-0.1044361428904973</v>
      </c>
      <c r="D21" s="104">
        <f>IFERROR('Tablas turistas zona y tip.'!E21/'Tablas turistas zona y tip.'!E34-1,"-")</f>
        <v>-0.15245207031086128</v>
      </c>
      <c r="E21" s="104">
        <f>IFERROR('Tablas turistas zona y tip.'!F21/'Tablas turistas zona y tip.'!F34-1,"-")</f>
        <v>-0.12160439197804007</v>
      </c>
      <c r="F21" s="104">
        <f>IFERROR('Tablas turistas zona y tip.'!G21/'Tablas turistas zona y tip.'!G34-1,"-")</f>
        <v>-0.11334909053540232</v>
      </c>
      <c r="G21" s="104">
        <f>IFERROR('Tablas turistas zona y tip.'!H21/'Tablas turistas zona y tip.'!H34-1,"-")</f>
        <v>-0.16718720602069614</v>
      </c>
      <c r="H21" s="104">
        <f>IFERROR('Tablas turistas zona y tip.'!I21/'Tablas turistas zona y tip.'!I34-1,"-")</f>
        <v>-0.13236740661969959</v>
      </c>
      <c r="I21" s="104">
        <f>IFERROR('Tablas turistas zona y tip.'!J21/'Tablas turistas zona y tip.'!J34-1,"-")</f>
        <v>-6.9029966497084039E-2</v>
      </c>
      <c r="J21" s="104">
        <f>IFERROR('Tablas turistas zona y tip.'!K21/'Tablas turistas zona y tip.'!K34-1,"-")</f>
        <v>-0.10427843821513405</v>
      </c>
      <c r="K21" s="104">
        <f>IFERROR('Tablas turistas zona y tip.'!L21/'Tablas turistas zona y tip.'!L34-1,"-")</f>
        <v>-8.3705814324543937E-2</v>
      </c>
    </row>
    <row r="22" spans="2:11" hidden="1" outlineLevel="1">
      <c r="B22" s="44" t="s">
        <v>40</v>
      </c>
      <c r="C22" s="104">
        <f>IFERROR('Tablas turistas zona y tip.'!D22/'Tablas turistas zona y tip.'!D35-1,"-")</f>
        <v>-0.17924012285942692</v>
      </c>
      <c r="D22" s="104">
        <f>IFERROR('Tablas turistas zona y tip.'!E22/'Tablas turistas zona y tip.'!E35-1,"-")</f>
        <v>-0.20473549863568352</v>
      </c>
      <c r="E22" s="104">
        <f>IFERROR('Tablas turistas zona y tip.'!F22/'Tablas turistas zona y tip.'!F35-1,"-")</f>
        <v>-0.18748576634024139</v>
      </c>
      <c r="F22" s="104">
        <f>IFERROR('Tablas turistas zona y tip.'!G22/'Tablas turistas zona y tip.'!G35-1,"-")</f>
        <v>-0.19919106390217167</v>
      </c>
      <c r="G22" s="104">
        <f>IFERROR('Tablas turistas zona y tip.'!H22/'Tablas turistas zona y tip.'!H35-1,"-")</f>
        <v>-0.24229363094092748</v>
      </c>
      <c r="H22" s="104">
        <f>IFERROR('Tablas turistas zona y tip.'!I22/'Tablas turistas zona y tip.'!I35-1,"-")</f>
        <v>-0.21338758333967101</v>
      </c>
      <c r="I22" s="104">
        <f>IFERROR('Tablas turistas zona y tip.'!J22/'Tablas turistas zona y tip.'!J35-1,"-")</f>
        <v>-0.11000869814925029</v>
      </c>
      <c r="J22" s="104">
        <f>IFERROR('Tablas turistas zona y tip.'!K22/'Tablas turistas zona y tip.'!K35-1,"-")</f>
        <v>-7.0903771561709794E-2</v>
      </c>
      <c r="K22" s="104">
        <f>IFERROR('Tablas turistas zona y tip.'!L22/'Tablas turistas zona y tip.'!L35-1,"-")</f>
        <v>-9.4912854949036563E-2</v>
      </c>
    </row>
    <row r="23" spans="2:11" hidden="1" outlineLevel="1">
      <c r="B23" s="44" t="s">
        <v>41</v>
      </c>
      <c r="C23" s="104">
        <f>IFERROR('Tablas turistas zona y tip.'!D23/'Tablas turistas zona y tip.'!D36-1,"-")</f>
        <v>-0.14170234380669033</v>
      </c>
      <c r="D23" s="104">
        <f>IFERROR('Tablas turistas zona y tip.'!E23/'Tablas turistas zona y tip.'!E36-1,"-")</f>
        <v>-0.26807378225364609</v>
      </c>
      <c r="E23" s="104">
        <f>IFERROR('Tablas turistas zona y tip.'!F23/'Tablas turistas zona y tip.'!F36-1,"-")</f>
        <v>-0.18687170113956397</v>
      </c>
      <c r="F23" s="104">
        <f>IFERROR('Tablas turistas zona y tip.'!G23/'Tablas turistas zona y tip.'!G36-1,"-")</f>
        <v>-0.15728368590330255</v>
      </c>
      <c r="G23" s="104">
        <f>IFERROR('Tablas turistas zona y tip.'!H23/'Tablas turistas zona y tip.'!H36-1,"-")</f>
        <v>-0.2822127540031838</v>
      </c>
      <c r="H23" s="104">
        <f>IFERROR('Tablas turistas zona y tip.'!I23/'Tablas turistas zona y tip.'!I36-1,"-")</f>
        <v>-0.20205197899364102</v>
      </c>
      <c r="I23" s="104">
        <f>IFERROR('Tablas turistas zona y tip.'!J23/'Tablas turistas zona y tip.'!J36-1,"-")</f>
        <v>-0.10969000293227116</v>
      </c>
      <c r="J23" s="104">
        <f>IFERROR('Tablas turistas zona y tip.'!K23/'Tablas turistas zona y tip.'!K36-1,"-")</f>
        <v>-0.13446018769222678</v>
      </c>
      <c r="K23" s="104">
        <f>IFERROR('Tablas turistas zona y tip.'!L23/'Tablas turistas zona y tip.'!L36-1,"-")</f>
        <v>-0.12032194672458696</v>
      </c>
    </row>
    <row r="24" spans="2:11" hidden="1" outlineLevel="1">
      <c r="B24" s="44" t="s">
        <v>42</v>
      </c>
      <c r="C24" s="104">
        <f>IFERROR('Tablas turistas zona y tip.'!D24/'Tablas turistas zona y tip.'!D37-1,"-")</f>
        <v>-0.15227771097121034</v>
      </c>
      <c r="D24" s="104">
        <f>IFERROR('Tablas turistas zona y tip.'!E24/'Tablas turistas zona y tip.'!E37-1,"-")</f>
        <v>-0.21553452813635798</v>
      </c>
      <c r="E24" s="104">
        <f>IFERROR('Tablas turistas zona y tip.'!F24/'Tablas turistas zona y tip.'!F37-1,"-")</f>
        <v>-0.17509947549285587</v>
      </c>
      <c r="F24" s="104">
        <f>IFERROR('Tablas turistas zona y tip.'!G24/'Tablas turistas zona y tip.'!G37-1,"-")</f>
        <v>-0.15265179637819171</v>
      </c>
      <c r="G24" s="104">
        <f>IFERROR('Tablas turistas zona y tip.'!H24/'Tablas turistas zona y tip.'!H37-1,"-")</f>
        <v>-0.23062870633203114</v>
      </c>
      <c r="H24" s="104">
        <f>IFERROR('Tablas turistas zona y tip.'!I24/'Tablas turistas zona y tip.'!I37-1,"-")</f>
        <v>-0.18109679205240981</v>
      </c>
      <c r="I24" s="104">
        <f>IFERROR('Tablas turistas zona y tip.'!J24/'Tablas turistas zona y tip.'!J37-1,"-")</f>
        <v>-7.7880393969152584E-2</v>
      </c>
      <c r="J24" s="104">
        <f>IFERROR('Tablas turistas zona y tip.'!K24/'Tablas turistas zona y tip.'!K37-1,"-")</f>
        <v>-6.1711160908742624E-2</v>
      </c>
      <c r="K24" s="104">
        <f>IFERROR('Tablas turistas zona y tip.'!L24/'Tablas turistas zona y tip.'!L37-1,"-")</f>
        <v>-7.129030533126568E-2</v>
      </c>
    </row>
    <row r="25" spans="2:11" hidden="1" outlineLevel="1">
      <c r="B25" s="44" t="s">
        <v>43</v>
      </c>
      <c r="C25" s="104">
        <f>IFERROR('Tablas turistas zona y tip.'!D25/'Tablas turistas zona y tip.'!D38-1,"-")</f>
        <v>-0.17154645220742226</v>
      </c>
      <c r="D25" s="104">
        <f>IFERROR('Tablas turistas zona y tip.'!E25/'Tablas turistas zona y tip.'!E38-1,"-")</f>
        <v>-0.11318373624640143</v>
      </c>
      <c r="E25" s="104">
        <f>IFERROR('Tablas turistas zona y tip.'!F25/'Tablas turistas zona y tip.'!F38-1,"-")</f>
        <v>-0.1513029204568771</v>
      </c>
      <c r="F25" s="104">
        <f>IFERROR('Tablas turistas zona y tip.'!G25/'Tablas turistas zona y tip.'!G38-1,"-")</f>
        <v>-0.18139062382421556</v>
      </c>
      <c r="G25" s="104">
        <f>IFERROR('Tablas turistas zona y tip.'!H25/'Tablas turistas zona y tip.'!H38-1,"-")</f>
        <v>-0.12840261658577756</v>
      </c>
      <c r="H25" s="104">
        <f>IFERROR('Tablas turistas zona y tip.'!I25/'Tablas turistas zona y tip.'!I38-1,"-")</f>
        <v>-0.16292437798749848</v>
      </c>
      <c r="I25" s="104">
        <f>IFERROR('Tablas turistas zona y tip.'!J25/'Tablas turistas zona y tip.'!J38-1,"-")</f>
        <v>-0.12861860882328957</v>
      </c>
      <c r="J25" s="104">
        <f>IFERROR('Tablas turistas zona y tip.'!K25/'Tablas turistas zona y tip.'!K38-1,"-")</f>
        <v>-0.13379058477708994</v>
      </c>
      <c r="K25" s="104">
        <f>IFERROR('Tablas turistas zona y tip.'!L25/'Tablas turistas zona y tip.'!L38-1,"-")</f>
        <v>-0.13063854424733679</v>
      </c>
    </row>
    <row r="26" spans="2:11" hidden="1" outlineLevel="1">
      <c r="B26" s="44" t="s">
        <v>44</v>
      </c>
      <c r="C26" s="104">
        <f>IFERROR('Tablas turistas zona y tip.'!D26/'Tablas turistas zona y tip.'!D39-1,"-")</f>
        <v>-0.22820684181947282</v>
      </c>
      <c r="D26" s="104">
        <f>IFERROR('Tablas turistas zona y tip.'!E26/'Tablas turistas zona y tip.'!E39-1,"-")</f>
        <v>-0.27764794572182439</v>
      </c>
      <c r="E26" s="104">
        <f>IFERROR('Tablas turistas zona y tip.'!F26/'Tablas turistas zona y tip.'!F39-1,"-")</f>
        <v>-0.2458340052679675</v>
      </c>
      <c r="F26" s="104">
        <f>IFERROR('Tablas turistas zona y tip.'!G26/'Tablas turistas zona y tip.'!G39-1,"-")</f>
        <v>-0.23120297310656679</v>
      </c>
      <c r="G26" s="104">
        <f>IFERROR('Tablas turistas zona y tip.'!H26/'Tablas turistas zona y tip.'!H39-1,"-")</f>
        <v>-0.28510110324938798</v>
      </c>
      <c r="H26" s="104">
        <f>IFERROR('Tablas turistas zona y tip.'!I26/'Tablas turistas zona y tip.'!I39-1,"-")</f>
        <v>-0.25023684335180707</v>
      </c>
      <c r="I26" s="104">
        <f>IFERROR('Tablas turistas zona y tip.'!J26/'Tablas turistas zona y tip.'!J39-1,"-")</f>
        <v>-0.15982555057214609</v>
      </c>
      <c r="J26" s="104">
        <f>IFERROR('Tablas turistas zona y tip.'!K26/'Tablas turistas zona y tip.'!K39-1,"-")</f>
        <v>-0.13950197710180134</v>
      </c>
      <c r="K26" s="104">
        <f>IFERROR('Tablas turistas zona y tip.'!L26/'Tablas turistas zona y tip.'!L39-1,"-")</f>
        <v>-0.152212689231216</v>
      </c>
    </row>
    <row r="27" spans="2:11" hidden="1" outlineLevel="1">
      <c r="B27" s="44" t="s">
        <v>45</v>
      </c>
      <c r="C27" s="104">
        <f>IFERROR('Tablas turistas zona y tip.'!D27/'Tablas turistas zona y tip.'!D40-1,"-")</f>
        <v>-6.9855218333849445E-2</v>
      </c>
      <c r="D27" s="104">
        <f>IFERROR('Tablas turistas zona y tip.'!E27/'Tablas turistas zona y tip.'!E40-1,"-")</f>
        <v>-0.11285204284014283</v>
      </c>
      <c r="E27" s="104">
        <f>IFERROR('Tablas turistas zona y tip.'!F27/'Tablas turistas zona y tip.'!F40-1,"-")</f>
        <v>-8.3955563649608433E-2</v>
      </c>
      <c r="F27" s="104">
        <f>IFERROR('Tablas turistas zona y tip.'!G27/'Tablas turistas zona y tip.'!G40-1,"-")</f>
        <v>-7.1906528447110207E-2</v>
      </c>
      <c r="G27" s="104">
        <f>IFERROR('Tablas turistas zona y tip.'!H27/'Tablas turistas zona y tip.'!H40-1,"-")</f>
        <v>-0.11640380789997162</v>
      </c>
      <c r="H27" s="104">
        <f>IFERROR('Tablas turistas zona y tip.'!I27/'Tablas turistas zona y tip.'!I40-1,"-")</f>
        <v>-8.6500151448076656E-2</v>
      </c>
      <c r="I27" s="104">
        <f>IFERROR('Tablas turistas zona y tip.'!J27/'Tablas turistas zona y tip.'!J40-1,"-")</f>
        <v>-3.1596912633024998E-2</v>
      </c>
      <c r="J27" s="104">
        <f>IFERROR('Tablas turistas zona y tip.'!K27/'Tablas turistas zona y tip.'!K40-1,"-")</f>
        <v>1.3315685301272806E-2</v>
      </c>
      <c r="K27" s="104">
        <f>IFERROR('Tablas turistas zona y tip.'!L27/'Tablas turistas zona y tip.'!L40-1,"-")</f>
        <v>-1.4331682818470082E-2</v>
      </c>
    </row>
    <row r="28" spans="2:11" hidden="1" outlineLevel="1">
      <c r="B28" s="44" t="s">
        <v>46</v>
      </c>
      <c r="C28" s="104">
        <f>IFERROR('Tablas turistas zona y tip.'!D28/'Tablas turistas zona y tip.'!D41-1,"-")</f>
        <v>-0.2876523924338642</v>
      </c>
      <c r="D28" s="104">
        <f>IFERROR('Tablas turistas zona y tip.'!E28/'Tablas turistas zona y tip.'!E41-1,"-")</f>
        <v>-0.21616515989744978</v>
      </c>
      <c r="E28" s="104">
        <f>IFERROR('Tablas turistas zona y tip.'!F28/'Tablas turistas zona y tip.'!F41-1,"-")</f>
        <v>-0.26371727393887368</v>
      </c>
      <c r="F28" s="104">
        <f>IFERROR('Tablas turistas zona y tip.'!G28/'Tablas turistas zona y tip.'!G41-1,"-")</f>
        <v>-0.28618913577289329</v>
      </c>
      <c r="G28" s="104">
        <f>IFERROR('Tablas turistas zona y tip.'!H28/'Tablas turistas zona y tip.'!H41-1,"-")</f>
        <v>-0.22555962311708577</v>
      </c>
      <c r="H28" s="104">
        <f>IFERROR('Tablas turistas zona y tip.'!I28/'Tablas turistas zona y tip.'!I41-1,"-")</f>
        <v>-0.26600675230237525</v>
      </c>
      <c r="I28" s="104">
        <f>IFERROR('Tablas turistas zona y tip.'!J28/'Tablas turistas zona y tip.'!J41-1,"-")</f>
        <v>-0.2193959581295325</v>
      </c>
      <c r="J28" s="104">
        <f>IFERROR('Tablas turistas zona y tip.'!K28/'Tablas turistas zona y tip.'!K41-1,"-")</f>
        <v>-0.15892605113729608</v>
      </c>
      <c r="K28" s="104">
        <f>IFERROR('Tablas turistas zona y tip.'!L28/'Tablas turistas zona y tip.'!L41-1,"-")</f>
        <v>-0.19401357652194617</v>
      </c>
    </row>
    <row r="29" spans="2:11" hidden="1" outlineLevel="1">
      <c r="B29" s="44" t="s">
        <v>47</v>
      </c>
      <c r="C29" s="104">
        <f>IFERROR('Tablas turistas zona y tip.'!D29/'Tablas turistas zona y tip.'!D42-1,"-")</f>
        <v>-0.15639482458531673</v>
      </c>
      <c r="D29" s="104">
        <f>IFERROR('Tablas turistas zona y tip.'!E29/'Tablas turistas zona y tip.'!E42-1,"-")</f>
        <v>-9.7903433783848359E-2</v>
      </c>
      <c r="E29" s="104">
        <f>IFERROR('Tablas turistas zona y tip.'!F29/'Tablas turistas zona y tip.'!F42-1,"-")</f>
        <v>-0.13854807215923992</v>
      </c>
      <c r="F29" s="104">
        <f>IFERROR('Tablas turistas zona y tip.'!G29/'Tablas turistas zona y tip.'!G42-1,"-")</f>
        <v>-0.15157953075928321</v>
      </c>
      <c r="G29" s="104">
        <f>IFERROR('Tablas turistas zona y tip.'!H29/'Tablas turistas zona y tip.'!H42-1,"-")</f>
        <v>-0.1143461701227253</v>
      </c>
      <c r="H29" s="104">
        <f>IFERROR('Tablas turistas zona y tip.'!I29/'Tablas turistas zona y tip.'!I42-1,"-")</f>
        <v>-0.14026491769547322</v>
      </c>
      <c r="I29" s="104">
        <f>IFERROR('Tablas turistas zona y tip.'!J29/'Tablas turistas zona y tip.'!J42-1,"-")</f>
        <v>-0.14176892967908394</v>
      </c>
      <c r="J29" s="104">
        <f>IFERROR('Tablas turistas zona y tip.'!K29/'Tablas turistas zona y tip.'!K42-1,"-")</f>
        <v>-0.1876516418765164</v>
      </c>
      <c r="K29" s="104">
        <f>IFERROR('Tablas turistas zona y tip.'!L29/'Tablas turistas zona y tip.'!L42-1,"-")</f>
        <v>-0.16162881209259039</v>
      </c>
    </row>
    <row r="30" spans="2:11" hidden="1" outlineLevel="1">
      <c r="B30" s="44" t="s">
        <v>48</v>
      </c>
      <c r="C30" s="104">
        <f>IFERROR('Tablas turistas zona y tip.'!D30/'Tablas turistas zona y tip.'!D43-1,"-")</f>
        <v>-0.13401109057301297</v>
      </c>
      <c r="D30" s="104">
        <f>IFERROR('Tablas turistas zona y tip.'!E30/'Tablas turistas zona y tip.'!E43-1,"-")</f>
        <v>-0.10557962684587496</v>
      </c>
      <c r="E30" s="104">
        <f>IFERROR('Tablas turistas zona y tip.'!F30/'Tablas turistas zona y tip.'!F43-1,"-")</f>
        <v>-0.12425263285683941</v>
      </c>
      <c r="F30" s="104">
        <f>IFERROR('Tablas turistas zona y tip.'!G30/'Tablas turistas zona y tip.'!G43-1,"-")</f>
        <v>-0.12190052883922875</v>
      </c>
      <c r="G30" s="104">
        <f>IFERROR('Tablas turistas zona y tip.'!H30/'Tablas turistas zona y tip.'!H43-1,"-")</f>
        <v>-0.12056318031235214</v>
      </c>
      <c r="H30" s="104">
        <f>IFERROR('Tablas turistas zona y tip.'!I30/'Tablas turistas zona y tip.'!I43-1,"-")</f>
        <v>-0.12144199694400493</v>
      </c>
      <c r="I30" s="104">
        <f>IFERROR('Tablas turistas zona y tip.'!J30/'Tablas turistas zona y tip.'!J43-1,"-")</f>
        <v>-0.10720047050915815</v>
      </c>
      <c r="J30" s="104">
        <f>IFERROR('Tablas turistas zona y tip.'!K30/'Tablas turistas zona y tip.'!K43-1,"-")</f>
        <v>-2.0377736492979359E-2</v>
      </c>
      <c r="K30" s="104">
        <f>IFERROR('Tablas turistas zona y tip.'!L30/'Tablas turistas zona y tip.'!L43-1,"-")</f>
        <v>-7.081686992217151E-2</v>
      </c>
    </row>
    <row r="31" spans="2:11" collapsed="1">
      <c r="B31" s="99">
        <v>2009</v>
      </c>
      <c r="C31" s="107">
        <f>IFERROR('Tablas turistas zona y tip.'!D31/'Tablas turistas zona y tip.'!D44-1,"-")</f>
        <v>-0.15062205900371217</v>
      </c>
      <c r="D31" s="107">
        <f>IFERROR('Tablas turistas zona y tip.'!E31/'Tablas turistas zona y tip.'!E44-1,"-")</f>
        <v>-0.18061525441524107</v>
      </c>
      <c r="E31" s="107">
        <f>IFERROR('Tablas turistas zona y tip.'!F31/'Tablas turistas zona y tip.'!F44-1,"-")</f>
        <v>-0.16088823451900369</v>
      </c>
      <c r="F31" s="107">
        <f>IFERROR('Tablas turistas zona y tip.'!G31/'Tablas turistas zona y tip.'!G44-1,"-")</f>
        <v>-0.1552400352231611</v>
      </c>
      <c r="G31" s="107">
        <f>IFERROR('Tablas turistas zona y tip.'!H31/'Tablas turistas zona y tip.'!H44-1,"-")</f>
        <v>-0.19575584776657162</v>
      </c>
      <c r="H31" s="107">
        <f>IFERROR('Tablas turistas zona y tip.'!I31/'Tablas turistas zona y tip.'!I44-1,"-")</f>
        <v>-0.16909926556216326</v>
      </c>
      <c r="I31" s="107">
        <f>IFERROR('Tablas turistas zona y tip.'!J31/'Tablas turistas zona y tip.'!J44-1,"-")</f>
        <v>-0.10789822844942742</v>
      </c>
      <c r="J31" s="107">
        <f>IFERROR('Tablas turistas zona y tip.'!K31/'Tablas turistas zona y tip.'!K44-1,"-")</f>
        <v>-0.11411270813365437</v>
      </c>
      <c r="K31" s="107">
        <f>IFERROR('Tablas turistas zona y tip.'!L31/'Tablas turistas zona y tip.'!L44-1,"-")</f>
        <v>-0.11045141390545221</v>
      </c>
    </row>
    <row r="32" spans="2:11" hidden="1" outlineLevel="1">
      <c r="B32" s="44" t="s">
        <v>37</v>
      </c>
      <c r="C32" s="104">
        <f>IFERROR('Tablas turistas zona y tip.'!D32/'Tablas turistas zona y tip.'!D45-1,"-")</f>
        <v>-0.10145616641901933</v>
      </c>
      <c r="D32" s="104">
        <f>IFERROR('Tablas turistas zona y tip.'!E32/'Tablas turistas zona y tip.'!E45-1,"-")</f>
        <v>-0.14558725009696416</v>
      </c>
      <c r="E32" s="104">
        <f>IFERROR('Tablas turistas zona y tip.'!F32/'Tablas turistas zona y tip.'!F45-1,"-")</f>
        <v>-0.11733218326652795</v>
      </c>
      <c r="F32" s="104">
        <f>IFERROR('Tablas turistas zona y tip.'!G32/'Tablas turistas zona y tip.'!G45-1,"-")</f>
        <v>-0.11311222989221636</v>
      </c>
      <c r="G32" s="104">
        <f>IFERROR('Tablas turistas zona y tip.'!H32/'Tablas turistas zona y tip.'!H45-1,"-")</f>
        <v>-0.1298751200768492</v>
      </c>
      <c r="H32" s="104">
        <f>IFERROR('Tablas turistas zona y tip.'!I32/'Tablas turistas zona y tip.'!I45-1,"-")</f>
        <v>-0.11899226112253036</v>
      </c>
      <c r="I32" s="104">
        <f>IFERROR('Tablas turistas zona y tip.'!J32/'Tablas turistas zona y tip.'!J45-1,"-")</f>
        <v>-6.0835358371628567E-2</v>
      </c>
      <c r="J32" s="104">
        <f>IFERROR('Tablas turistas zona y tip.'!K32/'Tablas turistas zona y tip.'!K45-1,"-")</f>
        <v>-6.8597254416325359E-2</v>
      </c>
      <c r="K32" s="104">
        <f>IFERROR('Tablas turistas zona y tip.'!L32/'Tablas turistas zona y tip.'!L45-1,"-")</f>
        <v>-6.4181358592495297E-2</v>
      </c>
    </row>
    <row r="33" spans="2:11" hidden="1" outlineLevel="1">
      <c r="B33" s="44" t="s">
        <v>38</v>
      </c>
      <c r="C33" s="104">
        <f>IFERROR('Tablas turistas zona y tip.'!D33/'Tablas turistas zona y tip.'!D46-1,"-")</f>
        <v>-0.11717253786779647</v>
      </c>
      <c r="D33" s="104">
        <f>IFERROR('Tablas turistas zona y tip.'!E33/'Tablas turistas zona y tip.'!E46-1,"-")</f>
        <v>-6.0903331289597351E-2</v>
      </c>
      <c r="E33" s="104">
        <f>IFERROR('Tablas turistas zona y tip.'!F33/'Tablas turistas zona y tip.'!F46-1,"-")</f>
        <v>-9.9096614932114857E-2</v>
      </c>
      <c r="F33" s="104">
        <f>IFERROR('Tablas turistas zona y tip.'!G33/'Tablas turistas zona y tip.'!G46-1,"-")</f>
        <v>-9.0634122322653221E-2</v>
      </c>
      <c r="G33" s="104">
        <f>IFERROR('Tablas turistas zona y tip.'!H33/'Tablas turistas zona y tip.'!H46-1,"-")</f>
        <v>-4.7980171648416725E-2</v>
      </c>
      <c r="H33" s="104">
        <f>IFERROR('Tablas turistas zona y tip.'!I33/'Tablas turistas zona y tip.'!I46-1,"-")</f>
        <v>-7.6890986674294948E-2</v>
      </c>
      <c r="I33" s="104">
        <f>IFERROR('Tablas turistas zona y tip.'!J33/'Tablas turistas zona y tip.'!J46-1,"-")</f>
        <v>-6.4904758290961539E-2</v>
      </c>
      <c r="J33" s="104">
        <f>IFERROR('Tablas turistas zona y tip.'!K33/'Tablas turistas zona y tip.'!K46-1,"-")</f>
        <v>-4.4770348987061226E-2</v>
      </c>
      <c r="K33" s="104">
        <f>IFERROR('Tablas turistas zona y tip.'!L33/'Tablas turistas zona y tip.'!L46-1,"-")</f>
        <v>-5.6367888444473602E-2</v>
      </c>
    </row>
    <row r="34" spans="2:11" hidden="1" outlineLevel="1">
      <c r="B34" s="44" t="s">
        <v>39</v>
      </c>
      <c r="C34" s="104">
        <f>IFERROR('Tablas turistas zona y tip.'!D34/'Tablas turistas zona y tip.'!D47-1,"-")</f>
        <v>-0.156856569156266</v>
      </c>
      <c r="D34" s="104">
        <f>IFERROR('Tablas turistas zona y tip.'!E34/'Tablas turistas zona y tip.'!E47-1,"-")</f>
        <v>-0.16007751937984493</v>
      </c>
      <c r="E34" s="104">
        <f>IFERROR('Tablas turistas zona y tip.'!F34/'Tablas turistas zona y tip.'!F47-1,"-")</f>
        <v>-0.15801106367930484</v>
      </c>
      <c r="F34" s="104">
        <f>IFERROR('Tablas turistas zona y tip.'!G34/'Tablas turistas zona y tip.'!G47-1,"-")</f>
        <v>-0.13918474222426669</v>
      </c>
      <c r="G34" s="104">
        <f>IFERROR('Tablas turistas zona y tip.'!H34/'Tablas turistas zona y tip.'!H47-1,"-")</f>
        <v>-0.14782748116081446</v>
      </c>
      <c r="H34" s="104">
        <f>IFERROR('Tablas turistas zona y tip.'!I34/'Tablas turistas zona y tip.'!I47-1,"-")</f>
        <v>-0.14225774453578388</v>
      </c>
      <c r="I34" s="104">
        <f>IFERROR('Tablas turistas zona y tip.'!J34/'Tablas turistas zona y tip.'!J47-1,"-")</f>
        <v>-6.3063586755120915E-2</v>
      </c>
      <c r="J34" s="104">
        <f>IFERROR('Tablas turistas zona y tip.'!K34/'Tablas turistas zona y tip.'!K47-1,"-")</f>
        <v>-4.1318825626113886E-2</v>
      </c>
      <c r="K34" s="104">
        <f>IFERROR('Tablas turistas zona y tip.'!L34/'Tablas turistas zona y tip.'!L47-1,"-")</f>
        <v>-5.4131060229822059E-2</v>
      </c>
    </row>
    <row r="35" spans="2:11" hidden="1" outlineLevel="1">
      <c r="B35" s="44" t="s">
        <v>40</v>
      </c>
      <c r="C35" s="104">
        <f>IFERROR('Tablas turistas zona y tip.'!D35/'Tablas turistas zona y tip.'!D48-1,"-")</f>
        <v>-0.15353657667925069</v>
      </c>
      <c r="D35" s="104">
        <f>IFERROR('Tablas turistas zona y tip.'!E35/'Tablas turistas zona y tip.'!E48-1,"-")</f>
        <v>-0.10908092848180673</v>
      </c>
      <c r="E35" s="104">
        <f>IFERROR('Tablas turistas zona y tip.'!F35/'Tablas turistas zona y tip.'!F48-1,"-")</f>
        <v>-0.13965221650746995</v>
      </c>
      <c r="F35" s="104">
        <f>IFERROR('Tablas turistas zona y tip.'!G35/'Tablas turistas zona y tip.'!G48-1,"-")</f>
        <v>-0.13158585825427571</v>
      </c>
      <c r="G35" s="104">
        <f>IFERROR('Tablas turistas zona y tip.'!H35/'Tablas turistas zona y tip.'!H48-1,"-")</f>
        <v>-9.4599303135888491E-2</v>
      </c>
      <c r="H35" s="104">
        <f>IFERROR('Tablas turistas zona y tip.'!I35/'Tablas turistas zona y tip.'!I48-1,"-")</f>
        <v>-0.11974203914042802</v>
      </c>
      <c r="I35" s="104">
        <f>IFERROR('Tablas turistas zona y tip.'!J35/'Tablas turistas zona y tip.'!J48-1,"-")</f>
        <v>-5.2044990985233186E-2</v>
      </c>
      <c r="J35" s="104">
        <f>IFERROR('Tablas turistas zona y tip.'!K35/'Tablas turistas zona y tip.'!K48-1,"-")</f>
        <v>-3.2890356941670529E-2</v>
      </c>
      <c r="K35" s="104">
        <f>IFERROR('Tablas turistas zona y tip.'!L35/'Tablas turistas zona y tip.'!L48-1,"-")</f>
        <v>-4.4741254951926934E-2</v>
      </c>
    </row>
    <row r="36" spans="2:11" hidden="1" outlineLevel="1">
      <c r="B36" s="44" t="s">
        <v>41</v>
      </c>
      <c r="C36" s="104">
        <f>IFERROR('Tablas turistas zona y tip.'!D36/'Tablas turistas zona y tip.'!D49-1,"-")</f>
        <v>-7.1548878259112048E-2</v>
      </c>
      <c r="D36" s="104">
        <f>IFERROR('Tablas turistas zona y tip.'!E36/'Tablas turistas zona y tip.'!E49-1,"-")</f>
        <v>-4.7205926220542871E-2</v>
      </c>
      <c r="E36" s="104">
        <f>IFERROR('Tablas turistas zona y tip.'!F36/'Tablas turistas zona y tip.'!F49-1,"-")</f>
        <v>-6.2992057181304184E-2</v>
      </c>
      <c r="F36" s="104">
        <f>IFERROR('Tablas turistas zona y tip.'!G36/'Tablas turistas zona y tip.'!G49-1,"-")</f>
        <v>-6.2774939038586441E-2</v>
      </c>
      <c r="G36" s="104">
        <f>IFERROR('Tablas turistas zona y tip.'!H36/'Tablas turistas zona y tip.'!H49-1,"-")</f>
        <v>-5.1240477089487646E-2</v>
      </c>
      <c r="H36" s="104">
        <f>IFERROR('Tablas turistas zona y tip.'!I36/'Tablas turistas zona y tip.'!I49-1,"-")</f>
        <v>-5.8673952871312163E-2</v>
      </c>
      <c r="I36" s="104">
        <f>IFERROR('Tablas turistas zona y tip.'!J36/'Tablas turistas zona y tip.'!J49-1,"-")</f>
        <v>1.5521279443254876E-2</v>
      </c>
      <c r="J36" s="104">
        <f>IFERROR('Tablas turistas zona y tip.'!K36/'Tablas turistas zona y tip.'!K49-1,"-")</f>
        <v>-6.381904297555252E-3</v>
      </c>
      <c r="K36" s="104">
        <f>IFERROR('Tablas turistas zona y tip.'!L36/'Tablas turistas zona y tip.'!L49-1,"-")</f>
        <v>6.0027393528467865E-3</v>
      </c>
    </row>
    <row r="37" spans="2:11" hidden="1" outlineLevel="1">
      <c r="B37" s="44" t="s">
        <v>42</v>
      </c>
      <c r="C37" s="104">
        <f>IFERROR('Tablas turistas zona y tip.'!D37/'Tablas turistas zona y tip.'!D50-1,"-")</f>
        <v>-0.11099232800905545</v>
      </c>
      <c r="D37" s="104">
        <f>IFERROR('Tablas turistas zona y tip.'!E37/'Tablas turistas zona y tip.'!E50-1,"-")</f>
        <v>-0.12169079200836586</v>
      </c>
      <c r="E37" s="104">
        <f>IFERROR('Tablas turistas zona y tip.'!F37/'Tablas turistas zona y tip.'!F50-1,"-")</f>
        <v>-0.11488203629960181</v>
      </c>
      <c r="F37" s="104">
        <f>IFERROR('Tablas turistas zona y tip.'!G37/'Tablas turistas zona y tip.'!G50-1,"-")</f>
        <v>-0.10885136495699455</v>
      </c>
      <c r="G37" s="104">
        <f>IFERROR('Tablas turistas zona y tip.'!H37/'Tablas turistas zona y tip.'!H50-1,"-")</f>
        <v>-0.11496654478521506</v>
      </c>
      <c r="H37" s="104">
        <f>IFERROR('Tablas turistas zona y tip.'!I37/'Tablas turistas zona y tip.'!I50-1,"-")</f>
        <v>-0.1110918717932361</v>
      </c>
      <c r="I37" s="104">
        <f>IFERROR('Tablas turistas zona y tip.'!J37/'Tablas turistas zona y tip.'!J50-1,"-")</f>
        <v>3.6489605716583107E-3</v>
      </c>
      <c r="J37" s="104">
        <f>IFERROR('Tablas turistas zona y tip.'!K37/'Tablas turistas zona y tip.'!K50-1,"-")</f>
        <v>1.7822406813521319E-3</v>
      </c>
      <c r="K37" s="104">
        <f>IFERROR('Tablas turistas zona y tip.'!L37/'Tablas turistas zona y tip.'!L50-1,"-")</f>
        <v>2.8873029458640342E-3</v>
      </c>
    </row>
    <row r="38" spans="2:11" hidden="1" outlineLevel="1">
      <c r="B38" s="44" t="s">
        <v>43</v>
      </c>
      <c r="C38" s="104">
        <f>IFERROR('Tablas turistas zona y tip.'!D38/'Tablas turistas zona y tip.'!D51-1,"-")</f>
        <v>-9.0808690519260438E-2</v>
      </c>
      <c r="D38" s="104">
        <f>IFERROR('Tablas turistas zona y tip.'!E38/'Tablas turistas zona y tip.'!E51-1,"-")</f>
        <v>-0.15165607226497158</v>
      </c>
      <c r="E38" s="104">
        <f>IFERROR('Tablas turistas zona y tip.'!F38/'Tablas turistas zona y tip.'!F51-1,"-")</f>
        <v>-0.11287876029948907</v>
      </c>
      <c r="F38" s="104">
        <f>IFERROR('Tablas turistas zona y tip.'!G38/'Tablas turistas zona y tip.'!G51-1,"-")</f>
        <v>-8.5566832960605521E-2</v>
      </c>
      <c r="G38" s="104">
        <f>IFERROR('Tablas turistas zona y tip.'!H38/'Tablas turistas zona y tip.'!H51-1,"-")</f>
        <v>-0.13634844941226498</v>
      </c>
      <c r="H38" s="104">
        <f>IFERROR('Tablas turistas zona y tip.'!I38/'Tablas turistas zona y tip.'!I51-1,"-")</f>
        <v>-0.10392848121423781</v>
      </c>
      <c r="I38" s="104">
        <f>IFERROR('Tablas turistas zona y tip.'!J38/'Tablas turistas zona y tip.'!J51-1,"-")</f>
        <v>-6.823381724675559E-3</v>
      </c>
      <c r="J38" s="104">
        <f>IFERROR('Tablas turistas zona y tip.'!K38/'Tablas turistas zona y tip.'!K51-1,"-")</f>
        <v>-4.477385163305736E-2</v>
      </c>
      <c r="K38" s="104">
        <f>IFERROR('Tablas turistas zona y tip.'!L38/'Tablas turistas zona y tip.'!L51-1,"-")</f>
        <v>-2.1998478673481037E-2</v>
      </c>
    </row>
    <row r="39" spans="2:11" hidden="1" outlineLevel="1">
      <c r="B39" s="44" t="s">
        <v>44</v>
      </c>
      <c r="C39" s="104">
        <f>IFERROR('Tablas turistas zona y tip.'!D39/'Tablas turistas zona y tip.'!D52-1,"-")</f>
        <v>0.17834379229728059</v>
      </c>
      <c r="D39" s="104">
        <f>IFERROR('Tablas turistas zona y tip.'!E39/'Tablas turistas zona y tip.'!E52-1,"-")</f>
        <v>0.2495290128108516</v>
      </c>
      <c r="E39" s="104">
        <f>IFERROR('Tablas turistas zona y tip.'!F39/'Tablas turistas zona y tip.'!F52-1,"-")</f>
        <v>0.20277369195209083</v>
      </c>
      <c r="F39" s="104">
        <f>IFERROR('Tablas turistas zona y tip.'!G39/'Tablas turistas zona y tip.'!G52-1,"-")</f>
        <v>0.17813389698904314</v>
      </c>
      <c r="G39" s="104">
        <f>IFERROR('Tablas turistas zona y tip.'!H39/'Tablas turistas zona y tip.'!H52-1,"-")</f>
        <v>0.25540961522269923</v>
      </c>
      <c r="H39" s="104">
        <f>IFERROR('Tablas turistas zona y tip.'!I39/'Tablas turistas zona y tip.'!I52-1,"-")</f>
        <v>0.20431272996948002</v>
      </c>
      <c r="I39" s="104">
        <f>IFERROR('Tablas turistas zona y tip.'!J39/'Tablas turistas zona y tip.'!J52-1,"-")</f>
        <v>0.22747525222777454</v>
      </c>
      <c r="J39" s="104">
        <f>IFERROR('Tablas turistas zona y tip.'!K39/'Tablas turistas zona y tip.'!K52-1,"-")</f>
        <v>0.18120416091094338</v>
      </c>
      <c r="K39" s="104">
        <f>IFERROR('Tablas turistas zona y tip.'!L39/'Tablas turistas zona y tip.'!L52-1,"-")</f>
        <v>0.20972440587551566</v>
      </c>
    </row>
    <row r="40" spans="2:11" hidden="1" outlineLevel="1">
      <c r="B40" s="44" t="s">
        <v>45</v>
      </c>
      <c r="C40" s="104">
        <f>IFERROR('Tablas turistas zona y tip.'!D40/'Tablas turistas zona y tip.'!D53-1,"-")</f>
        <v>-4.380818419055732E-2</v>
      </c>
      <c r="D40" s="104">
        <f>IFERROR('Tablas turistas zona y tip.'!E40/'Tablas turistas zona y tip.'!E53-1,"-")</f>
        <v>-4.7349128972527632E-2</v>
      </c>
      <c r="E40" s="104">
        <f>IFERROR('Tablas turistas zona y tip.'!F40/'Tablas turistas zona y tip.'!F53-1,"-")</f>
        <v>-4.4972296071756901E-2</v>
      </c>
      <c r="F40" s="104">
        <f>IFERROR('Tablas turistas zona y tip.'!G40/'Tablas turistas zona y tip.'!G53-1,"-")</f>
        <v>-6.4343989749079511E-2</v>
      </c>
      <c r="G40" s="104">
        <f>IFERROR('Tablas turistas zona y tip.'!H40/'Tablas turistas zona y tip.'!H53-1,"-")</f>
        <v>-4.3327556325823191E-2</v>
      </c>
      <c r="H40" s="104">
        <f>IFERROR('Tablas turistas zona y tip.'!I40/'Tablas turistas zona y tip.'!I53-1,"-")</f>
        <v>-5.755379885814671E-2</v>
      </c>
      <c r="I40" s="104">
        <f>IFERROR('Tablas turistas zona y tip.'!J40/'Tablas turistas zona y tip.'!J53-1,"-")</f>
        <v>-1.6913764629315486E-2</v>
      </c>
      <c r="J40" s="104">
        <f>IFERROR('Tablas turistas zona y tip.'!K40/'Tablas turistas zona y tip.'!K53-1,"-")</f>
        <v>-5.3515294226820886E-2</v>
      </c>
      <c r="K40" s="104">
        <f>IFERROR('Tablas turistas zona y tip.'!L40/'Tablas turistas zona y tip.'!L53-1,"-")</f>
        <v>-3.1314106294082933E-2</v>
      </c>
    </row>
    <row r="41" spans="2:11" hidden="1" outlineLevel="1">
      <c r="B41" s="44" t="s">
        <v>46</v>
      </c>
      <c r="C41" s="104">
        <f>IFERROR('Tablas turistas zona y tip.'!D41/'Tablas turistas zona y tip.'!D54-1,"-")</f>
        <v>0.12129924033280659</v>
      </c>
      <c r="D41" s="104">
        <f>IFERROR('Tablas turistas zona y tip.'!E41/'Tablas turistas zona y tip.'!E54-1,"-")</f>
        <v>8.5264506681310692E-2</v>
      </c>
      <c r="E41" s="104">
        <f>IFERROR('Tablas turistas zona y tip.'!F41/'Tablas turistas zona y tip.'!F54-1,"-")</f>
        <v>0.10897066559783553</v>
      </c>
      <c r="F41" s="104">
        <f>IFERROR('Tablas turistas zona y tip.'!G41/'Tablas turistas zona y tip.'!G54-1,"-")</f>
        <v>0.10468251211564872</v>
      </c>
      <c r="G41" s="104">
        <f>IFERROR('Tablas turistas zona y tip.'!H41/'Tablas turistas zona y tip.'!H54-1,"-")</f>
        <v>9.7875144127820723E-2</v>
      </c>
      <c r="H41" s="104">
        <f>IFERROR('Tablas turistas zona y tip.'!I41/'Tablas turistas zona y tip.'!I54-1,"-")</f>
        <v>0.10240711784526613</v>
      </c>
      <c r="I41" s="104">
        <f>IFERROR('Tablas turistas zona y tip.'!J41/'Tablas turistas zona y tip.'!J54-1,"-")</f>
        <v>6.0363772385093828E-2</v>
      </c>
      <c r="J41" s="104">
        <f>IFERROR('Tablas turistas zona y tip.'!K41/'Tablas turistas zona y tip.'!K54-1,"-")</f>
        <v>1.0763135195594353E-2</v>
      </c>
      <c r="K41" s="104">
        <f>IFERROR('Tablas turistas zona y tip.'!L41/'Tablas turistas zona y tip.'!L54-1,"-")</f>
        <v>3.8962924489140738E-2</v>
      </c>
    </row>
    <row r="42" spans="2:11" hidden="1" outlineLevel="1">
      <c r="B42" s="44" t="s">
        <v>47</v>
      </c>
      <c r="C42" s="104">
        <f>IFERROR('Tablas turistas zona y tip.'!D42/'Tablas turistas zona y tip.'!D55-1,"-")</f>
        <v>1.0082396051767528E-2</v>
      </c>
      <c r="D42" s="104">
        <f>IFERROR('Tablas turistas zona y tip.'!E42/'Tablas turistas zona y tip.'!E55-1,"-")</f>
        <v>-2.5247713414634498E-3</v>
      </c>
      <c r="E42" s="104">
        <f>IFERROR('Tablas turistas zona y tip.'!F42/'Tablas turistas zona y tip.'!F55-1,"-")</f>
        <v>6.2020732225855912E-3</v>
      </c>
      <c r="F42" s="104">
        <f>IFERROR('Tablas turistas zona y tip.'!G42/'Tablas turistas zona y tip.'!G55-1,"-")</f>
        <v>1.0095355390098648E-2</v>
      </c>
      <c r="G42" s="104">
        <f>IFERROR('Tablas turistas zona y tip.'!H42/'Tablas turistas zona y tip.'!H55-1,"-")</f>
        <v>4.0792045551116818E-3</v>
      </c>
      <c r="H42" s="104">
        <f>IFERROR('Tablas turistas zona y tip.'!I42/'Tablas turistas zona y tip.'!I55-1,"-")</f>
        <v>8.2595334725048541E-3</v>
      </c>
      <c r="I42" s="104">
        <f>IFERROR('Tablas turistas zona y tip.'!J42/'Tablas turistas zona y tip.'!J55-1,"-")</f>
        <v>7.5054814619429866E-2</v>
      </c>
      <c r="J42" s="104">
        <f>IFERROR('Tablas turistas zona y tip.'!K42/'Tablas turistas zona y tip.'!K55-1,"-")</f>
        <v>9.8322758620689621E-2</v>
      </c>
      <c r="K42" s="104">
        <f>IFERROR('Tablas turistas zona y tip.'!L42/'Tablas turistas zona y tip.'!L55-1,"-")</f>
        <v>8.5003986921011743E-2</v>
      </c>
    </row>
    <row r="43" spans="2:11" hidden="1" outlineLevel="1">
      <c r="B43" s="44" t="s">
        <v>48</v>
      </c>
      <c r="C43" s="104">
        <f>IFERROR('Tablas turistas zona y tip.'!D43/'Tablas turistas zona y tip.'!D56-1,"-")</f>
        <v>-1.1194882339501944E-2</v>
      </c>
      <c r="D43" s="104">
        <f>IFERROR('Tablas turistas zona y tip.'!E43/'Tablas turistas zona y tip.'!E56-1,"-")</f>
        <v>3.0600026608718078E-3</v>
      </c>
      <c r="E43" s="104">
        <f>IFERROR('Tablas turistas zona y tip.'!F43/'Tablas turistas zona y tip.'!F56-1,"-")</f>
        <v>-6.3481053695019218E-3</v>
      </c>
      <c r="F43" s="104">
        <f>IFERROR('Tablas turistas zona y tip.'!G43/'Tablas turistas zona y tip.'!G56-1,"-")</f>
        <v>-4.3102429803489106E-2</v>
      </c>
      <c r="G43" s="104">
        <f>IFERROR('Tablas turistas zona y tip.'!H43/'Tablas turistas zona y tip.'!H56-1,"-")</f>
        <v>8.0706078797758707E-3</v>
      </c>
      <c r="H43" s="104">
        <f>IFERROR('Tablas turistas zona y tip.'!I43/'Tablas turistas zona y tip.'!I56-1,"-")</f>
        <v>-2.615256982578118E-2</v>
      </c>
      <c r="I43" s="104">
        <f>IFERROR('Tablas turistas zona y tip.'!J43/'Tablas turistas zona y tip.'!J56-1,"-")</f>
        <v>8.4389615671389695E-3</v>
      </c>
      <c r="J43" s="104">
        <f>IFERROR('Tablas turistas zona y tip.'!K43/'Tablas turistas zona y tip.'!K56-1,"-")</f>
        <v>3.6766854884906497E-3</v>
      </c>
      <c r="K43" s="104">
        <f>IFERROR('Tablas turistas zona y tip.'!L43/'Tablas turistas zona y tip.'!L56-1,"-")</f>
        <v>6.4378104075888398E-3</v>
      </c>
    </row>
    <row r="44" spans="2:11" collapsed="1">
      <c r="B44" s="101">
        <v>2008</v>
      </c>
      <c r="C44" s="108">
        <f>IFERROR('Tablas turistas zona y tip.'!D44/'Tablas turistas zona y tip.'!D57-1,"-")</f>
        <v>-5.2804752584562853E-2</v>
      </c>
      <c r="D44" s="108">
        <f>IFERROR('Tablas turistas zona y tip.'!E44/'Tablas turistas zona y tip.'!E57-1,"-")</f>
        <v>-5.2478468091777031E-2</v>
      </c>
      <c r="E44" s="108">
        <f>IFERROR('Tablas turistas zona y tip.'!F44/'Tablas turistas zona y tip.'!F57-1,"-")</f>
        <v>-5.2693096088199387E-2</v>
      </c>
      <c r="F44" s="108">
        <f>IFERROR('Tablas turistas zona y tip.'!G44/'Tablas turistas zona y tip.'!G57-1,"-")</f>
        <v>-5.0779089678269385E-2</v>
      </c>
      <c r="G44" s="108">
        <f>IFERROR('Tablas turistas zona y tip.'!H44/'Tablas turistas zona y tip.'!H57-1,"-")</f>
        <v>-4.3509289887359914E-2</v>
      </c>
      <c r="H44" s="108">
        <f>IFERROR('Tablas turistas zona y tip.'!I44/'Tablas turistas zona y tip.'!I57-1,"-")</f>
        <v>-4.8304779496652017E-2</v>
      </c>
      <c r="I44" s="108">
        <f>IFERROR('Tablas turistas zona y tip.'!J44/'Tablas turistas zona y tip.'!J57-1,"-")</f>
        <v>6.9478690219793027E-3</v>
      </c>
      <c r="J44" s="108">
        <f>IFERROR('Tablas turistas zona y tip.'!K44/'Tablas turistas zona y tip.'!K57-1,"-")</f>
        <v>-3.6525767597872516E-3</v>
      </c>
      <c r="K44" s="108">
        <f>IFERROR('Tablas turistas zona y tip.'!L44/'Tablas turistas zona y tip.'!L57-1,"-")</f>
        <v>2.5655529758368267E-3</v>
      </c>
    </row>
    <row r="45" spans="2:11" hidden="1" outlineLevel="1">
      <c r="B45" s="44" t="s">
        <v>37</v>
      </c>
      <c r="C45" s="104">
        <f>IFERROR('Tablas turistas zona y tip.'!D45/'Tablas turistas zona y tip.'!D58-1,"-")</f>
        <v>3.3053622595169863E-2</v>
      </c>
      <c r="D45" s="104">
        <f>IFERROR('Tablas turistas zona y tip.'!E45/'Tablas turistas zona y tip.'!E58-1,"-")</f>
        <v>3.6699930547940296E-2</v>
      </c>
      <c r="E45" s="104">
        <f>IFERROR('Tablas turistas zona y tip.'!F45/'Tablas turistas zona y tip.'!F58-1,"-")</f>
        <v>3.436241258511874E-2</v>
      </c>
      <c r="F45" s="104">
        <f>IFERROR('Tablas turistas zona y tip.'!G45/'Tablas turistas zona y tip.'!G58-1,"-")</f>
        <v>2.4440820956364462E-2</v>
      </c>
      <c r="G45" s="104">
        <f>IFERROR('Tablas turistas zona y tip.'!H45/'Tablas turistas zona y tip.'!H58-1,"-")</f>
        <v>2.7032359905288184E-2</v>
      </c>
      <c r="H45" s="104">
        <f>IFERROR('Tablas turistas zona y tip.'!I45/'Tablas turistas zona y tip.'!I58-1,"-")</f>
        <v>2.5348381895658134E-2</v>
      </c>
      <c r="I45" s="104">
        <f>IFERROR('Tablas turistas zona y tip.'!J45/'Tablas turistas zona y tip.'!J58-1,"-")</f>
        <v>-3.0314106402668961E-2</v>
      </c>
      <c r="J45" s="104">
        <f>IFERROR('Tablas turistas zona y tip.'!K45/'Tablas turistas zona y tip.'!K58-1,"-")</f>
        <v>-5.16965356646375E-2</v>
      </c>
      <c r="K45" s="104">
        <f>IFERROR('Tablas turistas zona y tip.'!L45/'Tablas turistas zona y tip.'!L58-1,"-")</f>
        <v>-3.96487545817239E-2</v>
      </c>
    </row>
    <row r="46" spans="2:11" hidden="1" outlineLevel="1">
      <c r="B46" s="44" t="s">
        <v>38</v>
      </c>
      <c r="C46" s="104">
        <f>IFERROR('Tablas turistas zona y tip.'!D46/'Tablas turistas zona y tip.'!D59-1,"-")</f>
        <v>4.7222559863862923E-2</v>
      </c>
      <c r="D46" s="104">
        <f>IFERROR('Tablas turistas zona y tip.'!E46/'Tablas turistas zona y tip.'!E59-1,"-")</f>
        <v>1.2749927557229812E-2</v>
      </c>
      <c r="E46" s="104">
        <f>IFERROR('Tablas turistas zona y tip.'!F46/'Tablas turistas zona y tip.'!F59-1,"-")</f>
        <v>3.5895482800364586E-2</v>
      </c>
      <c r="F46" s="104">
        <f>IFERROR('Tablas turistas zona y tip.'!G46/'Tablas turistas zona y tip.'!G59-1,"-")</f>
        <v>-1.0268727373990538E-2</v>
      </c>
      <c r="G46" s="104">
        <f>IFERROR('Tablas turistas zona y tip.'!H46/'Tablas turistas zona y tip.'!H59-1,"-")</f>
        <v>-5.8475230774889253E-3</v>
      </c>
      <c r="H46" s="104">
        <f>IFERROR('Tablas turistas zona y tip.'!I46/'Tablas turistas zona y tip.'!I59-1,"-")</f>
        <v>-8.848512055950053E-3</v>
      </c>
      <c r="I46" s="104">
        <f>IFERROR('Tablas turistas zona y tip.'!J46/'Tablas turistas zona y tip.'!J59-1,"-")</f>
        <v>2.4311561109275681E-2</v>
      </c>
      <c r="J46" s="104">
        <f>IFERROR('Tablas turistas zona y tip.'!K46/'Tablas turistas zona y tip.'!K59-1,"-")</f>
        <v>0.10692032045283373</v>
      </c>
      <c r="K46" s="104">
        <f>IFERROR('Tablas turistas zona y tip.'!L46/'Tablas turistas zona y tip.'!L59-1,"-")</f>
        <v>5.778234000790694E-2</v>
      </c>
    </row>
    <row r="47" spans="2:11" hidden="1" outlineLevel="1">
      <c r="B47" s="44" t="s">
        <v>39</v>
      </c>
      <c r="C47" s="104">
        <f>IFERROR('Tablas turistas zona y tip.'!D47/'Tablas turistas zona y tip.'!D60-1,"-")</f>
        <v>-2.5177509115332897E-2</v>
      </c>
      <c r="D47" s="104">
        <f>IFERROR('Tablas turistas zona y tip.'!E47/'Tablas turistas zona y tip.'!E60-1,"-")</f>
        <v>5.3608553608553544E-2</v>
      </c>
      <c r="E47" s="104">
        <f>IFERROR('Tablas turistas zona y tip.'!F47/'Tablas turistas zona y tip.'!F60-1,"-")</f>
        <v>1.6699137211244608E-3</v>
      </c>
      <c r="F47" s="104">
        <f>IFERROR('Tablas turistas zona y tip.'!G47/'Tablas turistas zona y tip.'!G60-1,"-")</f>
        <v>-2.8380863974696191E-2</v>
      </c>
      <c r="G47" s="104">
        <f>IFERROR('Tablas turistas zona y tip.'!H47/'Tablas turistas zona y tip.'!H60-1,"-")</f>
        <v>4.8587760591795481E-2</v>
      </c>
      <c r="H47" s="104">
        <f>IFERROR('Tablas turistas zona y tip.'!I47/'Tablas turistas zona y tip.'!I60-1,"-")</f>
        <v>-2.3432256890334457E-3</v>
      </c>
      <c r="I47" s="104">
        <f>IFERROR('Tablas turistas zona y tip.'!J47/'Tablas turistas zona y tip.'!J60-1,"-")</f>
        <v>-3.0137526911652279E-2</v>
      </c>
      <c r="J47" s="104">
        <f>IFERROR('Tablas turistas zona y tip.'!K47/'Tablas turistas zona y tip.'!K60-1,"-")</f>
        <v>-5.9397302172378597E-2</v>
      </c>
      <c r="K47" s="104">
        <f>IFERROR('Tablas turistas zona y tip.'!L47/'Tablas turistas zona y tip.'!L60-1,"-")</f>
        <v>-4.2374670725582431E-2</v>
      </c>
    </row>
    <row r="48" spans="2:11" hidden="1" outlineLevel="1">
      <c r="B48" s="44" t="s">
        <v>40</v>
      </c>
      <c r="C48" s="104">
        <f>IFERROR('Tablas turistas zona y tip.'!D48/'Tablas turistas zona y tip.'!D61-1,"-")</f>
        <v>-8.3720854341051143E-2</v>
      </c>
      <c r="D48" s="104">
        <f>IFERROR('Tablas turistas zona y tip.'!E48/'Tablas turistas zona y tip.'!E61-1,"-")</f>
        <v>-0.14710898572049624</v>
      </c>
      <c r="E48" s="104">
        <f>IFERROR('Tablas turistas zona y tip.'!F48/'Tablas turistas zona y tip.'!F61-1,"-")</f>
        <v>-0.10450707314398511</v>
      </c>
      <c r="F48" s="104">
        <f>IFERROR('Tablas turistas zona y tip.'!G48/'Tablas turistas zona y tip.'!G61-1,"-")</f>
        <v>-0.1050296727187261</v>
      </c>
      <c r="G48" s="104">
        <f>IFERROR('Tablas turistas zona y tip.'!H48/'Tablas turistas zona y tip.'!H61-1,"-")</f>
        <v>-0.13899138991389914</v>
      </c>
      <c r="H48" s="104">
        <f>IFERROR('Tablas turistas zona y tip.'!I48/'Tablas turistas zona y tip.'!I61-1,"-")</f>
        <v>-0.11619284284432352</v>
      </c>
      <c r="I48" s="104">
        <f>IFERROR('Tablas turistas zona y tip.'!J48/'Tablas turistas zona y tip.'!J61-1,"-")</f>
        <v>-6.611917367612441E-2</v>
      </c>
      <c r="J48" s="104">
        <f>IFERROR('Tablas turistas zona y tip.'!K48/'Tablas turistas zona y tip.'!K61-1,"-")</f>
        <v>-0.18851782013121599</v>
      </c>
      <c r="K48" s="104">
        <f>IFERROR('Tablas turistas zona y tip.'!L48/'Tablas turistas zona y tip.'!L61-1,"-")</f>
        <v>-0.11690873113384459</v>
      </c>
    </row>
    <row r="49" spans="2:11" hidden="1" outlineLevel="1">
      <c r="B49" s="44" t="s">
        <v>41</v>
      </c>
      <c r="C49" s="104">
        <f>IFERROR('Tablas turistas zona y tip.'!D49/'Tablas turistas zona y tip.'!D62-1,"-")</f>
        <v>2.3528113751396296E-2</v>
      </c>
      <c r="D49" s="104">
        <f>IFERROR('Tablas turistas zona y tip.'!E49/'Tablas turistas zona y tip.'!E62-1,"-")</f>
        <v>-4.7501237011380315E-3</v>
      </c>
      <c r="E49" s="104">
        <f>IFERROR('Tablas turistas zona y tip.'!F49/'Tablas turistas zona y tip.'!F62-1,"-")</f>
        <v>1.3406653738189389E-2</v>
      </c>
      <c r="F49" s="104">
        <f>IFERROR('Tablas turistas zona y tip.'!G49/'Tablas turistas zona y tip.'!G62-1,"-")</f>
        <v>5.1235943985319388E-3</v>
      </c>
      <c r="G49" s="104">
        <f>IFERROR('Tablas turistas zona y tip.'!H49/'Tablas turistas zona y tip.'!H62-1,"-")</f>
        <v>7.9926566068149185E-3</v>
      </c>
      <c r="H49" s="104">
        <f>IFERROR('Tablas turistas zona y tip.'!I49/'Tablas turistas zona y tip.'!I62-1,"-")</f>
        <v>6.1417935944192426E-3</v>
      </c>
      <c r="I49" s="104">
        <f>IFERROR('Tablas turistas zona y tip.'!J49/'Tablas turistas zona y tip.'!J62-1,"-")</f>
        <v>-8.9988527623228176E-3</v>
      </c>
      <c r="J49" s="104">
        <f>IFERROR('Tablas turistas zona y tip.'!K49/'Tablas turistas zona y tip.'!K62-1,"-")</f>
        <v>-7.3161772649683599E-3</v>
      </c>
      <c r="K49" s="104">
        <f>IFERROR('Tablas turistas zona y tip.'!L49/'Tablas turistas zona y tip.'!L62-1,"-")</f>
        <v>-8.2683081957001248E-3</v>
      </c>
    </row>
    <row r="50" spans="2:11" hidden="1" outlineLevel="1">
      <c r="B50" s="44" t="s">
        <v>42</v>
      </c>
      <c r="C50" s="104">
        <f>IFERROR('Tablas turistas zona y tip.'!D50/'Tablas turistas zona y tip.'!D63-1,"-")</f>
        <v>-4.0921564488405004E-2</v>
      </c>
      <c r="D50" s="104">
        <f>IFERROR('Tablas turistas zona y tip.'!E50/'Tablas turistas zona y tip.'!E63-1,"-")</f>
        <v>-1.4108199034130964E-2</v>
      </c>
      <c r="E50" s="104">
        <f>IFERROR('Tablas turistas zona y tip.'!F50/'Tablas turistas zona y tip.'!F63-1,"-")</f>
        <v>-3.1343283582089598E-2</v>
      </c>
      <c r="F50" s="104">
        <f>IFERROR('Tablas turistas zona y tip.'!G50/'Tablas turistas zona y tip.'!G63-1,"-")</f>
        <v>-4.9581015132667106E-2</v>
      </c>
      <c r="G50" s="104">
        <f>IFERROR('Tablas turistas zona y tip.'!H50/'Tablas turistas zona y tip.'!H63-1,"-")</f>
        <v>-1.3979839599735144E-2</v>
      </c>
      <c r="H50" s="104">
        <f>IFERROR('Tablas turistas zona y tip.'!I50/'Tablas turistas zona y tip.'!I63-1,"-")</f>
        <v>-3.6839702965082544E-2</v>
      </c>
      <c r="I50" s="104">
        <f>IFERROR('Tablas turistas zona y tip.'!J50/'Tablas turistas zona y tip.'!J63-1,"-")</f>
        <v>-1.1529865180451848E-2</v>
      </c>
      <c r="J50" s="104">
        <f>IFERROR('Tablas turistas zona y tip.'!K50/'Tablas turistas zona y tip.'!K63-1,"-")</f>
        <v>-8.0924632050947576E-2</v>
      </c>
      <c r="K50" s="104">
        <f>IFERROR('Tablas turistas zona y tip.'!L50/'Tablas turistas zona y tip.'!L63-1,"-")</f>
        <v>-4.1072023630761123E-2</v>
      </c>
    </row>
    <row r="51" spans="2:11" hidden="1" outlineLevel="1">
      <c r="B51" s="44" t="s">
        <v>43</v>
      </c>
      <c r="C51" s="104">
        <f>IFERROR('Tablas turistas zona y tip.'!D51/'Tablas turistas zona y tip.'!D64-1,"-")</f>
        <v>1.8165955796820565E-2</v>
      </c>
      <c r="D51" s="104">
        <f>IFERROR('Tablas turistas zona y tip.'!E51/'Tablas turistas zona y tip.'!E64-1,"-")</f>
        <v>4.7852760736196265E-2</v>
      </c>
      <c r="E51" s="104">
        <f>IFERROR('Tablas turistas zona y tip.'!F51/'Tablas turistas zona y tip.'!F64-1,"-")</f>
        <v>2.8737282316958934E-2</v>
      </c>
      <c r="F51" s="104">
        <f>IFERROR('Tablas turistas zona y tip.'!G51/'Tablas turistas zona y tip.'!G64-1,"-")</f>
        <v>4.5622645422183083E-3</v>
      </c>
      <c r="G51" s="104">
        <f>IFERROR('Tablas turistas zona y tip.'!H51/'Tablas turistas zona y tip.'!H64-1,"-")</f>
        <v>5.5122904848892817E-2</v>
      </c>
      <c r="H51" s="104">
        <f>IFERROR('Tablas turistas zona y tip.'!I51/'Tablas turistas zona y tip.'!I64-1,"-")</f>
        <v>2.2274865553671974E-2</v>
      </c>
      <c r="I51" s="104">
        <f>IFERROR('Tablas turistas zona y tip.'!J51/'Tablas turistas zona y tip.'!J64-1,"-")</f>
        <v>-3.1043865102496904E-3</v>
      </c>
      <c r="J51" s="104">
        <f>IFERROR('Tablas turistas zona y tip.'!K51/'Tablas turistas zona y tip.'!K64-1,"-")</f>
        <v>-7.2528959161241247E-2</v>
      </c>
      <c r="K51" s="104">
        <f>IFERROR('Tablas turistas zona y tip.'!L51/'Tablas turistas zona y tip.'!L64-1,"-")</f>
        <v>-3.2075724679442752E-2</v>
      </c>
    </row>
    <row r="52" spans="2:11" hidden="1" outlineLevel="1">
      <c r="B52" s="44" t="s">
        <v>44</v>
      </c>
      <c r="C52" s="104">
        <f>IFERROR('Tablas turistas zona y tip.'!D52/'Tablas turistas zona y tip.'!D65-1,"-")</f>
        <v>-0.14813106643466589</v>
      </c>
      <c r="D52" s="104">
        <f>IFERROR('Tablas turistas zona y tip.'!E52/'Tablas turistas zona y tip.'!E65-1,"-")</f>
        <v>-2.609972019632123E-2</v>
      </c>
      <c r="E52" s="104">
        <f>IFERROR('Tablas turistas zona y tip.'!F52/'Tablas turistas zona y tip.'!F65-1,"-")</f>
        <v>-0.10985295387183103</v>
      </c>
      <c r="F52" s="104">
        <f>IFERROR('Tablas turistas zona y tip.'!G52/'Tablas turistas zona y tip.'!G65-1,"-")</f>
        <v>-0.12854538277916661</v>
      </c>
      <c r="G52" s="104">
        <f>IFERROR('Tablas turistas zona y tip.'!H52/'Tablas turistas zona y tip.'!H65-1,"-")</f>
        <v>-2.3031998025828782E-2</v>
      </c>
      <c r="H52" s="104">
        <f>IFERROR('Tablas turistas zona y tip.'!I52/'Tablas turistas zona y tip.'!I65-1,"-")</f>
        <v>-9.545003031593069E-2</v>
      </c>
      <c r="I52" s="104">
        <f>IFERROR('Tablas turistas zona y tip.'!J52/'Tablas turistas zona y tip.'!J65-1,"-")</f>
        <v>-9.2565054159716165E-2</v>
      </c>
      <c r="J52" s="104">
        <f>IFERROR('Tablas turistas zona y tip.'!K52/'Tablas turistas zona y tip.'!K65-1,"-")</f>
        <v>-9.2590668910449536E-2</v>
      </c>
      <c r="K52" s="104">
        <f>IFERROR('Tablas turistas zona y tip.'!L52/'Tablas turistas zona y tip.'!L65-1,"-")</f>
        <v>-9.2574880844212726E-2</v>
      </c>
    </row>
    <row r="53" spans="2:11" hidden="1" outlineLevel="1">
      <c r="B53" s="44" t="s">
        <v>45</v>
      </c>
      <c r="C53" s="104">
        <f>IFERROR('Tablas turistas zona y tip.'!D53/'Tablas turistas zona y tip.'!D66-1,"-")</f>
        <v>-1.2807863772564487E-2</v>
      </c>
      <c r="D53" s="104">
        <f>IFERROR('Tablas turistas zona y tip.'!E53/'Tablas turistas zona y tip.'!E66-1,"-")</f>
        <v>-0.12993588689791224</v>
      </c>
      <c r="E53" s="104">
        <f>IFERROR('Tablas turistas zona y tip.'!F53/'Tablas turistas zona y tip.'!F66-1,"-")</f>
        <v>-5.4646669876801335E-2</v>
      </c>
      <c r="F53" s="104">
        <f>IFERROR('Tablas turistas zona y tip.'!G53/'Tablas turistas zona y tip.'!G66-1,"-")</f>
        <v>1.2830090622666379E-3</v>
      </c>
      <c r="G53" s="104">
        <f>IFERROR('Tablas turistas zona y tip.'!H53/'Tablas turistas zona y tip.'!H66-1,"-")</f>
        <v>-0.12759775873825263</v>
      </c>
      <c r="H53" s="104">
        <f>IFERROR('Tablas turistas zona y tip.'!I53/'Tablas turistas zona y tip.'!I66-1,"-")</f>
        <v>-4.4331357221551904E-2</v>
      </c>
      <c r="I53" s="104">
        <f>IFERROR('Tablas turistas zona y tip.'!J53/'Tablas turistas zona y tip.'!J66-1,"-")</f>
        <v>-5.3758885950142554E-2</v>
      </c>
      <c r="J53" s="104">
        <f>IFERROR('Tablas turistas zona y tip.'!K53/'Tablas turistas zona y tip.'!K66-1,"-")</f>
        <v>-0.11880570774388743</v>
      </c>
      <c r="K53" s="104">
        <f>IFERROR('Tablas turistas zona y tip.'!L53/'Tablas turistas zona y tip.'!L66-1,"-")</f>
        <v>-8.0464135463768294E-2</v>
      </c>
    </row>
    <row r="54" spans="2:11" hidden="1" outlineLevel="1">
      <c r="B54" s="44" t="s">
        <v>46</v>
      </c>
      <c r="C54" s="104">
        <f>IFERROR('Tablas turistas zona y tip.'!D54/'Tablas turistas zona y tip.'!D67-1,"-")</f>
        <v>3.1703628042192955E-2</v>
      </c>
      <c r="D54" s="104">
        <f>IFERROR('Tablas turistas zona y tip.'!E54/'Tablas turistas zona y tip.'!E67-1,"-")</f>
        <v>-8.8896952104499105E-3</v>
      </c>
      <c r="E54" s="104">
        <f>IFERROR('Tablas turistas zona y tip.'!F54/'Tablas turistas zona y tip.'!F67-1,"-")</f>
        <v>1.7446380099147341E-2</v>
      </c>
      <c r="F54" s="104">
        <f>IFERROR('Tablas turistas zona y tip.'!G54/'Tablas turistas zona y tip.'!G67-1,"-")</f>
        <v>5.3531287573840736E-2</v>
      </c>
      <c r="G54" s="104">
        <f>IFERROR('Tablas turistas zona y tip.'!H54/'Tablas turistas zona y tip.'!H67-1,"-")</f>
        <v>-1.1237785016286694E-2</v>
      </c>
      <c r="H54" s="104">
        <f>IFERROR('Tablas turistas zona y tip.'!I54/'Tablas turistas zona y tip.'!I67-1,"-")</f>
        <v>3.0958030129303982E-2</v>
      </c>
      <c r="I54" s="104">
        <f>IFERROR('Tablas turistas zona y tip.'!J54/'Tablas turistas zona y tip.'!J67-1,"-")</f>
        <v>5.3518853232388697E-2</v>
      </c>
      <c r="J54" s="104">
        <f>IFERROR('Tablas turistas zona y tip.'!K54/'Tablas turistas zona y tip.'!K67-1,"-")</f>
        <v>2.5113079303693775E-2</v>
      </c>
      <c r="K54" s="104">
        <f>IFERROR('Tablas turistas zona y tip.'!L54/'Tablas turistas zona y tip.'!L67-1,"-")</f>
        <v>4.1072006403596983E-2</v>
      </c>
    </row>
    <row r="55" spans="2:11" hidden="1" outlineLevel="1">
      <c r="B55" s="44" t="s">
        <v>47</v>
      </c>
      <c r="C55" s="104">
        <f>IFERROR('Tablas turistas zona y tip.'!D55/'Tablas turistas zona y tip.'!D68-1,"-")</f>
        <v>-6.857816016997309E-3</v>
      </c>
      <c r="D55" s="104">
        <f>IFERROR('Tablas turistas zona y tip.'!E55/'Tablas turistas zona y tip.'!E68-1,"-")</f>
        <v>-9.7584042644656477E-2</v>
      </c>
      <c r="E55" s="104">
        <f>IFERROR('Tablas turistas zona y tip.'!F55/'Tablas turistas zona y tip.'!F68-1,"-")</f>
        <v>-3.6667184564753708E-2</v>
      </c>
      <c r="F55" s="104">
        <f>IFERROR('Tablas turistas zona y tip.'!G55/'Tablas turistas zona y tip.'!G68-1,"-")</f>
        <v>7.6150722021661732E-3</v>
      </c>
      <c r="G55" s="104">
        <f>IFERROR('Tablas turistas zona y tip.'!H55/'Tablas turistas zona y tip.'!H68-1,"-")</f>
        <v>-8.4849898895629217E-2</v>
      </c>
      <c r="H55" s="104">
        <f>IFERROR('Tablas turistas zona y tip.'!I55/'Tablas turistas zona y tip.'!I68-1,"-")</f>
        <v>-2.2522179974651446E-2</v>
      </c>
      <c r="I55" s="104">
        <f>IFERROR('Tablas turistas zona y tip.'!J55/'Tablas turistas zona y tip.'!J68-1,"-")</f>
        <v>2.6830754646714361E-2</v>
      </c>
      <c r="J55" s="104">
        <f>IFERROR('Tablas turistas zona y tip.'!K55/'Tablas turistas zona y tip.'!K68-1,"-")</f>
        <v>-2.1946178709994268E-2</v>
      </c>
      <c r="K55" s="104">
        <f>IFERROR('Tablas turistas zona y tip.'!L55/'Tablas turistas zona y tip.'!L68-1,"-")</f>
        <v>5.3911999867177762E-3</v>
      </c>
    </row>
    <row r="56" spans="2:11" hidden="1" outlineLevel="1">
      <c r="B56" s="44" t="s">
        <v>48</v>
      </c>
      <c r="C56" s="104">
        <f>IFERROR('Tablas turistas zona y tip.'!D56/'Tablas turistas zona y tip.'!D69-1,"-")</f>
        <v>3.8877812589005911E-2</v>
      </c>
      <c r="D56" s="104">
        <f>IFERROR('Tablas turistas zona y tip.'!E56/'Tablas turistas zona y tip.'!E69-1,"-")</f>
        <v>-6.9415211918616659E-2</v>
      </c>
      <c r="E56" s="104">
        <f>IFERROR('Tablas turistas zona y tip.'!F56/'Tablas turistas zona y tip.'!F69-1,"-")</f>
        <v>-6.6302005635665573E-4</v>
      </c>
      <c r="F56" s="104">
        <f>IFERROR('Tablas turistas zona y tip.'!G56/'Tablas turistas zona y tip.'!G69-1,"-")</f>
        <v>8.1703940362087391E-2</v>
      </c>
      <c r="G56" s="104">
        <f>IFERROR('Tablas turistas zona y tip.'!H56/'Tablas turistas zona y tip.'!H69-1,"-")</f>
        <v>-6.0613982671048672E-2</v>
      </c>
      <c r="H56" s="104">
        <f>IFERROR('Tablas turistas zona y tip.'!I56/'Tablas turistas zona y tip.'!I69-1,"-")</f>
        <v>3.0016547757914402E-2</v>
      </c>
      <c r="I56" s="104">
        <f>IFERROR('Tablas turistas zona y tip.'!J56/'Tablas turistas zona y tip.'!J69-1,"-")</f>
        <v>1.0847268912061336E-2</v>
      </c>
      <c r="J56" s="104">
        <f>IFERROR('Tablas turistas zona y tip.'!K56/'Tablas turistas zona y tip.'!K69-1,"-")</f>
        <v>-9.0934210456398046E-2</v>
      </c>
      <c r="K56" s="104">
        <f>IFERROR('Tablas turistas zona y tip.'!L56/'Tablas turistas zona y tip.'!L69-1,"-")</f>
        <v>-3.4573850028218667E-2</v>
      </c>
    </row>
    <row r="57" spans="2:11" collapsed="1">
      <c r="B57" s="101">
        <v>2007</v>
      </c>
      <c r="C57" s="108">
        <f>IFERROR('Tablas turistas zona y tip.'!D57/'Tablas turistas zona y tip.'!D70-1,"-")</f>
        <v>-1.1486091581775382E-2</v>
      </c>
      <c r="D57" s="108">
        <f>IFERROR('Tablas turistas zona y tip.'!E57/'Tablas turistas zona y tip.'!E70-1,"-")</f>
        <v>-2.8433770227722088E-2</v>
      </c>
      <c r="E57" s="108">
        <f>IFERROR('Tablas turistas zona y tip.'!F57/'Tablas turistas zona y tip.'!F70-1,"-")</f>
        <v>-1.7351839799851221E-2</v>
      </c>
      <c r="F57" s="108">
        <f>IFERROR('Tablas turistas zona y tip.'!G57/'Tablas turistas zona y tip.'!G70-1,"-")</f>
        <v>-1.4360293498675847E-2</v>
      </c>
      <c r="G57" s="108">
        <f>IFERROR('Tablas turistas zona y tip.'!H57/'Tablas turistas zona y tip.'!H70-1,"-")</f>
        <v>-2.6501052698315375E-2</v>
      </c>
      <c r="H57" s="108">
        <f>IFERROR('Tablas turistas zona y tip.'!I57/'Tablas turistas zona y tip.'!I70-1,"-")</f>
        <v>-1.8526307392756292E-2</v>
      </c>
      <c r="I57" s="108">
        <f>IFERROR('Tablas turistas zona y tip.'!J57/'Tablas turistas zona y tip.'!J70-1,"-")</f>
        <v>-1.5365629285829852E-2</v>
      </c>
      <c r="J57" s="108">
        <f>IFERROR('Tablas turistas zona y tip.'!K57/'Tablas turistas zona y tip.'!K70-1,"-")</f>
        <v>-5.3727730701820575E-2</v>
      </c>
      <c r="K57" s="108">
        <f>IFERROR('Tablas turistas zona y tip.'!L57/'Tablas turistas zona y tip.'!L70-1,"-")</f>
        <v>-3.1595778619496917E-2</v>
      </c>
    </row>
    <row r="58" spans="2:11">
      <c r="B58" s="514" t="s">
        <v>76</v>
      </c>
      <c r="C58" s="515"/>
      <c r="D58" s="515"/>
      <c r="E58" s="515"/>
      <c r="F58" s="515"/>
      <c r="G58" s="515"/>
      <c r="H58" s="515"/>
      <c r="I58" s="515"/>
      <c r="J58" s="515"/>
      <c r="K58" s="516"/>
    </row>
  </sheetData>
  <mergeCells count="6">
    <mergeCell ref="B58:K58"/>
    <mergeCell ref="B3:K3"/>
    <mergeCell ref="B4:B5"/>
    <mergeCell ref="C4:E4"/>
    <mergeCell ref="F4:H4"/>
    <mergeCell ref="I4:K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C1:L55"/>
  <sheetViews>
    <sheetView showGridLines="0" showRowColHeaders="0" showZeros="0" topLeftCell="A29" zoomScaleNormal="100" workbookViewId="0">
      <selection activeCell="E10" sqref="E10"/>
    </sheetView>
  </sheetViews>
  <sheetFormatPr baseColWidth="10" defaultRowHeight="15"/>
  <cols>
    <col min="1" max="1" width="15.28515625" customWidth="1"/>
    <col min="3" max="3" width="13.28515625" customWidth="1"/>
    <col min="12" max="12" width="15" customWidth="1"/>
  </cols>
  <sheetData>
    <row r="1" spans="3:12" ht="26.25" customHeight="1"/>
    <row r="2" spans="3:12" ht="30.75" customHeight="1" thickBot="1"/>
    <row r="3" spans="3:12" ht="25.5" customHeight="1" thickBot="1">
      <c r="C3" s="525" t="s">
        <v>96</v>
      </c>
      <c r="D3" s="526"/>
      <c r="E3" s="526"/>
      <c r="F3" s="526"/>
      <c r="G3" s="526"/>
      <c r="H3" s="526"/>
      <c r="I3" s="526"/>
      <c r="J3" s="526"/>
      <c r="L3" s="53" t="s">
        <v>49</v>
      </c>
    </row>
    <row r="4" spans="3:12">
      <c r="C4" s="109"/>
      <c r="D4" s="110">
        <v>2007</v>
      </c>
      <c r="E4" s="110">
        <v>2008</v>
      </c>
      <c r="F4" s="111">
        <v>2009</v>
      </c>
      <c r="G4" s="111">
        <v>2010</v>
      </c>
      <c r="H4" s="95" t="s">
        <v>97</v>
      </c>
      <c r="I4" s="95" t="s">
        <v>98</v>
      </c>
      <c r="J4" s="95" t="s">
        <v>99</v>
      </c>
    </row>
    <row r="5" spans="3:12">
      <c r="C5" s="112" t="s">
        <v>57</v>
      </c>
      <c r="D5" s="96">
        <v>66319</v>
      </c>
      <c r="E5" s="96">
        <v>65898</v>
      </c>
      <c r="F5" s="96">
        <v>57710</v>
      </c>
      <c r="G5" s="96">
        <v>57760</v>
      </c>
      <c r="H5" s="113">
        <f>E5/D5-1</f>
        <v>-6.3481053695019218E-3</v>
      </c>
      <c r="I5" s="113">
        <f>F5/E5-1</f>
        <v>-0.12425263285683941</v>
      </c>
      <c r="J5" s="113">
        <f>G5/F5-1</f>
        <v>8.664009703691633E-4</v>
      </c>
    </row>
    <row r="6" spans="3:12">
      <c r="C6" s="112" t="s">
        <v>58</v>
      </c>
      <c r="D6" s="96">
        <v>68203</v>
      </c>
      <c r="E6" s="96">
        <v>68626</v>
      </c>
      <c r="F6" s="96">
        <v>59118</v>
      </c>
      <c r="G6" s="96">
        <v>54889</v>
      </c>
      <c r="H6" s="113">
        <f t="shared" ref="H6:J17" si="0">E6/D6-1</f>
        <v>6.2020732225855912E-3</v>
      </c>
      <c r="I6" s="113">
        <f t="shared" si="0"/>
        <v>-0.13854807215923992</v>
      </c>
      <c r="J6" s="113">
        <f t="shared" si="0"/>
        <v>-7.1534896309076723E-2</v>
      </c>
    </row>
    <row r="7" spans="3:12">
      <c r="C7" s="112" t="s">
        <v>59</v>
      </c>
      <c r="D7" s="96">
        <v>79838</v>
      </c>
      <c r="E7" s="96">
        <v>88538</v>
      </c>
      <c r="F7" s="96">
        <v>65189</v>
      </c>
      <c r="G7" s="96">
        <v>59240</v>
      </c>
      <c r="H7" s="113">
        <f t="shared" si="0"/>
        <v>0.10897066559783553</v>
      </c>
      <c r="I7" s="113">
        <f t="shared" si="0"/>
        <v>-0.26371727393887368</v>
      </c>
      <c r="J7" s="113">
        <f t="shared" si="0"/>
        <v>-9.1257727530718369E-2</v>
      </c>
    </row>
    <row r="8" spans="3:12">
      <c r="C8" s="112" t="s">
        <v>45</v>
      </c>
      <c r="D8" s="96">
        <v>80494</v>
      </c>
      <c r="E8" s="96">
        <v>76874</v>
      </c>
      <c r="F8" s="96">
        <v>70420</v>
      </c>
      <c r="G8" s="96">
        <v>59800</v>
      </c>
      <c r="H8" s="113">
        <f t="shared" si="0"/>
        <v>-4.4972296071756901E-2</v>
      </c>
      <c r="I8" s="113">
        <f t="shared" si="0"/>
        <v>-8.3955563649608433E-2</v>
      </c>
      <c r="J8" s="113">
        <f t="shared" si="0"/>
        <v>-0.15080942913944906</v>
      </c>
    </row>
    <row r="9" spans="3:12">
      <c r="C9" s="112" t="s">
        <v>61</v>
      </c>
      <c r="D9" s="96">
        <v>61867</v>
      </c>
      <c r="E9" s="96">
        <v>74412</v>
      </c>
      <c r="F9" s="96">
        <v>56119</v>
      </c>
      <c r="G9" s="96">
        <v>56604</v>
      </c>
      <c r="H9" s="113">
        <f t="shared" si="0"/>
        <v>0.20277369195209083</v>
      </c>
      <c r="I9" s="113">
        <f t="shared" si="0"/>
        <v>-0.2458340052679675</v>
      </c>
      <c r="J9" s="113">
        <f t="shared" si="0"/>
        <v>8.6423492934657453E-3</v>
      </c>
    </row>
    <row r="10" spans="3:12">
      <c r="C10" s="112" t="s">
        <v>62</v>
      </c>
      <c r="D10" s="96">
        <v>82407</v>
      </c>
      <c r="E10" s="96">
        <v>73105</v>
      </c>
      <c r="F10" s="96">
        <v>62044</v>
      </c>
      <c r="G10" s="96">
        <v>64679</v>
      </c>
      <c r="H10" s="113">
        <f t="shared" si="0"/>
        <v>-0.11287876029948907</v>
      </c>
      <c r="I10" s="113">
        <f t="shared" si="0"/>
        <v>-0.1513029204568771</v>
      </c>
      <c r="J10" s="113">
        <f t="shared" si="0"/>
        <v>4.2469860099284329E-2</v>
      </c>
    </row>
    <row r="11" spans="3:12">
      <c r="C11" s="112" t="s">
        <v>63</v>
      </c>
      <c r="D11" s="96">
        <v>99946</v>
      </c>
      <c r="E11" s="96">
        <v>88464</v>
      </c>
      <c r="F11" s="96">
        <v>72974</v>
      </c>
      <c r="G11" s="96">
        <v>62047</v>
      </c>
      <c r="H11" s="113">
        <f t="shared" si="0"/>
        <v>-0.11488203629960181</v>
      </c>
      <c r="I11" s="113">
        <f t="shared" si="0"/>
        <v>-0.17509947549285587</v>
      </c>
      <c r="J11" s="113">
        <f t="shared" si="0"/>
        <v>-0.14973826294296599</v>
      </c>
    </row>
    <row r="12" spans="3:12">
      <c r="C12" s="112" t="s">
        <v>64</v>
      </c>
      <c r="D12" s="96">
        <v>114443</v>
      </c>
      <c r="E12" s="96">
        <v>107234</v>
      </c>
      <c r="F12" s="96">
        <v>87195</v>
      </c>
      <c r="G12" s="96">
        <v>0</v>
      </c>
      <c r="H12" s="113">
        <f t="shared" si="0"/>
        <v>-6.2992057181304184E-2</v>
      </c>
      <c r="I12" s="113">
        <f t="shared" si="0"/>
        <v>-0.18687170113956397</v>
      </c>
      <c r="J12" s="113"/>
    </row>
    <row r="13" spans="3:12">
      <c r="C13" s="112" t="s">
        <v>65</v>
      </c>
      <c r="D13" s="96">
        <v>81660</v>
      </c>
      <c r="E13" s="96">
        <v>70256</v>
      </c>
      <c r="F13" s="96">
        <v>57084</v>
      </c>
      <c r="G13" s="96">
        <v>0</v>
      </c>
      <c r="H13" s="113">
        <f t="shared" si="0"/>
        <v>-0.13965221650746995</v>
      </c>
      <c r="I13" s="113">
        <f t="shared" si="0"/>
        <v>-0.18748576634024139</v>
      </c>
      <c r="J13" s="113"/>
    </row>
    <row r="14" spans="3:12">
      <c r="C14" s="112" t="s">
        <v>66</v>
      </c>
      <c r="D14" s="96">
        <v>79178</v>
      </c>
      <c r="E14" s="96">
        <v>66667</v>
      </c>
      <c r="F14" s="96">
        <v>58560</v>
      </c>
      <c r="G14" s="96">
        <v>0</v>
      </c>
      <c r="H14" s="113">
        <f t="shared" si="0"/>
        <v>-0.15801106367930484</v>
      </c>
      <c r="I14" s="113">
        <f t="shared" si="0"/>
        <v>-0.12160439197804007</v>
      </c>
      <c r="J14" s="113"/>
    </row>
    <row r="15" spans="3:12">
      <c r="C15" s="112" t="s">
        <v>67</v>
      </c>
      <c r="D15" s="96">
        <v>76158</v>
      </c>
      <c r="E15" s="96">
        <v>68611</v>
      </c>
      <c r="F15" s="96">
        <v>61078</v>
      </c>
      <c r="G15" s="96">
        <v>0</v>
      </c>
      <c r="H15" s="113">
        <f t="shared" si="0"/>
        <v>-9.9096614932114857E-2</v>
      </c>
      <c r="I15" s="113">
        <f t="shared" si="0"/>
        <v>-0.10979289035285889</v>
      </c>
      <c r="J15" s="113"/>
    </row>
    <row r="16" spans="3:12">
      <c r="C16" s="112" t="s">
        <v>68</v>
      </c>
      <c r="D16" s="96">
        <v>78836</v>
      </c>
      <c r="E16" s="96">
        <v>69586</v>
      </c>
      <c r="F16" s="96">
        <v>63041</v>
      </c>
      <c r="G16" s="96">
        <v>0</v>
      </c>
      <c r="H16" s="113">
        <f t="shared" si="0"/>
        <v>-0.11733218326652795</v>
      </c>
      <c r="I16" s="113">
        <f t="shared" si="0"/>
        <v>-9.4056275687638302E-2</v>
      </c>
      <c r="J16" s="113"/>
    </row>
    <row r="17" spans="3:12">
      <c r="C17" s="114" t="s">
        <v>100</v>
      </c>
      <c r="D17" s="115">
        <v>969349</v>
      </c>
      <c r="E17" s="115">
        <v>918271</v>
      </c>
      <c r="F17" s="115">
        <v>770532</v>
      </c>
      <c r="G17" s="115">
        <v>415019</v>
      </c>
      <c r="H17" s="116">
        <f>E17/D17-1</f>
        <v>-5.2693096088199387E-2</v>
      </c>
      <c r="I17" s="116">
        <f t="shared" si="0"/>
        <v>-0.16088823451900369</v>
      </c>
      <c r="J17" s="116"/>
    </row>
    <row r="18" spans="3:12" ht="24.75" customHeight="1">
      <c r="C18" s="522" t="s">
        <v>70</v>
      </c>
      <c r="D18" s="523"/>
      <c r="E18" s="523"/>
      <c r="F18" s="523"/>
      <c r="G18" s="523"/>
      <c r="H18" s="523"/>
      <c r="I18" s="523"/>
      <c r="J18" s="524"/>
    </row>
    <row r="19" spans="3:12">
      <c r="C19" s="93"/>
      <c r="D19" s="93"/>
      <c r="E19" s="93"/>
      <c r="F19" s="93"/>
      <c r="G19" s="93"/>
      <c r="H19" s="93"/>
      <c r="I19" s="93"/>
    </row>
    <row r="20" spans="3:12">
      <c r="C20" s="93"/>
      <c r="D20" s="93"/>
      <c r="E20" s="93"/>
      <c r="F20" s="93"/>
      <c r="G20" s="93"/>
      <c r="H20" s="93"/>
      <c r="I20" s="93"/>
    </row>
    <row r="21" spans="3:12" ht="28.5" customHeight="1" thickBot="1">
      <c r="C21" s="525" t="s">
        <v>101</v>
      </c>
      <c r="D21" s="526"/>
      <c r="E21" s="526"/>
      <c r="F21" s="526"/>
      <c r="G21" s="526"/>
      <c r="H21" s="526"/>
      <c r="I21" s="526"/>
      <c r="J21" s="526"/>
    </row>
    <row r="22" spans="3:12" ht="16.5" thickBot="1">
      <c r="C22" s="109"/>
      <c r="D22" s="110">
        <v>2007</v>
      </c>
      <c r="E22" s="110">
        <v>2008</v>
      </c>
      <c r="F22" s="111">
        <v>2009</v>
      </c>
      <c r="G22" s="111">
        <v>2010</v>
      </c>
      <c r="H22" s="95" t="s">
        <v>97</v>
      </c>
      <c r="I22" s="95" t="s">
        <v>98</v>
      </c>
      <c r="J22" s="95" t="s">
        <v>99</v>
      </c>
      <c r="L22" s="53" t="s">
        <v>49</v>
      </c>
    </row>
    <row r="23" spans="3:12">
      <c r="C23" s="112" t="s">
        <v>57</v>
      </c>
      <c r="D23" s="96">
        <v>75939</v>
      </c>
      <c r="E23" s="96">
        <v>73953</v>
      </c>
      <c r="F23" s="96">
        <v>64972</v>
      </c>
      <c r="G23" s="96">
        <v>64849</v>
      </c>
      <c r="H23" s="113">
        <f>E23/D23-1</f>
        <v>-2.615256982578118E-2</v>
      </c>
      <c r="I23" s="113">
        <f>F23/E23-1</f>
        <v>-0.12144199694400493</v>
      </c>
      <c r="J23" s="113">
        <f>G23/F23-1</f>
        <v>-1.8931231915286784E-3</v>
      </c>
    </row>
    <row r="24" spans="3:12">
      <c r="C24" s="112" t="s">
        <v>58</v>
      </c>
      <c r="D24" s="96">
        <v>77123</v>
      </c>
      <c r="E24" s="96">
        <v>77760</v>
      </c>
      <c r="F24" s="96">
        <v>66853</v>
      </c>
      <c r="G24" s="96">
        <v>61547</v>
      </c>
      <c r="H24" s="113">
        <f t="shared" ref="H24:J35" si="1">E24/D24-1</f>
        <v>8.2595334725048541E-3</v>
      </c>
      <c r="I24" s="113">
        <f t="shared" si="1"/>
        <v>-0.14026491769547322</v>
      </c>
      <c r="J24" s="113">
        <f t="shared" si="1"/>
        <v>-7.9368165976096861E-2</v>
      </c>
    </row>
    <row r="25" spans="3:12">
      <c r="C25" s="112" t="s">
        <v>59</v>
      </c>
      <c r="D25" s="96">
        <v>90814</v>
      </c>
      <c r="E25" s="96">
        <v>100114</v>
      </c>
      <c r="F25" s="96">
        <v>73483</v>
      </c>
      <c r="G25" s="96">
        <v>66854</v>
      </c>
      <c r="H25" s="113">
        <f t="shared" si="1"/>
        <v>0.10240711784526613</v>
      </c>
      <c r="I25" s="113">
        <f t="shared" si="1"/>
        <v>-0.26600675230237525</v>
      </c>
      <c r="J25" s="113">
        <f t="shared" si="1"/>
        <v>-9.0211341398690803E-2</v>
      </c>
    </row>
    <row r="26" spans="3:12">
      <c r="C26" s="112" t="s">
        <v>45</v>
      </c>
      <c r="D26" s="96">
        <v>91080</v>
      </c>
      <c r="E26" s="96">
        <v>85838</v>
      </c>
      <c r="F26" s="96">
        <v>78413</v>
      </c>
      <c r="G26" s="96">
        <v>66137</v>
      </c>
      <c r="H26" s="113">
        <f t="shared" si="1"/>
        <v>-5.755379885814671E-2</v>
      </c>
      <c r="I26" s="113">
        <f t="shared" si="1"/>
        <v>-8.6500151448076656E-2</v>
      </c>
      <c r="J26" s="113">
        <f t="shared" si="1"/>
        <v>-0.15655567316643926</v>
      </c>
    </row>
    <row r="27" spans="3:12">
      <c r="C27" s="112" t="s">
        <v>61</v>
      </c>
      <c r="D27" s="96">
        <v>70118</v>
      </c>
      <c r="E27" s="96">
        <v>84444</v>
      </c>
      <c r="F27" s="96">
        <v>63313</v>
      </c>
      <c r="G27" s="96">
        <v>62798</v>
      </c>
      <c r="H27" s="113">
        <f t="shared" si="1"/>
        <v>0.20431272996948002</v>
      </c>
      <c r="I27" s="113">
        <f t="shared" si="1"/>
        <v>-0.25023684335180707</v>
      </c>
      <c r="J27" s="113">
        <f t="shared" si="1"/>
        <v>-8.1341904506183615E-3</v>
      </c>
    </row>
    <row r="28" spans="3:12">
      <c r="C28" s="112" t="s">
        <v>62</v>
      </c>
      <c r="D28" s="96">
        <v>91053</v>
      </c>
      <c r="E28" s="96">
        <v>81590</v>
      </c>
      <c r="F28" s="96">
        <v>68297</v>
      </c>
      <c r="G28" s="96">
        <v>71026</v>
      </c>
      <c r="H28" s="113">
        <f t="shared" si="1"/>
        <v>-0.10392848121423781</v>
      </c>
      <c r="I28" s="113">
        <f t="shared" si="1"/>
        <v>-0.16292437798749848</v>
      </c>
      <c r="J28" s="113">
        <f t="shared" si="1"/>
        <v>3.995783123709673E-2</v>
      </c>
    </row>
    <row r="29" spans="3:12">
      <c r="C29" s="112" t="s">
        <v>63</v>
      </c>
      <c r="D29" s="96">
        <v>109729</v>
      </c>
      <c r="E29" s="96">
        <v>97539</v>
      </c>
      <c r="F29" s="96">
        <v>79875</v>
      </c>
      <c r="G29" s="96">
        <v>68085</v>
      </c>
      <c r="H29" s="113">
        <f t="shared" si="1"/>
        <v>-0.1110918717932361</v>
      </c>
      <c r="I29" s="113">
        <f t="shared" si="1"/>
        <v>-0.18109679205240981</v>
      </c>
      <c r="J29" s="113">
        <f t="shared" si="1"/>
        <v>-0.14760563380281688</v>
      </c>
    </row>
    <row r="30" spans="3:12">
      <c r="C30" s="112" t="s">
        <v>64</v>
      </c>
      <c r="D30" s="96">
        <v>126632</v>
      </c>
      <c r="E30" s="96">
        <v>119202</v>
      </c>
      <c r="F30" s="96">
        <v>95117</v>
      </c>
      <c r="G30" s="96">
        <v>0</v>
      </c>
      <c r="H30" s="113">
        <f t="shared" si="1"/>
        <v>-5.8673952871312163E-2</v>
      </c>
      <c r="I30" s="113">
        <f t="shared" si="1"/>
        <v>-0.20205197899364102</v>
      </c>
      <c r="J30" s="113"/>
    </row>
    <row r="31" spans="3:12">
      <c r="C31" s="112" t="s">
        <v>65</v>
      </c>
      <c r="D31" s="96">
        <v>89626</v>
      </c>
      <c r="E31" s="96">
        <v>78894</v>
      </c>
      <c r="F31" s="96">
        <v>62059</v>
      </c>
      <c r="G31" s="96">
        <v>0</v>
      </c>
      <c r="H31" s="113">
        <f t="shared" si="1"/>
        <v>-0.11974203914042802</v>
      </c>
      <c r="I31" s="113">
        <f t="shared" si="1"/>
        <v>-0.21338758333967101</v>
      </c>
      <c r="J31" s="113"/>
    </row>
    <row r="32" spans="3:12">
      <c r="C32" s="112" t="s">
        <v>66</v>
      </c>
      <c r="D32" s="96">
        <v>87707</v>
      </c>
      <c r="E32" s="96">
        <v>75230</v>
      </c>
      <c r="F32" s="96">
        <v>65272</v>
      </c>
      <c r="G32" s="96">
        <v>0</v>
      </c>
      <c r="H32" s="113">
        <f t="shared" si="1"/>
        <v>-0.14225774453578388</v>
      </c>
      <c r="I32" s="113">
        <f t="shared" si="1"/>
        <v>-0.13236740661969959</v>
      </c>
      <c r="J32" s="113"/>
    </row>
    <row r="33" spans="3:12">
      <c r="C33" s="112" t="s">
        <v>67</v>
      </c>
      <c r="D33" s="96">
        <v>83898</v>
      </c>
      <c r="E33" s="96">
        <v>77447</v>
      </c>
      <c r="F33" s="96">
        <v>67749</v>
      </c>
      <c r="G33" s="96">
        <v>0</v>
      </c>
      <c r="H33" s="113">
        <f t="shared" si="1"/>
        <v>-7.6890986674294948E-2</v>
      </c>
      <c r="I33" s="113">
        <f t="shared" si="1"/>
        <v>-0.12522111895877186</v>
      </c>
      <c r="J33" s="113"/>
    </row>
    <row r="34" spans="3:12">
      <c r="C34" s="112" t="s">
        <v>68</v>
      </c>
      <c r="D34" s="96">
        <v>89031</v>
      </c>
      <c r="E34" s="96">
        <v>78437</v>
      </c>
      <c r="F34" s="96">
        <v>70797</v>
      </c>
      <c r="G34" s="96">
        <v>0</v>
      </c>
      <c r="H34" s="113">
        <f t="shared" si="1"/>
        <v>-0.11899226112253036</v>
      </c>
      <c r="I34" s="113">
        <f t="shared" si="1"/>
        <v>-9.7403011333936806E-2</v>
      </c>
      <c r="J34" s="113"/>
    </row>
    <row r="35" spans="3:12">
      <c r="C35" s="114" t="s">
        <v>100</v>
      </c>
      <c r="D35" s="115">
        <f>SUM(D23:D34)</f>
        <v>1082750</v>
      </c>
      <c r="E35" s="115">
        <f>SUM(E23:E34)</f>
        <v>1030448</v>
      </c>
      <c r="F35" s="115">
        <f>SUM(F23:F34)</f>
        <v>856200</v>
      </c>
      <c r="G35" s="115">
        <f>SUM(G23:G34)</f>
        <v>461296</v>
      </c>
      <c r="H35" s="116">
        <f>E35/D35-1</f>
        <v>-4.8304779496652017E-2</v>
      </c>
      <c r="I35" s="116">
        <f t="shared" si="1"/>
        <v>-0.16909926556216326</v>
      </c>
      <c r="J35" s="116"/>
    </row>
    <row r="36" spans="3:12" ht="23.25" customHeight="1">
      <c r="C36" s="522" t="s">
        <v>70</v>
      </c>
      <c r="D36" s="523"/>
      <c r="E36" s="523"/>
      <c r="F36" s="523"/>
      <c r="G36" s="523"/>
      <c r="H36" s="523"/>
      <c r="I36" s="523"/>
      <c r="J36" s="524"/>
    </row>
    <row r="37" spans="3:12">
      <c r="C37" s="93"/>
      <c r="D37" s="93"/>
      <c r="E37" s="93"/>
      <c r="F37" s="93"/>
      <c r="G37" s="93"/>
      <c r="H37" s="93"/>
      <c r="I37" s="93"/>
    </row>
    <row r="38" spans="3:12">
      <c r="C38" s="93"/>
      <c r="D38" s="93"/>
      <c r="E38" s="93"/>
      <c r="F38" s="93"/>
      <c r="G38" s="93"/>
      <c r="H38" s="93"/>
      <c r="I38" s="93"/>
    </row>
    <row r="39" spans="3:12">
      <c r="C39" s="93"/>
      <c r="D39" s="93"/>
      <c r="E39" s="93"/>
      <c r="F39" s="93"/>
      <c r="G39" s="93"/>
      <c r="H39" s="93"/>
      <c r="I39" s="93"/>
    </row>
    <row r="40" spans="3:12" ht="27" customHeight="1">
      <c r="C40" s="525" t="s">
        <v>102</v>
      </c>
      <c r="D40" s="526"/>
      <c r="E40" s="526"/>
      <c r="F40" s="526"/>
      <c r="G40" s="526"/>
      <c r="H40" s="526"/>
      <c r="I40" s="526"/>
      <c r="J40" s="526"/>
    </row>
    <row r="41" spans="3:12">
      <c r="C41" s="109"/>
      <c r="D41" s="110">
        <v>2007</v>
      </c>
      <c r="E41" s="110">
        <v>2008</v>
      </c>
      <c r="F41" s="111">
        <v>2009</v>
      </c>
      <c r="G41" s="111">
        <v>2010</v>
      </c>
      <c r="H41" s="95" t="s">
        <v>97</v>
      </c>
      <c r="I41" s="95" t="s">
        <v>98</v>
      </c>
      <c r="J41" s="95" t="s">
        <v>99</v>
      </c>
    </row>
    <row r="42" spans="3:12" ht="15.75" thickBot="1">
      <c r="C42" s="112" t="s">
        <v>57</v>
      </c>
      <c r="D42" s="96">
        <v>407126</v>
      </c>
      <c r="E42" s="96">
        <v>409747</v>
      </c>
      <c r="F42" s="96">
        <v>380730</v>
      </c>
      <c r="G42" s="96">
        <v>382237</v>
      </c>
      <c r="H42" s="113">
        <f>E42/D42-1</f>
        <v>6.4378104075888398E-3</v>
      </c>
      <c r="I42" s="113">
        <f>F42/E42-1</f>
        <v>-7.081686992217151E-2</v>
      </c>
      <c r="J42" s="113">
        <f>G42/F42-1</f>
        <v>3.9581855908386032E-3</v>
      </c>
    </row>
    <row r="43" spans="3:12" ht="16.5" thickBot="1">
      <c r="C43" s="112" t="s">
        <v>58</v>
      </c>
      <c r="D43" s="96">
        <v>423886</v>
      </c>
      <c r="E43" s="96">
        <v>459918</v>
      </c>
      <c r="F43" s="96">
        <v>385582</v>
      </c>
      <c r="G43" s="96">
        <v>369547</v>
      </c>
      <c r="H43" s="113">
        <f t="shared" ref="H43:J53" si="2">E43/D43-1</f>
        <v>8.5003986921011743E-2</v>
      </c>
      <c r="I43" s="113">
        <f t="shared" si="2"/>
        <v>-0.16162881209259039</v>
      </c>
      <c r="J43" s="113">
        <f t="shared" si="2"/>
        <v>-4.1586484846284355E-2</v>
      </c>
      <c r="L43" s="53" t="s">
        <v>49</v>
      </c>
    </row>
    <row r="44" spans="3:12">
      <c r="C44" s="112" t="s">
        <v>59</v>
      </c>
      <c r="D44" s="96">
        <v>489029</v>
      </c>
      <c r="E44" s="96">
        <v>508083</v>
      </c>
      <c r="F44" s="96">
        <v>409508</v>
      </c>
      <c r="G44" s="96">
        <v>404361</v>
      </c>
      <c r="H44" s="113">
        <f t="shared" si="2"/>
        <v>3.8962924489140738E-2</v>
      </c>
      <c r="I44" s="113">
        <f t="shared" si="2"/>
        <v>-0.19401357652194617</v>
      </c>
      <c r="J44" s="113">
        <f t="shared" si="2"/>
        <v>-1.2568741025816399E-2</v>
      </c>
    </row>
    <row r="45" spans="3:12">
      <c r="C45" s="112" t="s">
        <v>45</v>
      </c>
      <c r="D45" s="96">
        <v>438237</v>
      </c>
      <c r="E45" s="96">
        <v>424514</v>
      </c>
      <c r="F45" s="96">
        <v>418430</v>
      </c>
      <c r="G45" s="96">
        <v>422549</v>
      </c>
      <c r="H45" s="113">
        <f t="shared" si="2"/>
        <v>-3.1314106294082933E-2</v>
      </c>
      <c r="I45" s="113">
        <f t="shared" si="2"/>
        <v>-1.4331682818470082E-2</v>
      </c>
      <c r="J45" s="113">
        <f t="shared" si="2"/>
        <v>9.8439404440409106E-3</v>
      </c>
    </row>
    <row r="46" spans="3:12">
      <c r="C46" s="112" t="s">
        <v>61</v>
      </c>
      <c r="D46" s="96">
        <v>341553</v>
      </c>
      <c r="E46" s="96">
        <v>413185</v>
      </c>
      <c r="F46" s="96">
        <v>350293</v>
      </c>
      <c r="G46" s="96">
        <v>361297</v>
      </c>
      <c r="H46" s="113">
        <f t="shared" si="2"/>
        <v>0.20972440587551566</v>
      </c>
      <c r="I46" s="113">
        <f t="shared" si="2"/>
        <v>-0.152212689231216</v>
      </c>
      <c r="J46" s="113">
        <f t="shared" si="2"/>
        <v>3.1413702243550334E-2</v>
      </c>
    </row>
    <row r="47" spans="3:12">
      <c r="C47" s="112" t="s">
        <v>62</v>
      </c>
      <c r="D47" s="96">
        <v>411483</v>
      </c>
      <c r="E47" s="96">
        <v>402431</v>
      </c>
      <c r="F47" s="96">
        <v>349858</v>
      </c>
      <c r="G47" s="96">
        <v>374943</v>
      </c>
      <c r="H47" s="113">
        <f t="shared" si="2"/>
        <v>-2.1998478673481037E-2</v>
      </c>
      <c r="I47" s="113">
        <f t="shared" si="2"/>
        <v>-0.13063854424733679</v>
      </c>
      <c r="J47" s="113">
        <f t="shared" si="2"/>
        <v>7.1700518496075505E-2</v>
      </c>
    </row>
    <row r="48" spans="3:12">
      <c r="C48" s="112" t="s">
        <v>63</v>
      </c>
      <c r="D48" s="96">
        <v>466179</v>
      </c>
      <c r="E48" s="96">
        <v>467525</v>
      </c>
      <c r="F48" s="96">
        <v>434195</v>
      </c>
      <c r="G48" s="96">
        <v>451259</v>
      </c>
      <c r="H48" s="113">
        <f t="shared" si="2"/>
        <v>2.8873029458640342E-3</v>
      </c>
      <c r="I48" s="113">
        <f>F48/E48-1</f>
        <v>-7.129030533126568E-2</v>
      </c>
      <c r="J48" s="113">
        <f t="shared" si="2"/>
        <v>3.9300314374877576E-2</v>
      </c>
    </row>
    <row r="49" spans="3:10">
      <c r="C49" s="112" t="s">
        <v>64</v>
      </c>
      <c r="D49" s="96">
        <v>528592</v>
      </c>
      <c r="E49" s="96">
        <v>531765</v>
      </c>
      <c r="F49" s="96">
        <v>467782</v>
      </c>
      <c r="G49" s="96">
        <v>0</v>
      </c>
      <c r="H49" s="113">
        <f t="shared" si="2"/>
        <v>6.0027393528467865E-3</v>
      </c>
      <c r="I49" s="113">
        <f>F49/E49-1</f>
        <v>-0.12032194672458696</v>
      </c>
      <c r="J49" s="113"/>
    </row>
    <row r="50" spans="3:10">
      <c r="C50" s="112" t="s">
        <v>65</v>
      </c>
      <c r="D50" s="96">
        <v>409689</v>
      </c>
      <c r="E50" s="96">
        <v>391359</v>
      </c>
      <c r="F50" s="96">
        <v>354214</v>
      </c>
      <c r="G50" s="96">
        <v>0</v>
      </c>
      <c r="H50" s="113">
        <f t="shared" si="2"/>
        <v>-4.4741254951926934E-2</v>
      </c>
      <c r="I50" s="113">
        <f t="shared" si="2"/>
        <v>-9.4912854949036563E-2</v>
      </c>
      <c r="J50" s="113"/>
    </row>
    <row r="51" spans="3:10">
      <c r="C51" s="112" t="s">
        <v>66</v>
      </c>
      <c r="D51" s="96">
        <v>467144</v>
      </c>
      <c r="E51" s="96">
        <v>441857</v>
      </c>
      <c r="F51" s="96">
        <v>404871</v>
      </c>
      <c r="G51" s="96">
        <v>0</v>
      </c>
      <c r="H51" s="113">
        <f t="shared" si="2"/>
        <v>-5.4131060229822059E-2</v>
      </c>
      <c r="I51" s="113">
        <f t="shared" si="2"/>
        <v>-8.3705814324543937E-2</v>
      </c>
      <c r="J51" s="113"/>
    </row>
    <row r="52" spans="3:10">
      <c r="C52" s="112" t="s">
        <v>67</v>
      </c>
      <c r="D52" s="96">
        <v>457530</v>
      </c>
      <c r="E52" s="96">
        <v>431740</v>
      </c>
      <c r="F52" s="96">
        <v>371802</v>
      </c>
      <c r="G52" s="96">
        <v>0</v>
      </c>
      <c r="H52" s="113">
        <f t="shared" si="2"/>
        <v>-5.6367888444473602E-2</v>
      </c>
      <c r="I52" s="113">
        <f t="shared" si="2"/>
        <v>-0.1388289248158614</v>
      </c>
      <c r="J52" s="113"/>
    </row>
    <row r="53" spans="3:10">
      <c r="C53" s="112" t="s">
        <v>68</v>
      </c>
      <c r="D53" s="96">
        <v>438336</v>
      </c>
      <c r="E53" s="96">
        <v>410203</v>
      </c>
      <c r="F53" s="96">
        <v>380517</v>
      </c>
      <c r="G53" s="96">
        <v>0</v>
      </c>
      <c r="H53" s="113">
        <f t="shared" si="2"/>
        <v>-6.4181358592495297E-2</v>
      </c>
      <c r="I53" s="113">
        <f t="shared" si="2"/>
        <v>-7.2369046545247118E-2</v>
      </c>
      <c r="J53" s="113"/>
    </row>
    <row r="54" spans="3:10">
      <c r="C54" s="114" t="s">
        <v>100</v>
      </c>
      <c r="D54" s="115">
        <f>SUM(D42:D53)</f>
        <v>5278784</v>
      </c>
      <c r="E54" s="115">
        <f>SUM(E42:E53)</f>
        <v>5292327</v>
      </c>
      <c r="F54" s="115">
        <f>SUM(F42:F53)</f>
        <v>4707782</v>
      </c>
      <c r="G54" s="115">
        <f>SUM(G42:G53)</f>
        <v>2766193</v>
      </c>
      <c r="H54" s="116">
        <f>E54/D54-1</f>
        <v>2.5655529758368267E-3</v>
      </c>
      <c r="I54" s="116"/>
      <c r="J54" s="116"/>
    </row>
    <row r="55" spans="3:10" ht="24" customHeight="1">
      <c r="C55" s="522" t="s">
        <v>70</v>
      </c>
      <c r="D55" s="523"/>
      <c r="E55" s="523"/>
      <c r="F55" s="523"/>
      <c r="G55" s="523"/>
      <c r="H55" s="523"/>
      <c r="I55" s="523"/>
      <c r="J55" s="524"/>
    </row>
  </sheetData>
  <mergeCells count="6">
    <mergeCell ref="C55:J55"/>
    <mergeCell ref="C3:J3"/>
    <mergeCell ref="C18:J18"/>
    <mergeCell ref="C21:J21"/>
    <mergeCell ref="C36:J36"/>
    <mergeCell ref="C40:J40"/>
  </mergeCells>
  <hyperlinks>
    <hyperlink ref="L3" location="'grafica zona mensual'!A1" tooltip="GRAFICA" display="GRAFICA"/>
    <hyperlink ref="L22" location="'grafica zona mensual'!A1" tooltip="GRAFICA" display="GRAFICA"/>
    <hyperlink ref="L43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7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E10" sqref="E10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53" t="s">
        <v>51</v>
      </c>
    </row>
    <row r="42" spans="11:11" ht="15.75" thickBot="1"/>
    <row r="43" spans="11:11" ht="16.5" thickBot="1">
      <c r="K43" s="53" t="s">
        <v>51</v>
      </c>
    </row>
    <row r="62" spans="11:11" ht="15.75" thickBot="1"/>
    <row r="63" spans="11:11" ht="16.5" thickBot="1">
      <c r="K63" s="53" t="s">
        <v>51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C2:R58"/>
  <sheetViews>
    <sheetView showGridLines="0" showRowColHeaders="0" showZeros="0" zoomScaleNormal="100" workbookViewId="0">
      <selection activeCell="E10" sqref="E10"/>
    </sheetView>
  </sheetViews>
  <sheetFormatPr baseColWidth="10" defaultRowHeight="15"/>
  <cols>
    <col min="1" max="1" width="16.140625" customWidth="1"/>
    <col min="3" max="3" width="13.5703125" customWidth="1"/>
    <col min="5" max="5" width="13.42578125" customWidth="1"/>
    <col min="8" max="8" width="13.7109375" customWidth="1"/>
    <col min="14" max="14" width="13.28515625" customWidth="1"/>
  </cols>
  <sheetData>
    <row r="2" spans="3:18" ht="52.5" customHeight="1"/>
    <row r="3" spans="3:18" ht="24.75" customHeight="1">
      <c r="C3" s="525" t="s">
        <v>96</v>
      </c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</row>
    <row r="4" spans="3:18">
      <c r="C4" s="117"/>
      <c r="D4" s="527">
        <v>2008</v>
      </c>
      <c r="E4" s="527"/>
      <c r="F4" s="527"/>
      <c r="G4" s="527">
        <v>2009</v>
      </c>
      <c r="H4" s="527"/>
      <c r="I4" s="527"/>
      <c r="J4" s="527">
        <v>2010</v>
      </c>
      <c r="K4" s="527"/>
      <c r="L4" s="527"/>
      <c r="M4" s="527" t="s">
        <v>103</v>
      </c>
      <c r="N4" s="527"/>
      <c r="O4" s="527"/>
      <c r="P4" s="527" t="s">
        <v>104</v>
      </c>
      <c r="Q4" s="527"/>
      <c r="R4" s="527"/>
    </row>
    <row r="5" spans="3:18" ht="45">
      <c r="C5" s="117"/>
      <c r="D5" s="95" t="s">
        <v>34</v>
      </c>
      <c r="E5" s="95" t="s">
        <v>93</v>
      </c>
      <c r="F5" s="95" t="s">
        <v>105</v>
      </c>
      <c r="G5" s="95" t="s">
        <v>34</v>
      </c>
      <c r="H5" s="95" t="s">
        <v>93</v>
      </c>
      <c r="I5" s="95" t="s">
        <v>105</v>
      </c>
      <c r="J5" s="95" t="s">
        <v>34</v>
      </c>
      <c r="K5" s="95" t="s">
        <v>93</v>
      </c>
      <c r="L5" s="95" t="s">
        <v>105</v>
      </c>
      <c r="M5" s="95" t="s">
        <v>106</v>
      </c>
      <c r="N5" s="95" t="s">
        <v>107</v>
      </c>
      <c r="O5" s="95" t="s">
        <v>108</v>
      </c>
      <c r="P5" s="95" t="s">
        <v>106</v>
      </c>
      <c r="Q5" s="95" t="s">
        <v>107</v>
      </c>
      <c r="R5" s="95" t="s">
        <v>108</v>
      </c>
    </row>
    <row r="6" spans="3:18">
      <c r="C6" s="112" t="s">
        <v>57</v>
      </c>
      <c r="D6" s="96">
        <v>43280</v>
      </c>
      <c r="E6" s="96">
        <v>22618</v>
      </c>
      <c r="F6" s="96">
        <v>65898</v>
      </c>
      <c r="G6" s="96">
        <v>37480</v>
      </c>
      <c r="H6" s="96">
        <v>20230</v>
      </c>
      <c r="I6" s="96">
        <v>57710</v>
      </c>
      <c r="J6" s="96">
        <v>38947</v>
      </c>
      <c r="K6" s="96">
        <v>18813</v>
      </c>
      <c r="L6" s="96">
        <v>57760</v>
      </c>
      <c r="M6" s="113">
        <f t="shared" ref="M6:N18" si="0">G6/D6-1</f>
        <v>-0.13401109057301297</v>
      </c>
      <c r="N6" s="113">
        <f>H6/E6-1</f>
        <v>-0.10557962684587496</v>
      </c>
      <c r="O6" s="113">
        <f t="shared" ref="O6:R18" si="1">I6/F6-1</f>
        <v>-0.12425263285683941</v>
      </c>
      <c r="P6" s="113">
        <f t="shared" si="1"/>
        <v>3.9140875133404585E-2</v>
      </c>
      <c r="Q6" s="113">
        <f t="shared" si="1"/>
        <v>-7.0044488383588677E-2</v>
      </c>
      <c r="R6" s="113">
        <f t="shared" si="1"/>
        <v>8.664009703691633E-4</v>
      </c>
    </row>
    <row r="7" spans="3:18">
      <c r="C7" s="112" t="s">
        <v>58</v>
      </c>
      <c r="D7" s="96">
        <v>47687</v>
      </c>
      <c r="E7" s="96">
        <v>20939</v>
      </c>
      <c r="F7" s="96">
        <v>68626</v>
      </c>
      <c r="G7" s="96">
        <v>40229</v>
      </c>
      <c r="H7" s="96">
        <v>18889</v>
      </c>
      <c r="I7" s="96">
        <v>59118</v>
      </c>
      <c r="J7" s="96">
        <v>38426</v>
      </c>
      <c r="K7" s="96">
        <v>16463</v>
      </c>
      <c r="L7" s="96">
        <v>54889</v>
      </c>
      <c r="M7" s="113">
        <f t="shared" si="0"/>
        <v>-0.15639482458531673</v>
      </c>
      <c r="N7" s="113">
        <f>H7/E7-1</f>
        <v>-9.7903433783848359E-2</v>
      </c>
      <c r="O7" s="113">
        <f t="shared" si="1"/>
        <v>-0.13854807215923992</v>
      </c>
      <c r="P7" s="113">
        <f t="shared" si="1"/>
        <v>-4.4818414576549226E-2</v>
      </c>
      <c r="Q7" s="113">
        <f t="shared" si="1"/>
        <v>-0.12843453862036103</v>
      </c>
      <c r="R7" s="113">
        <f t="shared" si="1"/>
        <v>-7.1534896309076723E-2</v>
      </c>
    </row>
    <row r="8" spans="3:18">
      <c r="C8" s="112" t="s">
        <v>59</v>
      </c>
      <c r="D8" s="96">
        <v>58894</v>
      </c>
      <c r="E8" s="96">
        <v>29644</v>
      </c>
      <c r="F8" s="96">
        <v>88538</v>
      </c>
      <c r="G8" s="96">
        <v>41953</v>
      </c>
      <c r="H8" s="96">
        <v>23236</v>
      </c>
      <c r="I8" s="96">
        <v>65189</v>
      </c>
      <c r="J8" s="96">
        <v>40275</v>
      </c>
      <c r="K8" s="96">
        <v>18965</v>
      </c>
      <c r="L8" s="96">
        <v>59240</v>
      </c>
      <c r="M8" s="113">
        <f t="shared" si="0"/>
        <v>-0.2876523924338642</v>
      </c>
      <c r="N8" s="113">
        <f>H8/E8-1</f>
        <v>-0.21616515989744978</v>
      </c>
      <c r="O8" s="113">
        <f t="shared" si="1"/>
        <v>-0.26371727393887368</v>
      </c>
      <c r="P8" s="113">
        <f t="shared" si="1"/>
        <v>-3.9997139656282044E-2</v>
      </c>
      <c r="Q8" s="113">
        <f t="shared" si="1"/>
        <v>-0.18380960578412808</v>
      </c>
      <c r="R8" s="113">
        <f t="shared" si="1"/>
        <v>-9.1257727530718369E-2</v>
      </c>
    </row>
    <row r="9" spans="3:18">
      <c r="C9" s="112" t="s">
        <v>45</v>
      </c>
      <c r="D9" s="96">
        <v>51664</v>
      </c>
      <c r="E9" s="96">
        <v>25210</v>
      </c>
      <c r="F9" s="96">
        <v>76874</v>
      </c>
      <c r="G9" s="96">
        <v>48055</v>
      </c>
      <c r="H9" s="96">
        <v>22365</v>
      </c>
      <c r="I9" s="96">
        <v>70420</v>
      </c>
      <c r="J9" s="96">
        <v>41480</v>
      </c>
      <c r="K9" s="96">
        <v>18320</v>
      </c>
      <c r="L9" s="96">
        <v>59800</v>
      </c>
      <c r="M9" s="113">
        <f t="shared" si="0"/>
        <v>-6.9855218333849445E-2</v>
      </c>
      <c r="N9" s="113">
        <f>H9/E9-1</f>
        <v>-0.11285204284014283</v>
      </c>
      <c r="O9" s="113">
        <f t="shared" si="1"/>
        <v>-8.3955563649608433E-2</v>
      </c>
      <c r="P9" s="113">
        <f t="shared" si="1"/>
        <v>-0.13682239101030069</v>
      </c>
      <c r="Q9" s="113">
        <f t="shared" si="1"/>
        <v>-0.18086295551084286</v>
      </c>
      <c r="R9" s="113">
        <f t="shared" si="1"/>
        <v>-0.15080942913944906</v>
      </c>
    </row>
    <row r="10" spans="3:18">
      <c r="C10" s="112" t="s">
        <v>61</v>
      </c>
      <c r="D10" s="96">
        <v>47882</v>
      </c>
      <c r="E10" s="96">
        <v>26530</v>
      </c>
      <c r="F10" s="96">
        <v>74412</v>
      </c>
      <c r="G10" s="96">
        <v>36955</v>
      </c>
      <c r="H10" s="96">
        <v>19164</v>
      </c>
      <c r="I10" s="96">
        <v>56119</v>
      </c>
      <c r="J10" s="96">
        <v>39991</v>
      </c>
      <c r="K10" s="96">
        <v>16613</v>
      </c>
      <c r="L10" s="96">
        <v>56604</v>
      </c>
      <c r="M10" s="113">
        <f t="shared" si="0"/>
        <v>-0.22820684181947282</v>
      </c>
      <c r="N10" s="113">
        <f>H10/E10-1</f>
        <v>-0.27764794572182439</v>
      </c>
      <c r="O10" s="113">
        <f t="shared" si="1"/>
        <v>-0.2458340052679675</v>
      </c>
      <c r="P10" s="113">
        <f t="shared" si="1"/>
        <v>8.2153971045866525E-2</v>
      </c>
      <c r="Q10" s="113">
        <f t="shared" si="1"/>
        <v>-0.13311417240659573</v>
      </c>
      <c r="R10" s="113">
        <f t="shared" si="1"/>
        <v>8.6423492934657453E-3</v>
      </c>
    </row>
    <row r="11" spans="3:18">
      <c r="C11" s="112" t="s">
        <v>62</v>
      </c>
      <c r="D11" s="96">
        <v>47748</v>
      </c>
      <c r="E11" s="96">
        <v>25357</v>
      </c>
      <c r="F11" s="96">
        <v>73105</v>
      </c>
      <c r="G11" s="96">
        <v>39557</v>
      </c>
      <c r="H11" s="96">
        <v>22487</v>
      </c>
      <c r="I11" s="96">
        <v>62044</v>
      </c>
      <c r="J11" s="96">
        <v>42691</v>
      </c>
      <c r="K11" s="96">
        <v>21988</v>
      </c>
      <c r="L11" s="96">
        <v>64679</v>
      </c>
      <c r="M11" s="113">
        <f t="shared" si="0"/>
        <v>-0.17154645220742226</v>
      </c>
      <c r="N11" s="113">
        <f t="shared" si="0"/>
        <v>-0.11318373624640143</v>
      </c>
      <c r="O11" s="113">
        <f t="shared" si="1"/>
        <v>-0.1513029204568771</v>
      </c>
      <c r="P11" s="113">
        <f t="shared" si="1"/>
        <v>7.9227443941653819E-2</v>
      </c>
      <c r="Q11" s="113">
        <f t="shared" si="1"/>
        <v>-2.2190599012762879E-2</v>
      </c>
      <c r="R11" s="113">
        <f t="shared" si="1"/>
        <v>4.2469860099284329E-2</v>
      </c>
    </row>
    <row r="12" spans="3:18">
      <c r="C12" s="112" t="s">
        <v>63</v>
      </c>
      <c r="D12" s="96">
        <v>56548</v>
      </c>
      <c r="E12" s="96">
        <v>31916</v>
      </c>
      <c r="F12" s="96">
        <v>88464</v>
      </c>
      <c r="G12" s="96">
        <v>47937</v>
      </c>
      <c r="H12" s="96">
        <v>25037</v>
      </c>
      <c r="I12" s="96">
        <v>72974</v>
      </c>
      <c r="J12" s="96">
        <v>42500</v>
      </c>
      <c r="K12" s="96">
        <v>19547</v>
      </c>
      <c r="L12" s="96">
        <v>62047</v>
      </c>
      <c r="M12" s="113">
        <f t="shared" si="0"/>
        <v>-0.15227771097121034</v>
      </c>
      <c r="N12" s="113">
        <f t="shared" si="0"/>
        <v>-0.21553452813635798</v>
      </c>
      <c r="O12" s="113">
        <f t="shared" si="1"/>
        <v>-0.17509947549285587</v>
      </c>
      <c r="P12" s="113">
        <f t="shared" si="1"/>
        <v>-0.11341969668523266</v>
      </c>
      <c r="Q12" s="113">
        <f t="shared" si="1"/>
        <v>-0.21927547230099453</v>
      </c>
      <c r="R12" s="113">
        <f t="shared" si="1"/>
        <v>-0.14973826294296599</v>
      </c>
    </row>
    <row r="13" spans="3:18">
      <c r="C13" s="112" t="s">
        <v>64</v>
      </c>
      <c r="D13" s="96">
        <v>68905</v>
      </c>
      <c r="E13" s="96">
        <v>38329</v>
      </c>
      <c r="F13" s="96">
        <v>107234</v>
      </c>
      <c r="G13" s="96">
        <v>59141</v>
      </c>
      <c r="H13" s="96">
        <v>28054</v>
      </c>
      <c r="I13" s="96">
        <v>87195</v>
      </c>
      <c r="J13" s="96">
        <v>0</v>
      </c>
      <c r="K13" s="96">
        <v>0</v>
      </c>
      <c r="L13" s="96">
        <v>0</v>
      </c>
      <c r="M13" s="113">
        <f t="shared" si="0"/>
        <v>-0.14170234380669033</v>
      </c>
      <c r="N13" s="113">
        <f t="shared" si="0"/>
        <v>-0.26807378225364609</v>
      </c>
      <c r="O13" s="113">
        <f t="shared" si="1"/>
        <v>-0.18687170113956397</v>
      </c>
      <c r="P13" s="113"/>
      <c r="Q13" s="113"/>
      <c r="R13" s="113"/>
    </row>
    <row r="14" spans="3:18">
      <c r="C14" s="112" t="s">
        <v>65</v>
      </c>
      <c r="D14" s="96">
        <v>47534</v>
      </c>
      <c r="E14" s="96">
        <v>22722</v>
      </c>
      <c r="F14" s="96">
        <v>70256</v>
      </c>
      <c r="G14" s="96">
        <v>39014</v>
      </c>
      <c r="H14" s="96">
        <v>18070</v>
      </c>
      <c r="I14" s="96">
        <v>57084</v>
      </c>
      <c r="J14" s="96">
        <v>0</v>
      </c>
      <c r="K14" s="96">
        <v>0</v>
      </c>
      <c r="L14" s="96">
        <v>0</v>
      </c>
      <c r="M14" s="113">
        <f t="shared" si="0"/>
        <v>-0.17924012285942692</v>
      </c>
      <c r="N14" s="113">
        <f t="shared" si="0"/>
        <v>-0.20473549863568352</v>
      </c>
      <c r="O14" s="113">
        <f t="shared" si="1"/>
        <v>-0.18748576634024139</v>
      </c>
      <c r="P14" s="113"/>
      <c r="Q14" s="113"/>
      <c r="R14" s="113"/>
    </row>
    <row r="15" spans="3:18">
      <c r="C15" s="112" t="s">
        <v>66</v>
      </c>
      <c r="D15" s="96">
        <v>42830</v>
      </c>
      <c r="E15" s="96">
        <v>23837</v>
      </c>
      <c r="F15" s="96">
        <v>66667</v>
      </c>
      <c r="G15" s="96">
        <v>38357</v>
      </c>
      <c r="H15" s="96">
        <v>20203</v>
      </c>
      <c r="I15" s="96">
        <v>58560</v>
      </c>
      <c r="J15" s="96">
        <v>0</v>
      </c>
      <c r="K15" s="96">
        <v>0</v>
      </c>
      <c r="L15" s="96">
        <v>0</v>
      </c>
      <c r="M15" s="113">
        <f t="shared" si="0"/>
        <v>-0.1044361428904973</v>
      </c>
      <c r="N15" s="113">
        <f t="shared" si="0"/>
        <v>-0.15245207031086128</v>
      </c>
      <c r="O15" s="113">
        <f t="shared" si="1"/>
        <v>-0.12160439197804007</v>
      </c>
      <c r="P15" s="113"/>
      <c r="Q15" s="113"/>
      <c r="R15" s="113"/>
    </row>
    <row r="16" spans="3:18">
      <c r="C16" s="112" t="s">
        <v>67</v>
      </c>
      <c r="D16" s="96">
        <v>45636</v>
      </c>
      <c r="E16" s="96">
        <v>22975</v>
      </c>
      <c r="F16" s="96">
        <v>68611</v>
      </c>
      <c r="G16" s="96">
        <v>42334</v>
      </c>
      <c r="H16" s="96">
        <v>18744</v>
      </c>
      <c r="I16" s="96">
        <v>61078</v>
      </c>
      <c r="J16" s="96">
        <v>0</v>
      </c>
      <c r="K16" s="96">
        <v>0</v>
      </c>
      <c r="L16" s="96">
        <v>0</v>
      </c>
      <c r="M16" s="113">
        <f t="shared" si="0"/>
        <v>-7.2355158208431969E-2</v>
      </c>
      <c r="N16" s="113">
        <f t="shared" si="0"/>
        <v>-0.18415669205658325</v>
      </c>
      <c r="O16" s="113">
        <f t="shared" si="1"/>
        <v>-0.10979289035285889</v>
      </c>
      <c r="P16" s="113"/>
      <c r="Q16" s="113"/>
      <c r="R16" s="113"/>
    </row>
    <row r="17" spans="3:18">
      <c r="C17" s="112" t="s">
        <v>68</v>
      </c>
      <c r="D17" s="96">
        <v>45354</v>
      </c>
      <c r="E17" s="96">
        <v>24232</v>
      </c>
      <c r="F17" s="96">
        <v>69586</v>
      </c>
      <c r="G17" s="96">
        <v>41980</v>
      </c>
      <c r="H17" s="96">
        <v>21061</v>
      </c>
      <c r="I17" s="96">
        <v>63041</v>
      </c>
      <c r="J17" s="96">
        <v>0</v>
      </c>
      <c r="K17" s="96">
        <v>0</v>
      </c>
      <c r="L17" s="96">
        <v>0</v>
      </c>
      <c r="M17" s="113">
        <f t="shared" si="0"/>
        <v>-7.439255633461217E-2</v>
      </c>
      <c r="N17" s="113">
        <f t="shared" si="0"/>
        <v>-0.13086001980851769</v>
      </c>
      <c r="O17" s="113">
        <f t="shared" si="1"/>
        <v>-9.4056275687638302E-2</v>
      </c>
      <c r="P17" s="113"/>
      <c r="Q17" s="113"/>
      <c r="R17" s="113"/>
    </row>
    <row r="18" spans="3:18">
      <c r="C18" s="99" t="s">
        <v>100</v>
      </c>
      <c r="D18" s="100">
        <v>603962</v>
      </c>
      <c r="E18" s="100">
        <v>314309</v>
      </c>
      <c r="F18" s="100">
        <v>918271</v>
      </c>
      <c r="G18" s="100">
        <v>512992</v>
      </c>
      <c r="H18" s="100">
        <v>257540</v>
      </c>
      <c r="I18" s="100">
        <v>770532</v>
      </c>
      <c r="J18" s="100">
        <v>284310</v>
      </c>
      <c r="K18" s="100">
        <v>130709</v>
      </c>
      <c r="L18" s="100">
        <v>415019</v>
      </c>
      <c r="M18" s="107">
        <f t="shared" si="0"/>
        <v>-0.15062205900371217</v>
      </c>
      <c r="N18" s="107">
        <f t="shared" si="0"/>
        <v>-0.18061525441524107</v>
      </c>
      <c r="O18" s="107">
        <f t="shared" si="1"/>
        <v>-0.16088823451900369</v>
      </c>
      <c r="P18" s="107"/>
      <c r="Q18" s="107"/>
      <c r="R18" s="107"/>
    </row>
    <row r="19" spans="3:18" ht="15" customHeight="1">
      <c r="C19" s="514" t="s">
        <v>76</v>
      </c>
      <c r="D19" s="515"/>
      <c r="E19" s="515"/>
      <c r="F19" s="515"/>
      <c r="G19" s="515"/>
      <c r="H19" s="515"/>
      <c r="I19" s="515"/>
      <c r="J19" s="515"/>
      <c r="K19" s="515"/>
      <c r="L19" s="515"/>
      <c r="M19" s="515"/>
      <c r="N19" s="515"/>
      <c r="O19" s="515"/>
      <c r="P19" s="515"/>
      <c r="Q19" s="515"/>
      <c r="R19" s="516"/>
    </row>
    <row r="20" spans="3:18"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</row>
    <row r="21" spans="3:18"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</row>
    <row r="22" spans="3:18" ht="24.75" customHeight="1">
      <c r="C22" s="525" t="s">
        <v>101</v>
      </c>
      <c r="D22" s="526"/>
      <c r="E22" s="526"/>
      <c r="F22" s="526"/>
      <c r="G22" s="526"/>
      <c r="H22" s="526"/>
      <c r="I22" s="526"/>
      <c r="J22" s="526"/>
      <c r="K22" s="526"/>
      <c r="L22" s="526"/>
      <c r="M22" s="526"/>
      <c r="N22" s="526"/>
      <c r="O22" s="526"/>
      <c r="P22" s="526"/>
      <c r="Q22" s="526"/>
      <c r="R22" s="526"/>
    </row>
    <row r="23" spans="3:18">
      <c r="C23" s="117"/>
      <c r="D23" s="527">
        <v>2008</v>
      </c>
      <c r="E23" s="527"/>
      <c r="F23" s="527"/>
      <c r="G23" s="527">
        <v>2009</v>
      </c>
      <c r="H23" s="527"/>
      <c r="I23" s="527"/>
      <c r="J23" s="527">
        <v>2010</v>
      </c>
      <c r="K23" s="527"/>
      <c r="L23" s="527"/>
      <c r="M23" s="527" t="s">
        <v>103</v>
      </c>
      <c r="N23" s="527"/>
      <c r="O23" s="527"/>
      <c r="P23" s="527" t="s">
        <v>104</v>
      </c>
      <c r="Q23" s="527"/>
      <c r="R23" s="527"/>
    </row>
    <row r="24" spans="3:18" ht="45">
      <c r="C24" s="117"/>
      <c r="D24" s="95" t="s">
        <v>34</v>
      </c>
      <c r="E24" s="95" t="s">
        <v>93</v>
      </c>
      <c r="F24" s="95" t="s">
        <v>105</v>
      </c>
      <c r="G24" s="95" t="s">
        <v>34</v>
      </c>
      <c r="H24" s="95" t="s">
        <v>93</v>
      </c>
      <c r="I24" s="95" t="s">
        <v>105</v>
      </c>
      <c r="J24" s="95" t="s">
        <v>34</v>
      </c>
      <c r="K24" s="95" t="s">
        <v>93</v>
      </c>
      <c r="L24" s="95" t="s">
        <v>105</v>
      </c>
      <c r="M24" s="95" t="s">
        <v>106</v>
      </c>
      <c r="N24" s="95" t="s">
        <v>107</v>
      </c>
      <c r="O24" s="95" t="s">
        <v>108</v>
      </c>
      <c r="P24" s="95" t="s">
        <v>106</v>
      </c>
      <c r="Q24" s="95" t="s">
        <v>107</v>
      </c>
      <c r="R24" s="95" t="s">
        <v>108</v>
      </c>
    </row>
    <row r="25" spans="3:18">
      <c r="C25" s="112" t="s">
        <v>57</v>
      </c>
      <c r="D25" s="96">
        <v>48597</v>
      </c>
      <c r="E25" s="96">
        <v>25356</v>
      </c>
      <c r="F25" s="96">
        <v>73953</v>
      </c>
      <c r="G25" s="96">
        <v>42673</v>
      </c>
      <c r="H25" s="96">
        <v>22299</v>
      </c>
      <c r="I25" s="96">
        <v>64972</v>
      </c>
      <c r="J25" s="96">
        <v>44252</v>
      </c>
      <c r="K25" s="96">
        <v>20597</v>
      </c>
      <c r="L25" s="96">
        <v>64849</v>
      </c>
      <c r="M25" s="113">
        <f t="shared" ref="M25:R37" si="2">G25/D25-1</f>
        <v>-0.12190052883922875</v>
      </c>
      <c r="N25" s="113">
        <f t="shared" si="2"/>
        <v>-0.12056318031235214</v>
      </c>
      <c r="O25" s="113">
        <f t="shared" si="2"/>
        <v>-0.12144199694400493</v>
      </c>
      <c r="P25" s="113">
        <f t="shared" si="2"/>
        <v>3.7002319968129749E-2</v>
      </c>
      <c r="Q25" s="113">
        <f t="shared" si="2"/>
        <v>-7.6326292658863593E-2</v>
      </c>
      <c r="R25" s="113">
        <f t="shared" si="2"/>
        <v>-1.8931231915286784E-3</v>
      </c>
    </row>
    <row r="26" spans="3:18">
      <c r="C26" s="112" t="s">
        <v>58</v>
      </c>
      <c r="D26" s="96">
        <v>54130</v>
      </c>
      <c r="E26" s="96">
        <v>23630</v>
      </c>
      <c r="F26" s="96">
        <v>77760</v>
      </c>
      <c r="G26" s="96">
        <v>45925</v>
      </c>
      <c r="H26" s="96">
        <v>20928</v>
      </c>
      <c r="I26" s="96">
        <v>66853</v>
      </c>
      <c r="J26" s="96">
        <v>43456</v>
      </c>
      <c r="K26" s="96">
        <v>18091</v>
      </c>
      <c r="L26" s="96">
        <v>61547</v>
      </c>
      <c r="M26" s="113">
        <f t="shared" si="2"/>
        <v>-0.15157953075928321</v>
      </c>
      <c r="N26" s="113">
        <f t="shared" si="2"/>
        <v>-0.1143461701227253</v>
      </c>
      <c r="O26" s="113">
        <f t="shared" si="2"/>
        <v>-0.14026491769547322</v>
      </c>
      <c r="P26" s="113">
        <f t="shared" si="2"/>
        <v>-5.3761567773543795E-2</v>
      </c>
      <c r="Q26" s="113">
        <f t="shared" si="2"/>
        <v>-0.13556001529051986</v>
      </c>
      <c r="R26" s="113">
        <f t="shared" si="2"/>
        <v>-7.9368165976096861E-2</v>
      </c>
    </row>
    <row r="27" spans="3:18">
      <c r="C27" s="112" t="s">
        <v>59</v>
      </c>
      <c r="D27" s="96">
        <v>66788</v>
      </c>
      <c r="E27" s="96">
        <v>33326</v>
      </c>
      <c r="F27" s="96">
        <v>100114</v>
      </c>
      <c r="G27" s="96">
        <v>47674</v>
      </c>
      <c r="H27" s="96">
        <v>25809</v>
      </c>
      <c r="I27" s="96">
        <v>73483</v>
      </c>
      <c r="J27" s="96">
        <v>45809</v>
      </c>
      <c r="K27" s="96">
        <v>21045</v>
      </c>
      <c r="L27" s="96">
        <v>66854</v>
      </c>
      <c r="M27" s="113">
        <f t="shared" si="2"/>
        <v>-0.28618913577289329</v>
      </c>
      <c r="N27" s="113">
        <f t="shared" si="2"/>
        <v>-0.22555962311708577</v>
      </c>
      <c r="O27" s="113">
        <f t="shared" si="2"/>
        <v>-0.26600675230237525</v>
      </c>
      <c r="P27" s="113">
        <f t="shared" si="2"/>
        <v>-3.9119855686537752E-2</v>
      </c>
      <c r="Q27" s="113">
        <f t="shared" si="2"/>
        <v>-0.1845867720562594</v>
      </c>
      <c r="R27" s="113">
        <f t="shared" si="2"/>
        <v>-9.0211341398690803E-2</v>
      </c>
    </row>
    <row r="28" spans="3:18">
      <c r="C28" s="112" t="s">
        <v>45</v>
      </c>
      <c r="D28" s="96">
        <v>57686</v>
      </c>
      <c r="E28" s="96">
        <v>28152</v>
      </c>
      <c r="F28" s="96">
        <v>85838</v>
      </c>
      <c r="G28" s="96">
        <v>53538</v>
      </c>
      <c r="H28" s="96">
        <v>24875</v>
      </c>
      <c r="I28" s="96">
        <v>78413</v>
      </c>
      <c r="J28" s="96">
        <v>46056</v>
      </c>
      <c r="K28" s="96">
        <v>20081</v>
      </c>
      <c r="L28" s="96">
        <v>66137</v>
      </c>
      <c r="M28" s="113">
        <f t="shared" si="2"/>
        <v>-7.1906528447110207E-2</v>
      </c>
      <c r="N28" s="113">
        <f t="shared" si="2"/>
        <v>-0.11640380789997162</v>
      </c>
      <c r="O28" s="113">
        <f t="shared" si="2"/>
        <v>-8.6500151448076656E-2</v>
      </c>
      <c r="P28" s="113">
        <f t="shared" si="2"/>
        <v>-0.13975120475176506</v>
      </c>
      <c r="Q28" s="113">
        <f t="shared" si="2"/>
        <v>-0.19272361809045224</v>
      </c>
      <c r="R28" s="113">
        <f t="shared" si="2"/>
        <v>-0.15655567316643926</v>
      </c>
    </row>
    <row r="29" spans="3:18">
      <c r="C29" s="112" t="s">
        <v>61</v>
      </c>
      <c r="D29" s="96">
        <v>54623</v>
      </c>
      <c r="E29" s="96">
        <v>29821</v>
      </c>
      <c r="F29" s="96">
        <v>84444</v>
      </c>
      <c r="G29" s="96">
        <v>41994</v>
      </c>
      <c r="H29" s="96">
        <v>21319</v>
      </c>
      <c r="I29" s="96">
        <v>63313</v>
      </c>
      <c r="J29" s="96">
        <v>44126</v>
      </c>
      <c r="K29" s="96">
        <v>18672</v>
      </c>
      <c r="L29" s="96">
        <v>62798</v>
      </c>
      <c r="M29" s="113">
        <f t="shared" si="2"/>
        <v>-0.23120297310656679</v>
      </c>
      <c r="N29" s="113">
        <f t="shared" si="2"/>
        <v>-0.28510110324938798</v>
      </c>
      <c r="O29" s="113">
        <f t="shared" si="2"/>
        <v>-0.25023684335180707</v>
      </c>
      <c r="P29" s="113">
        <f t="shared" si="2"/>
        <v>5.0769157498690376E-2</v>
      </c>
      <c r="Q29" s="113">
        <f t="shared" si="2"/>
        <v>-0.12416154603874474</v>
      </c>
      <c r="R29" s="113">
        <f t="shared" si="2"/>
        <v>-8.1341904506183615E-3</v>
      </c>
    </row>
    <row r="30" spans="3:18">
      <c r="C30" s="112" t="s">
        <v>62</v>
      </c>
      <c r="D30" s="96">
        <v>53156</v>
      </c>
      <c r="E30" s="96">
        <v>28434</v>
      </c>
      <c r="F30" s="96">
        <v>81590</v>
      </c>
      <c r="G30" s="96">
        <v>43514</v>
      </c>
      <c r="H30" s="96">
        <v>24783</v>
      </c>
      <c r="I30" s="96">
        <v>68297</v>
      </c>
      <c r="J30" s="96">
        <v>47221</v>
      </c>
      <c r="K30" s="96">
        <v>23805</v>
      </c>
      <c r="L30" s="96">
        <v>71026</v>
      </c>
      <c r="M30" s="113">
        <f t="shared" si="2"/>
        <v>-0.18139062382421556</v>
      </c>
      <c r="N30" s="113">
        <f t="shared" si="2"/>
        <v>-0.12840261658577756</v>
      </c>
      <c r="O30" s="113">
        <f t="shared" si="2"/>
        <v>-0.16292437798749848</v>
      </c>
      <c r="P30" s="113">
        <f t="shared" si="2"/>
        <v>8.5190973020177418E-2</v>
      </c>
      <c r="Q30" s="113">
        <f t="shared" si="2"/>
        <v>-3.9462534802082061E-2</v>
      </c>
      <c r="R30" s="113">
        <f t="shared" si="2"/>
        <v>3.995783123709673E-2</v>
      </c>
    </row>
    <row r="31" spans="3:18">
      <c r="C31" s="112" t="s">
        <v>63</v>
      </c>
      <c r="D31" s="96">
        <v>61958</v>
      </c>
      <c r="E31" s="96">
        <v>35581</v>
      </c>
      <c r="F31" s="96">
        <v>97539</v>
      </c>
      <c r="G31" s="96">
        <v>52500</v>
      </c>
      <c r="H31" s="96">
        <v>27375</v>
      </c>
      <c r="I31" s="96">
        <v>79875</v>
      </c>
      <c r="J31" s="96">
        <v>46589</v>
      </c>
      <c r="K31" s="96">
        <v>21496</v>
      </c>
      <c r="L31" s="96">
        <v>68085</v>
      </c>
      <c r="M31" s="113">
        <f t="shared" si="2"/>
        <v>-0.15265179637819171</v>
      </c>
      <c r="N31" s="113">
        <f t="shared" si="2"/>
        <v>-0.23062870633203114</v>
      </c>
      <c r="O31" s="113">
        <f t="shared" si="2"/>
        <v>-0.18109679205240981</v>
      </c>
      <c r="P31" s="113">
        <f t="shared" si="2"/>
        <v>-0.11259047619047624</v>
      </c>
      <c r="Q31" s="113">
        <f t="shared" si="2"/>
        <v>-0.21475799086757996</v>
      </c>
      <c r="R31" s="113">
        <f t="shared" si="2"/>
        <v>-0.14760563380281688</v>
      </c>
    </row>
    <row r="32" spans="3:18">
      <c r="C32" s="112" t="s">
        <v>64</v>
      </c>
      <c r="D32" s="96">
        <v>76486</v>
      </c>
      <c r="E32" s="96">
        <v>42716</v>
      </c>
      <c r="F32" s="96">
        <v>119202</v>
      </c>
      <c r="G32" s="96">
        <v>64456</v>
      </c>
      <c r="H32" s="96">
        <v>30661</v>
      </c>
      <c r="I32" s="96">
        <v>95117</v>
      </c>
      <c r="J32" s="96">
        <v>0</v>
      </c>
      <c r="K32" s="96">
        <v>0</v>
      </c>
      <c r="L32" s="96">
        <v>0</v>
      </c>
      <c r="M32" s="113">
        <f t="shared" si="2"/>
        <v>-0.15728368590330255</v>
      </c>
      <c r="N32" s="113">
        <f t="shared" si="2"/>
        <v>-0.2822127540031838</v>
      </c>
      <c r="O32" s="113">
        <f t="shared" si="2"/>
        <v>-0.20205197899364102</v>
      </c>
      <c r="P32" s="113"/>
      <c r="Q32" s="113"/>
      <c r="R32" s="113"/>
    </row>
    <row r="33" spans="3:18">
      <c r="C33" s="112" t="s">
        <v>65</v>
      </c>
      <c r="D33" s="96">
        <v>52909</v>
      </c>
      <c r="E33" s="96">
        <v>25985</v>
      </c>
      <c r="F33" s="96">
        <v>78894</v>
      </c>
      <c r="G33" s="96">
        <v>42370</v>
      </c>
      <c r="H33" s="96">
        <v>19689</v>
      </c>
      <c r="I33" s="96">
        <v>62059</v>
      </c>
      <c r="J33" s="96">
        <v>0</v>
      </c>
      <c r="K33" s="96">
        <v>0</v>
      </c>
      <c r="L33" s="96">
        <v>0</v>
      </c>
      <c r="M33" s="113">
        <f t="shared" si="2"/>
        <v>-0.19919106390217167</v>
      </c>
      <c r="N33" s="113">
        <f t="shared" si="2"/>
        <v>-0.24229363094092748</v>
      </c>
      <c r="O33" s="113">
        <f t="shared" si="2"/>
        <v>-0.21338758333967101</v>
      </c>
      <c r="P33" s="113"/>
      <c r="Q33" s="113"/>
      <c r="R33" s="113"/>
    </row>
    <row r="34" spans="3:18">
      <c r="C34" s="112" t="s">
        <v>66</v>
      </c>
      <c r="D34" s="96">
        <v>48655</v>
      </c>
      <c r="E34" s="96">
        <v>26575</v>
      </c>
      <c r="F34" s="96">
        <v>75230</v>
      </c>
      <c r="G34" s="96">
        <v>43140</v>
      </c>
      <c r="H34" s="96">
        <v>22132</v>
      </c>
      <c r="I34" s="96">
        <v>65272</v>
      </c>
      <c r="J34" s="96">
        <v>0</v>
      </c>
      <c r="K34" s="96">
        <v>0</v>
      </c>
      <c r="L34" s="96">
        <v>0</v>
      </c>
      <c r="M34" s="113">
        <f t="shared" si="2"/>
        <v>-0.11334909053540232</v>
      </c>
      <c r="N34" s="113">
        <f t="shared" si="2"/>
        <v>-0.16718720602069614</v>
      </c>
      <c r="O34" s="113">
        <f t="shared" si="2"/>
        <v>-0.13236740661969959</v>
      </c>
      <c r="P34" s="113"/>
      <c r="Q34" s="113"/>
      <c r="R34" s="113"/>
    </row>
    <row r="35" spans="3:18">
      <c r="C35" s="112" t="s">
        <v>67</v>
      </c>
      <c r="D35" s="96">
        <v>51712</v>
      </c>
      <c r="E35" s="96">
        <v>25735</v>
      </c>
      <c r="F35" s="96">
        <v>77447</v>
      </c>
      <c r="G35" s="96">
        <v>47280</v>
      </c>
      <c r="H35" s="96">
        <v>20469</v>
      </c>
      <c r="I35" s="96">
        <v>67749</v>
      </c>
      <c r="J35" s="96">
        <v>0</v>
      </c>
      <c r="K35" s="96">
        <v>0</v>
      </c>
      <c r="L35" s="96">
        <v>0</v>
      </c>
      <c r="M35" s="113">
        <f t="shared" si="2"/>
        <v>-8.5705445544554504E-2</v>
      </c>
      <c r="N35" s="113">
        <f t="shared" si="2"/>
        <v>-0.20462405284631824</v>
      </c>
      <c r="O35" s="113">
        <f t="shared" si="2"/>
        <v>-0.12522111895877186</v>
      </c>
      <c r="P35" s="113"/>
      <c r="Q35" s="113"/>
      <c r="R35" s="113"/>
    </row>
    <row r="36" spans="3:18">
      <c r="C36" s="112" t="s">
        <v>68</v>
      </c>
      <c r="D36" s="96">
        <v>51263</v>
      </c>
      <c r="E36" s="96">
        <v>27174</v>
      </c>
      <c r="F36" s="96">
        <v>78437</v>
      </c>
      <c r="G36" s="96">
        <v>47652</v>
      </c>
      <c r="H36" s="96">
        <v>23145</v>
      </c>
      <c r="I36" s="96">
        <v>70797</v>
      </c>
      <c r="J36" s="96">
        <v>0</v>
      </c>
      <c r="K36" s="96">
        <v>0</v>
      </c>
      <c r="L36" s="96">
        <v>0</v>
      </c>
      <c r="M36" s="113">
        <f t="shared" si="2"/>
        <v>-7.0440668708425136E-2</v>
      </c>
      <c r="N36" s="113">
        <f t="shared" si="2"/>
        <v>-0.14826672554647824</v>
      </c>
      <c r="O36" s="113">
        <f t="shared" si="2"/>
        <v>-9.7403011333936806E-2</v>
      </c>
      <c r="P36" s="113"/>
      <c r="Q36" s="113"/>
      <c r="R36" s="113"/>
    </row>
    <row r="37" spans="3:18">
      <c r="C37" s="99" t="s">
        <v>100</v>
      </c>
      <c r="D37" s="100">
        <v>677963</v>
      </c>
      <c r="E37" s="100">
        <v>352485</v>
      </c>
      <c r="F37" s="100">
        <v>1030448</v>
      </c>
      <c r="G37" s="100">
        <v>572716</v>
      </c>
      <c r="H37" s="100">
        <v>283484</v>
      </c>
      <c r="I37" s="100">
        <v>856200</v>
      </c>
      <c r="J37" s="100">
        <v>317509</v>
      </c>
      <c r="K37" s="100">
        <v>143787</v>
      </c>
      <c r="L37" s="100">
        <v>461296</v>
      </c>
      <c r="M37" s="107">
        <f t="shared" si="2"/>
        <v>-0.1552400352231611</v>
      </c>
      <c r="N37" s="107">
        <f t="shared" si="2"/>
        <v>-0.19575584776657162</v>
      </c>
      <c r="O37" s="107">
        <f t="shared" si="2"/>
        <v>-0.16909926556216326</v>
      </c>
      <c r="P37" s="107"/>
      <c r="Q37" s="107"/>
      <c r="R37" s="107"/>
    </row>
    <row r="38" spans="3:18" ht="15" customHeight="1">
      <c r="C38" s="514" t="s">
        <v>76</v>
      </c>
      <c r="D38" s="515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  <c r="Q38" s="515"/>
      <c r="R38" s="516"/>
    </row>
    <row r="39" spans="3:18"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</row>
    <row r="40" spans="3:18"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</row>
    <row r="41" spans="3:18"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</row>
    <row r="42" spans="3:18" ht="24.75" customHeight="1">
      <c r="C42" s="525" t="s">
        <v>102</v>
      </c>
      <c r="D42" s="526"/>
      <c r="E42" s="526"/>
      <c r="F42" s="526"/>
      <c r="G42" s="526"/>
      <c r="H42" s="526"/>
      <c r="I42" s="526"/>
      <c r="J42" s="526"/>
      <c r="K42" s="526"/>
      <c r="L42" s="526"/>
      <c r="M42" s="526"/>
      <c r="N42" s="526"/>
      <c r="O42" s="526"/>
      <c r="P42" s="526"/>
      <c r="Q42" s="526"/>
      <c r="R42" s="526"/>
    </row>
    <row r="43" spans="3:18">
      <c r="C43" s="117"/>
      <c r="D43" s="527">
        <v>2008</v>
      </c>
      <c r="E43" s="527"/>
      <c r="F43" s="527"/>
      <c r="G43" s="527">
        <v>2009</v>
      </c>
      <c r="H43" s="527"/>
      <c r="I43" s="527"/>
      <c r="J43" s="527">
        <v>2010</v>
      </c>
      <c r="K43" s="527"/>
      <c r="L43" s="527"/>
      <c r="M43" s="527" t="s">
        <v>103</v>
      </c>
      <c r="N43" s="527"/>
      <c r="O43" s="527"/>
      <c r="P43" s="527" t="s">
        <v>104</v>
      </c>
      <c r="Q43" s="527"/>
      <c r="R43" s="527"/>
    </row>
    <row r="44" spans="3:18" ht="45">
      <c r="C44" s="117"/>
      <c r="D44" s="95" t="s">
        <v>34</v>
      </c>
      <c r="E44" s="95" t="s">
        <v>93</v>
      </c>
      <c r="F44" s="95" t="s">
        <v>105</v>
      </c>
      <c r="G44" s="95" t="s">
        <v>34</v>
      </c>
      <c r="H44" s="95" t="s">
        <v>93</v>
      </c>
      <c r="I44" s="95" t="s">
        <v>105</v>
      </c>
      <c r="J44" s="95" t="s">
        <v>34</v>
      </c>
      <c r="K44" s="95" t="s">
        <v>93</v>
      </c>
      <c r="L44" s="95" t="s">
        <v>105</v>
      </c>
      <c r="M44" s="95" t="s">
        <v>106</v>
      </c>
      <c r="N44" s="95" t="s">
        <v>107</v>
      </c>
      <c r="O44" s="95" t="s">
        <v>108</v>
      </c>
      <c r="P44" s="95" t="s">
        <v>106</v>
      </c>
      <c r="Q44" s="95" t="s">
        <v>107</v>
      </c>
      <c r="R44" s="95" t="s">
        <v>108</v>
      </c>
    </row>
    <row r="45" spans="3:18">
      <c r="C45" s="112" t="s">
        <v>57</v>
      </c>
      <c r="D45" s="96">
        <v>238040</v>
      </c>
      <c r="E45" s="96">
        <v>171707</v>
      </c>
      <c r="F45" s="96">
        <v>409747</v>
      </c>
      <c r="G45" s="96">
        <v>212522</v>
      </c>
      <c r="H45" s="96">
        <v>168208</v>
      </c>
      <c r="I45" s="96">
        <v>380730</v>
      </c>
      <c r="J45" s="96">
        <v>226497</v>
      </c>
      <c r="K45" s="96">
        <v>155740</v>
      </c>
      <c r="L45" s="96">
        <v>382237</v>
      </c>
      <c r="M45" s="113">
        <f t="shared" ref="M45:N57" si="3">G45/D45-1</f>
        <v>-0.10720047050915815</v>
      </c>
      <c r="N45" s="113">
        <f>H45/E45-1</f>
        <v>-2.0377736492979359E-2</v>
      </c>
      <c r="O45" s="113">
        <f t="shared" ref="O45:R57" si="4">I45/F45-1</f>
        <v>-7.081686992217151E-2</v>
      </c>
      <c r="P45" s="113">
        <f t="shared" si="4"/>
        <v>6.5757898005853521E-2</v>
      </c>
      <c r="Q45" s="113">
        <f t="shared" si="4"/>
        <v>-7.4122514981451504E-2</v>
      </c>
      <c r="R45" s="113">
        <f t="shared" si="4"/>
        <v>3.9581855908386032E-3</v>
      </c>
    </row>
    <row r="46" spans="3:18">
      <c r="C46" s="112" t="s">
        <v>58</v>
      </c>
      <c r="D46" s="96">
        <v>260847</v>
      </c>
      <c r="E46" s="96">
        <v>199071</v>
      </c>
      <c r="F46" s="96">
        <v>459918</v>
      </c>
      <c r="G46" s="96">
        <v>223867</v>
      </c>
      <c r="H46" s="96">
        <v>161715</v>
      </c>
      <c r="I46" s="96">
        <v>385582</v>
      </c>
      <c r="J46" s="96">
        <v>223216</v>
      </c>
      <c r="K46" s="96">
        <v>146331</v>
      </c>
      <c r="L46" s="96">
        <v>369547</v>
      </c>
      <c r="M46" s="113">
        <f t="shared" si="3"/>
        <v>-0.14176892967908394</v>
      </c>
      <c r="N46" s="113">
        <f>H46/E46-1</f>
        <v>-0.1876516418765164</v>
      </c>
      <c r="O46" s="113">
        <f t="shared" si="4"/>
        <v>-0.16162881209259039</v>
      </c>
      <c r="P46" s="113">
        <f t="shared" si="4"/>
        <v>-2.9079766111128613E-3</v>
      </c>
      <c r="Q46" s="113">
        <f t="shared" si="4"/>
        <v>-9.5130321862535894E-2</v>
      </c>
      <c r="R46" s="113">
        <f t="shared" si="4"/>
        <v>-4.1586484846284355E-2</v>
      </c>
    </row>
    <row r="47" spans="3:18">
      <c r="C47" s="112" t="s">
        <v>59</v>
      </c>
      <c r="D47" s="96">
        <v>294814</v>
      </c>
      <c r="E47" s="96">
        <v>213269</v>
      </c>
      <c r="F47" s="96">
        <v>508083</v>
      </c>
      <c r="G47" s="96">
        <v>230133</v>
      </c>
      <c r="H47" s="96">
        <v>179375</v>
      </c>
      <c r="I47" s="96">
        <v>409508</v>
      </c>
      <c r="J47" s="96">
        <v>239927</v>
      </c>
      <c r="K47" s="96">
        <v>164434</v>
      </c>
      <c r="L47" s="96">
        <v>404361</v>
      </c>
      <c r="M47" s="113">
        <f t="shared" si="3"/>
        <v>-0.2193959581295325</v>
      </c>
      <c r="N47" s="113">
        <f t="shared" si="3"/>
        <v>-0.15892605113729608</v>
      </c>
      <c r="O47" s="113">
        <f t="shared" si="4"/>
        <v>-0.19401357652194617</v>
      </c>
      <c r="P47" s="113">
        <f t="shared" si="4"/>
        <v>4.2557999070103048E-2</v>
      </c>
      <c r="Q47" s="113">
        <f t="shared" si="4"/>
        <v>-8.3294773519163812E-2</v>
      </c>
      <c r="R47" s="113">
        <f t="shared" si="4"/>
        <v>-1.2568741025816399E-2</v>
      </c>
    </row>
    <row r="48" spans="3:18">
      <c r="C48" s="112" t="s">
        <v>45</v>
      </c>
      <c r="D48" s="96">
        <v>261323</v>
      </c>
      <c r="E48" s="96">
        <v>163191</v>
      </c>
      <c r="F48" s="96">
        <v>424514</v>
      </c>
      <c r="G48" s="96">
        <v>253066</v>
      </c>
      <c r="H48" s="96">
        <v>165364</v>
      </c>
      <c r="I48" s="96">
        <v>418430</v>
      </c>
      <c r="J48" s="96">
        <v>258952</v>
      </c>
      <c r="K48" s="96">
        <v>163597</v>
      </c>
      <c r="L48" s="96">
        <v>422549</v>
      </c>
      <c r="M48" s="113">
        <f t="shared" si="3"/>
        <v>-3.1596912633024998E-2</v>
      </c>
      <c r="N48" s="113">
        <f t="shared" si="3"/>
        <v>1.3315685301272806E-2</v>
      </c>
      <c r="O48" s="113">
        <f t="shared" si="4"/>
        <v>-1.4331682818470082E-2</v>
      </c>
      <c r="P48" s="113">
        <f t="shared" si="4"/>
        <v>2.3258754633178613E-2</v>
      </c>
      <c r="Q48" s="113">
        <f t="shared" si="4"/>
        <v>-1.0685518008756389E-2</v>
      </c>
      <c r="R48" s="113">
        <f t="shared" si="4"/>
        <v>9.8439404440409106E-3</v>
      </c>
    </row>
    <row r="49" spans="3:18">
      <c r="C49" s="112" t="s">
        <v>61</v>
      </c>
      <c r="D49" s="96">
        <v>258413</v>
      </c>
      <c r="E49" s="96">
        <v>154772</v>
      </c>
      <c r="F49" s="96">
        <v>413185</v>
      </c>
      <c r="G49" s="96">
        <v>217112</v>
      </c>
      <c r="H49" s="96">
        <v>133181</v>
      </c>
      <c r="I49" s="96">
        <v>350293</v>
      </c>
      <c r="J49" s="96">
        <v>233329</v>
      </c>
      <c r="K49" s="96">
        <v>127968</v>
      </c>
      <c r="L49" s="96">
        <v>361297</v>
      </c>
      <c r="M49" s="113">
        <f t="shared" si="3"/>
        <v>-0.15982555057214609</v>
      </c>
      <c r="N49" s="113">
        <f t="shared" si="3"/>
        <v>-0.13950197710180134</v>
      </c>
      <c r="O49" s="113">
        <f t="shared" si="4"/>
        <v>-0.152212689231216</v>
      </c>
      <c r="P49" s="113">
        <f t="shared" si="4"/>
        <v>7.4694167065846306E-2</v>
      </c>
      <c r="Q49" s="113">
        <f t="shared" si="4"/>
        <v>-3.9142219986334381E-2</v>
      </c>
      <c r="R49" s="113">
        <f t="shared" si="4"/>
        <v>3.1413702243550334E-2</v>
      </c>
    </row>
    <row r="50" spans="3:18">
      <c r="C50" s="112" t="s">
        <v>62</v>
      </c>
      <c r="D50" s="96">
        <v>245260</v>
      </c>
      <c r="E50" s="96">
        <v>157171</v>
      </c>
      <c r="F50" s="96">
        <v>402431</v>
      </c>
      <c r="G50" s="96">
        <v>213715</v>
      </c>
      <c r="H50" s="96">
        <v>136143</v>
      </c>
      <c r="I50" s="96">
        <v>349858</v>
      </c>
      <c r="J50" s="96">
        <v>230853</v>
      </c>
      <c r="K50" s="96">
        <v>144090</v>
      </c>
      <c r="L50" s="96">
        <v>374943</v>
      </c>
      <c r="M50" s="113">
        <f t="shared" si="3"/>
        <v>-0.12861860882328957</v>
      </c>
      <c r="N50" s="113">
        <f t="shared" si="3"/>
        <v>-0.13379058477708994</v>
      </c>
      <c r="O50" s="113">
        <f t="shared" si="4"/>
        <v>-0.13063854424733679</v>
      </c>
      <c r="P50" s="113">
        <f t="shared" si="4"/>
        <v>8.0190908452846044E-2</v>
      </c>
      <c r="Q50" s="113">
        <f t="shared" si="4"/>
        <v>5.8372446618628837E-2</v>
      </c>
      <c r="R50" s="113">
        <f t="shared" si="4"/>
        <v>7.1700518496075505E-2</v>
      </c>
    </row>
    <row r="51" spans="3:18">
      <c r="C51" s="112" t="s">
        <v>63</v>
      </c>
      <c r="D51" s="96">
        <v>276976</v>
      </c>
      <c r="E51" s="96">
        <v>190549</v>
      </c>
      <c r="F51" s="96">
        <v>467525</v>
      </c>
      <c r="G51" s="96">
        <v>255405</v>
      </c>
      <c r="H51" s="96">
        <v>178790</v>
      </c>
      <c r="I51" s="96">
        <v>434195</v>
      </c>
      <c r="J51" s="96">
        <v>265054</v>
      </c>
      <c r="K51" s="96">
        <v>186205</v>
      </c>
      <c r="L51" s="96">
        <v>451259</v>
      </c>
      <c r="M51" s="113">
        <f t="shared" si="3"/>
        <v>-7.7880393969152584E-2</v>
      </c>
      <c r="N51" s="113">
        <f t="shared" si="3"/>
        <v>-6.1711160908742624E-2</v>
      </c>
      <c r="O51" s="113">
        <f t="shared" si="4"/>
        <v>-7.129030533126568E-2</v>
      </c>
      <c r="P51" s="113">
        <f t="shared" si="4"/>
        <v>3.7779213406158751E-2</v>
      </c>
      <c r="Q51" s="113">
        <f t="shared" si="4"/>
        <v>4.1473236758208021E-2</v>
      </c>
      <c r="R51" s="113">
        <f t="shared" si="4"/>
        <v>3.9300314374877576E-2</v>
      </c>
    </row>
    <row r="52" spans="3:18">
      <c r="C52" s="112" t="s">
        <v>64</v>
      </c>
      <c r="D52" s="96">
        <v>303519</v>
      </c>
      <c r="E52" s="96">
        <v>228246</v>
      </c>
      <c r="F52" s="96">
        <v>531765</v>
      </c>
      <c r="G52" s="96">
        <v>270226</v>
      </c>
      <c r="H52" s="96">
        <v>197556</v>
      </c>
      <c r="I52" s="96">
        <v>467782</v>
      </c>
      <c r="J52" s="96">
        <v>0</v>
      </c>
      <c r="K52" s="96">
        <v>0</v>
      </c>
      <c r="L52" s="96">
        <v>0</v>
      </c>
      <c r="M52" s="113">
        <f t="shared" si="3"/>
        <v>-0.10969000293227116</v>
      </c>
      <c r="N52" s="113">
        <f t="shared" si="3"/>
        <v>-0.13446018769222678</v>
      </c>
      <c r="O52" s="113">
        <f t="shared" si="4"/>
        <v>-0.12032194672458696</v>
      </c>
      <c r="P52" s="113"/>
      <c r="Q52" s="113"/>
      <c r="R52" s="113"/>
    </row>
    <row r="53" spans="3:18">
      <c r="C53" s="112" t="s">
        <v>65</v>
      </c>
      <c r="D53" s="96">
        <v>240281</v>
      </c>
      <c r="E53" s="96">
        <v>151078</v>
      </c>
      <c r="F53" s="96">
        <v>391359</v>
      </c>
      <c r="G53" s="96">
        <v>213848</v>
      </c>
      <c r="H53" s="96">
        <v>140366</v>
      </c>
      <c r="I53" s="96">
        <v>354214</v>
      </c>
      <c r="J53" s="96">
        <v>0</v>
      </c>
      <c r="K53" s="96">
        <v>0</v>
      </c>
      <c r="L53" s="96">
        <v>0</v>
      </c>
      <c r="M53" s="113">
        <f t="shared" si="3"/>
        <v>-0.11000869814925029</v>
      </c>
      <c r="N53" s="113">
        <f t="shared" si="3"/>
        <v>-7.0903771561709794E-2</v>
      </c>
      <c r="O53" s="113">
        <f t="shared" si="4"/>
        <v>-9.4912854949036563E-2</v>
      </c>
      <c r="P53" s="113"/>
      <c r="Q53" s="113"/>
      <c r="R53" s="113"/>
    </row>
    <row r="54" spans="3:18">
      <c r="C54" s="112" t="s">
        <v>66</v>
      </c>
      <c r="D54" s="96">
        <v>257888</v>
      </c>
      <c r="E54" s="96">
        <v>183969</v>
      </c>
      <c r="F54" s="96">
        <v>441857</v>
      </c>
      <c r="G54" s="96">
        <v>240086</v>
      </c>
      <c r="H54" s="96">
        <v>164785</v>
      </c>
      <c r="I54" s="96">
        <v>404871</v>
      </c>
      <c r="J54" s="96">
        <v>0</v>
      </c>
      <c r="K54" s="96">
        <v>0</v>
      </c>
      <c r="L54" s="96">
        <v>0</v>
      </c>
      <c r="M54" s="113">
        <f t="shared" si="3"/>
        <v>-6.9029966497084039E-2</v>
      </c>
      <c r="N54" s="113">
        <f t="shared" si="3"/>
        <v>-0.10427843821513405</v>
      </c>
      <c r="O54" s="113">
        <f t="shared" si="4"/>
        <v>-8.3705814324543937E-2</v>
      </c>
      <c r="P54" s="113"/>
      <c r="Q54" s="113"/>
      <c r="R54" s="113"/>
    </row>
    <row r="55" spans="3:18">
      <c r="C55" s="112" t="s">
        <v>67</v>
      </c>
      <c r="D55" s="96">
        <v>246435</v>
      </c>
      <c r="E55" s="96">
        <v>185305</v>
      </c>
      <c r="F55" s="96">
        <v>431740</v>
      </c>
      <c r="G55" s="96">
        <v>225248</v>
      </c>
      <c r="H55" s="96">
        <v>146554</v>
      </c>
      <c r="I55" s="96">
        <v>371802</v>
      </c>
      <c r="J55" s="96">
        <v>0</v>
      </c>
      <c r="K55" s="96">
        <v>0</v>
      </c>
      <c r="L55" s="96">
        <v>0</v>
      </c>
      <c r="M55" s="113">
        <f t="shared" si="3"/>
        <v>-8.5973989084342728E-2</v>
      </c>
      <c r="N55" s="113">
        <f t="shared" si="3"/>
        <v>-0.2091200992957557</v>
      </c>
      <c r="O55" s="113">
        <f t="shared" si="4"/>
        <v>-0.1388289248158614</v>
      </c>
      <c r="P55" s="113"/>
      <c r="Q55" s="113"/>
      <c r="R55" s="113"/>
    </row>
    <row r="56" spans="3:18">
      <c r="C56" s="112" t="s">
        <v>68</v>
      </c>
      <c r="D56" s="96">
        <v>234207</v>
      </c>
      <c r="E56" s="96">
        <v>175996</v>
      </c>
      <c r="F56" s="96">
        <v>410203</v>
      </c>
      <c r="G56" s="96">
        <v>226348</v>
      </c>
      <c r="H56" s="96">
        <v>154169</v>
      </c>
      <c r="I56" s="96">
        <v>380517</v>
      </c>
      <c r="J56" s="96">
        <v>0</v>
      </c>
      <c r="K56" s="96">
        <v>0</v>
      </c>
      <c r="L56" s="96">
        <v>0</v>
      </c>
      <c r="M56" s="113">
        <f t="shared" si="3"/>
        <v>-3.3555786120824771E-2</v>
      </c>
      <c r="N56" s="113">
        <f t="shared" si="3"/>
        <v>-0.12401986408782018</v>
      </c>
      <c r="O56" s="113">
        <f t="shared" si="4"/>
        <v>-7.2369046545247118E-2</v>
      </c>
      <c r="P56" s="113"/>
      <c r="Q56" s="113"/>
      <c r="R56" s="113"/>
    </row>
    <row r="57" spans="3:18">
      <c r="C57" s="99" t="s">
        <v>100</v>
      </c>
      <c r="D57" s="100">
        <v>3118003</v>
      </c>
      <c r="E57" s="100">
        <v>2174324</v>
      </c>
      <c r="F57" s="100">
        <v>5292327</v>
      </c>
      <c r="G57" s="100">
        <v>2781576</v>
      </c>
      <c r="H57" s="100">
        <v>1926206</v>
      </c>
      <c r="I57" s="100">
        <v>4707782</v>
      </c>
      <c r="J57" s="100">
        <v>1677828</v>
      </c>
      <c r="K57" s="100">
        <v>1088365</v>
      </c>
      <c r="L57" s="100">
        <v>2766193</v>
      </c>
      <c r="M57" s="107">
        <f t="shared" si="3"/>
        <v>-0.10789822844942742</v>
      </c>
      <c r="N57" s="107">
        <f t="shared" si="3"/>
        <v>-0.11411270813365437</v>
      </c>
      <c r="O57" s="107">
        <f t="shared" si="4"/>
        <v>-0.11045141390545221</v>
      </c>
      <c r="P57" s="107"/>
      <c r="Q57" s="107"/>
      <c r="R57" s="107"/>
    </row>
    <row r="58" spans="3:18" ht="15" customHeight="1">
      <c r="C58" s="514" t="s">
        <v>76</v>
      </c>
      <c r="D58" s="515"/>
      <c r="E58" s="515"/>
      <c r="F58" s="515"/>
      <c r="G58" s="515"/>
      <c r="H58" s="515"/>
      <c r="I58" s="515"/>
      <c r="J58" s="515"/>
      <c r="K58" s="515"/>
      <c r="L58" s="515"/>
      <c r="M58" s="515"/>
      <c r="N58" s="515"/>
      <c r="O58" s="515"/>
      <c r="P58" s="515"/>
      <c r="Q58" s="515"/>
      <c r="R58" s="516"/>
    </row>
  </sheetData>
  <mergeCells count="21">
    <mergeCell ref="C3:R3"/>
    <mergeCell ref="D4:F4"/>
    <mergeCell ref="G4:I4"/>
    <mergeCell ref="J4:L4"/>
    <mergeCell ref="M4:O4"/>
    <mergeCell ref="P4:R4"/>
    <mergeCell ref="C19:R19"/>
    <mergeCell ref="C22:R22"/>
    <mergeCell ref="D23:F23"/>
    <mergeCell ref="G23:I23"/>
    <mergeCell ref="J23:L23"/>
    <mergeCell ref="M23:O23"/>
    <mergeCell ref="P23:R23"/>
    <mergeCell ref="C58:R58"/>
    <mergeCell ref="C38:R38"/>
    <mergeCell ref="C42:R42"/>
    <mergeCell ref="D43:F43"/>
    <mergeCell ref="G43:I43"/>
    <mergeCell ref="J43:L43"/>
    <mergeCell ref="M43:O43"/>
    <mergeCell ref="P43:R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1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4">
    <tabColor theme="4" tint="-0.499984740745262"/>
    <pageSetUpPr autoPageBreaks="0" fitToPage="1"/>
  </sheetPr>
  <dimension ref="D6:N82"/>
  <sheetViews>
    <sheetView showGridLines="0" showRowColHeaders="0" showOutlineSymbols="0" topLeftCell="A4" zoomScaleNormal="100" workbookViewId="0">
      <selection activeCell="E10" sqref="E10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489" t="s">
        <v>109</v>
      </c>
      <c r="E6" s="489"/>
      <c r="F6" s="489"/>
      <c r="G6" s="489"/>
    </row>
    <row r="7" spans="4:7" ht="15" customHeight="1">
      <c r="D7" s="12"/>
      <c r="E7" s="1"/>
      <c r="F7" s="1"/>
      <c r="G7" s="1"/>
    </row>
    <row r="8" spans="4:7" ht="24.95" customHeight="1">
      <c r="D8" s="12"/>
      <c r="E8" s="21" t="s">
        <v>19</v>
      </c>
      <c r="F8" s="22"/>
      <c r="G8" s="22"/>
    </row>
    <row r="9" spans="4:7" ht="15" customHeight="1">
      <c r="D9" s="12"/>
      <c r="E9" s="1"/>
      <c r="F9" s="1"/>
      <c r="G9" s="1"/>
    </row>
    <row r="10" spans="4:7" ht="15" customHeight="1">
      <c r="D10" s="1"/>
      <c r="E10" s="13" t="s">
        <v>10</v>
      </c>
      <c r="F10" s="5"/>
      <c r="G10" s="5"/>
    </row>
    <row r="11" spans="4:7" ht="20.100000000000001" customHeight="1">
      <c r="D11" s="1"/>
      <c r="E11" s="1"/>
      <c r="F11" s="14"/>
      <c r="G11" s="1"/>
    </row>
    <row r="12" spans="4:7" ht="20.100000000000001" customHeight="1">
      <c r="D12" s="1"/>
      <c r="E12" s="1"/>
      <c r="F12" s="15" t="s">
        <v>22</v>
      </c>
      <c r="G12" s="1"/>
    </row>
    <row r="13" spans="4:7" ht="20.100000000000001" customHeight="1">
      <c r="D13" s="1"/>
      <c r="E13" s="1"/>
      <c r="F13" s="15" t="s">
        <v>21</v>
      </c>
      <c r="G13" s="1"/>
    </row>
    <row r="14" spans="4:7" ht="20.100000000000001" customHeight="1">
      <c r="D14" s="1"/>
      <c r="E14" s="1"/>
      <c r="F14" s="14"/>
      <c r="G14" s="1"/>
    </row>
    <row r="15" spans="4:7" ht="20.100000000000001" customHeight="1">
      <c r="D15" s="1"/>
      <c r="E15" s="13" t="s">
        <v>17</v>
      </c>
      <c r="F15" s="5"/>
      <c r="G15" s="5"/>
    </row>
    <row r="16" spans="4:7" ht="20.100000000000001" customHeight="1">
      <c r="D16" s="1"/>
      <c r="E16" s="1"/>
      <c r="F16" s="14"/>
      <c r="G16" s="1"/>
    </row>
    <row r="17" spans="4:14" ht="20.100000000000001" customHeight="1">
      <c r="D17" s="1"/>
      <c r="E17" s="1"/>
      <c r="F17" s="16" t="s">
        <v>22</v>
      </c>
      <c r="G17" s="1"/>
    </row>
    <row r="18" spans="4:14" ht="20.100000000000001" customHeight="1">
      <c r="D18" s="1"/>
      <c r="E18" s="1"/>
      <c r="F18" s="16" t="s">
        <v>110</v>
      </c>
      <c r="G18" s="1"/>
    </row>
    <row r="19" spans="4:14" ht="20.100000000000001" customHeight="1">
      <c r="D19" s="1"/>
      <c r="E19" s="1"/>
      <c r="F19" s="17"/>
      <c r="G19" s="1"/>
    </row>
    <row r="20" spans="4:14" ht="20.100000000000001" customHeight="1">
      <c r="D20" s="12"/>
      <c r="E20" s="21" t="str">
        <f>actualizaciones!A2</f>
        <v xml:space="preserve">acumulado julio 2010 </v>
      </c>
      <c r="F20" s="22"/>
      <c r="G20" s="22"/>
    </row>
    <row r="21" spans="4:14" ht="15" customHeight="1">
      <c r="D21" s="12"/>
      <c r="E21" s="1"/>
      <c r="F21" s="1"/>
      <c r="G21" s="1"/>
    </row>
    <row r="22" spans="4:14" ht="22.5" customHeight="1">
      <c r="D22" s="1"/>
      <c r="E22" s="13" t="s">
        <v>10</v>
      </c>
      <c r="F22" s="5"/>
      <c r="G22" s="5"/>
    </row>
    <row r="23" spans="4:14" ht="24.95" customHeight="1">
      <c r="D23" s="1"/>
      <c r="E23" s="1"/>
      <c r="F23" s="14"/>
      <c r="G23" s="1"/>
    </row>
    <row r="24" spans="4:14" ht="15" customHeight="1">
      <c r="D24" s="1"/>
      <c r="E24" s="1"/>
      <c r="F24" s="15" t="s">
        <v>24</v>
      </c>
      <c r="G24" s="1"/>
    </row>
    <row r="25" spans="4:14" ht="19.5" customHeight="1">
      <c r="D25" s="1"/>
      <c r="E25" s="1"/>
      <c r="F25" s="14"/>
      <c r="G25" s="1"/>
    </row>
    <row r="26" spans="4:14" ht="20.100000000000001" customHeight="1">
      <c r="D26" s="1"/>
      <c r="E26" s="13" t="s">
        <v>17</v>
      </c>
      <c r="F26" s="5"/>
      <c r="G26" s="5"/>
    </row>
    <row r="27" spans="4:14" ht="20.100000000000001" customHeight="1">
      <c r="D27" s="1"/>
      <c r="E27" s="1"/>
      <c r="F27" s="14"/>
      <c r="G27" s="1"/>
    </row>
    <row r="28" spans="4:14" ht="15" customHeight="1">
      <c r="D28" s="1"/>
      <c r="E28" s="1"/>
      <c r="F28" s="16" t="s">
        <v>110</v>
      </c>
      <c r="G28" s="1"/>
    </row>
    <row r="29" spans="4:14" ht="15" customHeight="1">
      <c r="D29" s="1"/>
      <c r="E29" s="1"/>
      <c r="F29" s="17"/>
      <c r="G29" s="1"/>
    </row>
    <row r="30" spans="4:14" ht="15" customHeight="1">
      <c r="D30" s="18"/>
    </row>
    <row r="31" spans="4:14" ht="15" customHeight="1">
      <c r="D31" s="488" t="s">
        <v>8</v>
      </c>
      <c r="E31" s="488"/>
      <c r="F31" s="488"/>
      <c r="G31" s="488"/>
      <c r="H31" s="10"/>
      <c r="I31" s="10"/>
      <c r="J31" s="10"/>
      <c r="K31" s="10"/>
      <c r="L31" s="10"/>
      <c r="M31" s="10"/>
      <c r="N31" s="10"/>
    </row>
    <row r="32" spans="4:14" ht="15" customHeight="1">
      <c r="D32" s="10"/>
      <c r="E32" s="10"/>
      <c r="F32" s="10"/>
      <c r="G32" s="10"/>
    </row>
    <row r="33" spans="4:6" ht="20.100000000000001" customHeight="1"/>
    <row r="34" spans="4:6" ht="15" customHeight="1"/>
    <row r="35" spans="4:6" ht="15" customHeight="1">
      <c r="E35" s="19"/>
      <c r="F35" s="20"/>
    </row>
    <row r="36" spans="4:6" ht="15" customHeight="1"/>
    <row r="37" spans="4:6" ht="15" customHeight="1">
      <c r="D37" s="18"/>
    </row>
    <row r="38" spans="4:6" ht="15" customHeight="1"/>
    <row r="39" spans="4:6" ht="15" customHeight="1"/>
    <row r="40" spans="4:6" ht="15" customHeight="1"/>
    <row r="41" spans="4:6" ht="15" customHeight="1"/>
    <row r="42" spans="4:6" ht="15" customHeight="1">
      <c r="D42" s="18"/>
    </row>
    <row r="43" spans="4:6" ht="15" customHeight="1"/>
    <row r="44" spans="4:6" ht="15" customHeight="1"/>
    <row r="45" spans="4:6" ht="15" customHeight="1"/>
    <row r="46" spans="4:6" ht="15" customHeight="1"/>
    <row r="47" spans="4:6" ht="15" customHeight="1"/>
    <row r="48" spans="4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</sheetData>
  <mergeCells count="2">
    <mergeCell ref="D6:G6"/>
    <mergeCell ref="D31:G31"/>
  </mergeCells>
  <hyperlinks>
    <hyperlink ref="F13" location="'VARIACIÓN EVOL POR CATEGORIA'!A1" tooltip="Variación interanual" display="Variación interanual"/>
    <hyperlink ref="F12" location="'tablas turistas por categorías '!A1" tooltip="Evolución anual" display="Evolución anual"/>
    <hyperlink ref="F17" location="'grafica evolucion por categoria'!A1" tooltip="Evolución anual por categoría" display="Evolución anual por categoría"/>
    <hyperlink ref="F18" location="'graf. dist cate ultimo año'!A1" tooltip="Distribución por categoría (último año)" display="Distribución por categoría (último año)"/>
    <hyperlink ref="F24" location="'tab,Evolución mensual categoría'!A1" tooltip="Evolución mensual " display="Evolución mensual "/>
    <hyperlink ref="F28" location="'graf. dist cate periodo act'!A1" tooltip="Distribución por categoría (último año)" display="Distribución por categoría 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C2:L70"/>
  <sheetViews>
    <sheetView showGridLines="0" showRowColHeaders="0" zoomScaleNormal="100" workbookViewId="0">
      <selection activeCell="E10" sqref="E10"/>
    </sheetView>
  </sheetViews>
  <sheetFormatPr baseColWidth="10" defaultRowHeight="15" outlineLevelRow="1"/>
  <cols>
    <col min="1" max="1" width="14.28515625" customWidth="1"/>
    <col min="8" max="8" width="14" customWidth="1"/>
    <col min="11" max="11" width="12.85546875" customWidth="1"/>
  </cols>
  <sheetData>
    <row r="2" spans="3:12" ht="42.75" customHeight="1"/>
    <row r="3" spans="3:12" ht="30" customHeight="1" thickBot="1">
      <c r="C3" s="528" t="s">
        <v>111</v>
      </c>
      <c r="D3" s="528"/>
      <c r="E3" s="528"/>
      <c r="F3" s="528"/>
      <c r="G3" s="528"/>
      <c r="H3" s="528"/>
      <c r="I3" s="528"/>
    </row>
    <row r="4" spans="3:12" ht="45" customHeight="1" thickBot="1">
      <c r="C4" s="118"/>
      <c r="D4" s="95" t="s">
        <v>112</v>
      </c>
      <c r="E4" s="95" t="s">
        <v>113</v>
      </c>
      <c r="F4" s="95" t="s">
        <v>114</v>
      </c>
      <c r="G4" s="119" t="s">
        <v>34</v>
      </c>
      <c r="H4" s="119" t="s">
        <v>115</v>
      </c>
      <c r="I4" s="120" t="s">
        <v>36</v>
      </c>
      <c r="K4" s="53" t="s">
        <v>116</v>
      </c>
      <c r="L4" s="53" t="s">
        <v>117</v>
      </c>
    </row>
    <row r="5" spans="3:12" hidden="1">
      <c r="C5" s="44" t="s">
        <v>37</v>
      </c>
      <c r="D5" s="96" t="e">
        <v>#REF!</v>
      </c>
      <c r="E5" s="96" t="e">
        <v>#REF!</v>
      </c>
      <c r="F5" s="96" t="e">
        <v>#REF!</v>
      </c>
      <c r="G5" s="96" t="e">
        <v>#REF!</v>
      </c>
      <c r="H5" s="96" t="e">
        <v>#REF!</v>
      </c>
      <c r="I5" s="96" t="e">
        <v>#REF!</v>
      </c>
    </row>
    <row r="6" spans="3:12" hidden="1">
      <c r="C6" s="44" t="s">
        <v>38</v>
      </c>
      <c r="D6" s="96" t="e">
        <v>#REF!</v>
      </c>
      <c r="E6" s="96" t="e">
        <v>#REF!</v>
      </c>
      <c r="F6" s="96" t="e">
        <v>#REF!</v>
      </c>
      <c r="G6" s="96" t="e">
        <v>#REF!</v>
      </c>
      <c r="H6" s="96" t="e">
        <v>#REF!</v>
      </c>
      <c r="I6" s="96" t="e">
        <v>#REF!</v>
      </c>
    </row>
    <row r="7" spans="3:12" hidden="1">
      <c r="C7" s="44" t="s">
        <v>39</v>
      </c>
      <c r="D7" s="96" t="e">
        <v>#REF!</v>
      </c>
      <c r="E7" s="96" t="e">
        <v>#REF!</v>
      </c>
      <c r="F7" s="96" t="e">
        <v>#REF!</v>
      </c>
      <c r="G7" s="96" t="e">
        <v>#REF!</v>
      </c>
      <c r="H7" s="96" t="e">
        <v>#REF!</v>
      </c>
      <c r="I7" s="96" t="e">
        <v>#REF!</v>
      </c>
    </row>
    <row r="8" spans="3:12" hidden="1">
      <c r="C8" s="44" t="s">
        <v>40</v>
      </c>
      <c r="D8" s="96" t="e">
        <v>#REF!</v>
      </c>
      <c r="E8" s="96" t="e">
        <v>#REF!</v>
      </c>
      <c r="F8" s="96" t="e">
        <v>#REF!</v>
      </c>
      <c r="G8" s="96" t="e">
        <v>#REF!</v>
      </c>
      <c r="H8" s="96" t="e">
        <v>#REF!</v>
      </c>
      <c r="I8" s="96" t="e">
        <v>#REF!</v>
      </c>
    </row>
    <row r="9" spans="3:12" hidden="1">
      <c r="C9" s="44" t="s">
        <v>41</v>
      </c>
      <c r="D9" s="96" t="e">
        <v>#REF!</v>
      </c>
      <c r="E9" s="96" t="e">
        <v>#REF!</v>
      </c>
      <c r="F9" s="96" t="e">
        <v>#REF!</v>
      </c>
      <c r="G9" s="96" t="e">
        <v>#REF!</v>
      </c>
      <c r="H9" s="96" t="e">
        <v>#REF!</v>
      </c>
      <c r="I9" s="96" t="e">
        <v>#REF!</v>
      </c>
    </row>
    <row r="10" spans="3:12">
      <c r="C10" s="44" t="s">
        <v>42</v>
      </c>
      <c r="D10" s="96">
        <v>816</v>
      </c>
      <c r="E10" s="96">
        <v>6112</v>
      </c>
      <c r="F10" s="96">
        <v>35572</v>
      </c>
      <c r="G10" s="96">
        <v>42500</v>
      </c>
      <c r="H10" s="96">
        <v>19547</v>
      </c>
      <c r="I10" s="96">
        <v>62047</v>
      </c>
    </row>
    <row r="11" spans="3:12">
      <c r="C11" s="44" t="s">
        <v>43</v>
      </c>
      <c r="D11" s="96">
        <v>638</v>
      </c>
      <c r="E11" s="96">
        <v>5627</v>
      </c>
      <c r="F11" s="96">
        <v>36426</v>
      </c>
      <c r="G11" s="96">
        <v>42691</v>
      </c>
      <c r="H11" s="96">
        <v>21988</v>
      </c>
      <c r="I11" s="96">
        <v>64679</v>
      </c>
    </row>
    <row r="12" spans="3:12">
      <c r="C12" s="44" t="s">
        <v>44</v>
      </c>
      <c r="D12" s="96">
        <v>640</v>
      </c>
      <c r="E12" s="96">
        <v>5102</v>
      </c>
      <c r="F12" s="96">
        <v>34249</v>
      </c>
      <c r="G12" s="96">
        <v>39991</v>
      </c>
      <c r="H12" s="96">
        <v>16613</v>
      </c>
      <c r="I12" s="96">
        <v>56604</v>
      </c>
    </row>
    <row r="13" spans="3:12">
      <c r="C13" s="44" t="s">
        <v>45</v>
      </c>
      <c r="D13" s="96">
        <v>939</v>
      </c>
      <c r="E13" s="96">
        <v>6223</v>
      </c>
      <c r="F13" s="96">
        <v>34318</v>
      </c>
      <c r="G13" s="96">
        <v>41480</v>
      </c>
      <c r="H13" s="96">
        <v>18320</v>
      </c>
      <c r="I13" s="96">
        <v>59800</v>
      </c>
    </row>
    <row r="14" spans="3:12">
      <c r="C14" s="44" t="s">
        <v>46</v>
      </c>
      <c r="D14" s="96">
        <v>1100</v>
      </c>
      <c r="E14" s="96">
        <v>6716</v>
      </c>
      <c r="F14" s="96">
        <v>32459</v>
      </c>
      <c r="G14" s="96">
        <v>40275</v>
      </c>
      <c r="H14" s="96">
        <v>18965</v>
      </c>
      <c r="I14" s="96">
        <v>59240</v>
      </c>
    </row>
    <row r="15" spans="3:12">
      <c r="C15" s="44" t="s">
        <v>47</v>
      </c>
      <c r="D15" s="96">
        <v>829</v>
      </c>
      <c r="E15" s="96">
        <v>6979</v>
      </c>
      <c r="F15" s="96">
        <v>30618</v>
      </c>
      <c r="G15" s="96">
        <v>38426</v>
      </c>
      <c r="H15" s="96">
        <v>16463</v>
      </c>
      <c r="I15" s="96">
        <v>54889</v>
      </c>
    </row>
    <row r="16" spans="3:12">
      <c r="C16" s="44" t="s">
        <v>48</v>
      </c>
      <c r="D16" s="96">
        <v>749</v>
      </c>
      <c r="E16" s="96">
        <v>6334</v>
      </c>
      <c r="F16" s="96">
        <v>31864</v>
      </c>
      <c r="G16" s="96">
        <v>38947</v>
      </c>
      <c r="H16" s="96">
        <v>18813</v>
      </c>
      <c r="I16" s="96">
        <v>57760</v>
      </c>
    </row>
    <row r="17" spans="3:9" ht="30.75" customHeight="1">
      <c r="C17" s="97" t="str">
        <f>actualizaciones!$A$2</f>
        <v xml:space="preserve">acumulado julio 2010 </v>
      </c>
      <c r="D17" s="98">
        <v>5711</v>
      </c>
      <c r="E17" s="98">
        <v>43093</v>
      </c>
      <c r="F17" s="98">
        <v>235506</v>
      </c>
      <c r="G17" s="98">
        <v>284310</v>
      </c>
      <c r="H17" s="98">
        <v>130709</v>
      </c>
      <c r="I17" s="98">
        <v>415019</v>
      </c>
    </row>
    <row r="18" spans="3:9" hidden="1" outlineLevel="1">
      <c r="C18" s="44" t="s">
        <v>37</v>
      </c>
      <c r="D18" s="96">
        <v>896</v>
      </c>
      <c r="E18" s="96">
        <v>6672</v>
      </c>
      <c r="F18" s="96">
        <v>34412</v>
      </c>
      <c r="G18" s="96">
        <v>41980</v>
      </c>
      <c r="H18" s="96">
        <v>21061</v>
      </c>
      <c r="I18" s="96">
        <v>63041</v>
      </c>
    </row>
    <row r="19" spans="3:9" hidden="1" outlineLevel="1">
      <c r="C19" s="44" t="s">
        <v>38</v>
      </c>
      <c r="D19" s="96">
        <v>233</v>
      </c>
      <c r="E19" s="96">
        <v>6669</v>
      </c>
      <c r="F19" s="96">
        <v>35432</v>
      </c>
      <c r="G19" s="96">
        <v>42334</v>
      </c>
      <c r="H19" s="96">
        <v>18744</v>
      </c>
      <c r="I19" s="96">
        <v>61078</v>
      </c>
    </row>
    <row r="20" spans="3:9" hidden="1" outlineLevel="1">
      <c r="C20" s="44" t="s">
        <v>39</v>
      </c>
      <c r="D20" s="96">
        <v>694</v>
      </c>
      <c r="E20" s="96">
        <v>4968</v>
      </c>
      <c r="F20" s="96">
        <v>32695</v>
      </c>
      <c r="G20" s="96">
        <v>38357</v>
      </c>
      <c r="H20" s="96">
        <v>20203</v>
      </c>
      <c r="I20" s="96">
        <v>58560</v>
      </c>
    </row>
    <row r="21" spans="3:9" hidden="1" outlineLevel="1">
      <c r="C21" s="44" t="s">
        <v>40</v>
      </c>
      <c r="D21" s="96">
        <v>653</v>
      </c>
      <c r="E21" s="96">
        <v>5217</v>
      </c>
      <c r="F21" s="96">
        <v>33144</v>
      </c>
      <c r="G21" s="96">
        <v>39014</v>
      </c>
      <c r="H21" s="96">
        <v>18070</v>
      </c>
      <c r="I21" s="96">
        <v>57084</v>
      </c>
    </row>
    <row r="22" spans="3:9" hidden="1" outlineLevel="1">
      <c r="C22" s="44" t="s">
        <v>41</v>
      </c>
      <c r="D22" s="96">
        <v>778</v>
      </c>
      <c r="E22" s="96">
        <v>8727</v>
      </c>
      <c r="F22" s="96">
        <v>49636</v>
      </c>
      <c r="G22" s="96">
        <v>59141</v>
      </c>
      <c r="H22" s="96">
        <v>28054</v>
      </c>
      <c r="I22" s="96">
        <v>87195</v>
      </c>
    </row>
    <row r="23" spans="3:9" hidden="1" outlineLevel="1">
      <c r="C23" s="44" t="s">
        <v>42</v>
      </c>
      <c r="D23" s="96">
        <v>270</v>
      </c>
      <c r="E23" s="96">
        <v>7964</v>
      </c>
      <c r="F23" s="96">
        <v>39703</v>
      </c>
      <c r="G23" s="96">
        <v>47937</v>
      </c>
      <c r="H23" s="96">
        <v>25037</v>
      </c>
      <c r="I23" s="96">
        <v>72974</v>
      </c>
    </row>
    <row r="24" spans="3:9" hidden="1" outlineLevel="1">
      <c r="C24" s="44" t="s">
        <v>43</v>
      </c>
      <c r="D24" s="96">
        <v>203</v>
      </c>
      <c r="E24" s="96">
        <v>6702</v>
      </c>
      <c r="F24" s="96">
        <v>32652</v>
      </c>
      <c r="G24" s="96">
        <v>39557</v>
      </c>
      <c r="H24" s="96">
        <v>22487</v>
      </c>
      <c r="I24" s="96">
        <v>62044</v>
      </c>
    </row>
    <row r="25" spans="3:9" hidden="1" outlineLevel="1">
      <c r="C25" s="44" t="s">
        <v>44</v>
      </c>
      <c r="D25" s="96">
        <v>273</v>
      </c>
      <c r="E25" s="96">
        <v>6272</v>
      </c>
      <c r="F25" s="96">
        <v>30410</v>
      </c>
      <c r="G25" s="96">
        <v>36955</v>
      </c>
      <c r="H25" s="96">
        <v>19164</v>
      </c>
      <c r="I25" s="96">
        <v>56119</v>
      </c>
    </row>
    <row r="26" spans="3:9" hidden="1" outlineLevel="1">
      <c r="C26" s="44" t="s">
        <v>45</v>
      </c>
      <c r="D26" s="96">
        <v>790</v>
      </c>
      <c r="E26" s="96">
        <v>8015</v>
      </c>
      <c r="F26" s="96">
        <v>39250</v>
      </c>
      <c r="G26" s="96">
        <v>48055</v>
      </c>
      <c r="H26" s="96">
        <v>22365</v>
      </c>
      <c r="I26" s="96">
        <v>70420</v>
      </c>
    </row>
    <row r="27" spans="3:9" hidden="1" outlineLevel="1">
      <c r="C27" s="44" t="s">
        <v>46</v>
      </c>
      <c r="D27" s="96">
        <v>1358</v>
      </c>
      <c r="E27" s="96">
        <v>7095</v>
      </c>
      <c r="F27" s="96">
        <v>33500</v>
      </c>
      <c r="G27" s="96">
        <v>41953</v>
      </c>
      <c r="H27" s="96">
        <v>23236</v>
      </c>
      <c r="I27" s="96">
        <v>65189</v>
      </c>
    </row>
    <row r="28" spans="3:9" hidden="1" outlineLevel="1">
      <c r="C28" s="44" t="s">
        <v>47</v>
      </c>
      <c r="D28" s="96">
        <v>1313</v>
      </c>
      <c r="E28" s="96">
        <v>8027</v>
      </c>
      <c r="F28" s="96">
        <v>30889</v>
      </c>
      <c r="G28" s="96">
        <v>40229</v>
      </c>
      <c r="H28" s="96">
        <v>18889</v>
      </c>
      <c r="I28" s="96">
        <v>59118</v>
      </c>
    </row>
    <row r="29" spans="3:9" hidden="1" outlineLevel="1">
      <c r="C29" s="44" t="s">
        <v>48</v>
      </c>
      <c r="D29" s="96">
        <v>1203</v>
      </c>
      <c r="E29" s="96">
        <v>6841</v>
      </c>
      <c r="F29" s="96">
        <v>29436</v>
      </c>
      <c r="G29" s="96">
        <v>37480</v>
      </c>
      <c r="H29" s="96">
        <v>20230</v>
      </c>
      <c r="I29" s="96">
        <v>57710</v>
      </c>
    </row>
    <row r="30" spans="3:9" collapsed="1">
      <c r="C30" s="121">
        <v>2009</v>
      </c>
      <c r="D30" s="100">
        <v>8664</v>
      </c>
      <c r="E30" s="100">
        <v>83169</v>
      </c>
      <c r="F30" s="100">
        <v>421159</v>
      </c>
      <c r="G30" s="100">
        <v>512992</v>
      </c>
      <c r="H30" s="100">
        <v>257540</v>
      </c>
      <c r="I30" s="100">
        <v>770532</v>
      </c>
    </row>
    <row r="31" spans="3:9" hidden="1" outlineLevel="1">
      <c r="C31" s="44" t="s">
        <v>37</v>
      </c>
      <c r="D31" s="96">
        <v>1924</v>
      </c>
      <c r="E31" s="96">
        <v>10281</v>
      </c>
      <c r="F31" s="96">
        <v>33149</v>
      </c>
      <c r="G31" s="96">
        <v>45354</v>
      </c>
      <c r="H31" s="96">
        <v>24232</v>
      </c>
      <c r="I31" s="96">
        <v>69586</v>
      </c>
    </row>
    <row r="32" spans="3:9" hidden="1" outlineLevel="1">
      <c r="C32" s="44" t="s">
        <v>38</v>
      </c>
      <c r="D32" s="96">
        <v>1852</v>
      </c>
      <c r="E32" s="96">
        <v>9429</v>
      </c>
      <c r="F32" s="96">
        <v>34355</v>
      </c>
      <c r="G32" s="96">
        <v>45636</v>
      </c>
      <c r="H32" s="96">
        <v>22975</v>
      </c>
      <c r="I32" s="96">
        <v>68611</v>
      </c>
    </row>
    <row r="33" spans="3:9" hidden="1" outlineLevel="1">
      <c r="C33" s="44" t="s">
        <v>39</v>
      </c>
      <c r="D33" s="96">
        <v>1582</v>
      </c>
      <c r="E33" s="96">
        <v>8280</v>
      </c>
      <c r="F33" s="96">
        <v>32968</v>
      </c>
      <c r="G33" s="96">
        <v>42830</v>
      </c>
      <c r="H33" s="96">
        <v>23837</v>
      </c>
      <c r="I33" s="96">
        <v>66667</v>
      </c>
    </row>
    <row r="34" spans="3:9" hidden="1" outlineLevel="1">
      <c r="C34" s="44" t="s">
        <v>40</v>
      </c>
      <c r="D34" s="96">
        <v>1372</v>
      </c>
      <c r="E34" s="96">
        <v>8256</v>
      </c>
      <c r="F34" s="96">
        <v>37906</v>
      </c>
      <c r="G34" s="96">
        <v>47534</v>
      </c>
      <c r="H34" s="96">
        <v>22722</v>
      </c>
      <c r="I34" s="96">
        <v>70256</v>
      </c>
    </row>
    <row r="35" spans="3:9" hidden="1" outlineLevel="1">
      <c r="C35" s="44" t="s">
        <v>41</v>
      </c>
      <c r="D35" s="96">
        <v>1985</v>
      </c>
      <c r="E35" s="96">
        <v>14491</v>
      </c>
      <c r="F35" s="96">
        <v>52429</v>
      </c>
      <c r="G35" s="96">
        <v>68905</v>
      </c>
      <c r="H35" s="96">
        <v>38329</v>
      </c>
      <c r="I35" s="96">
        <v>107234</v>
      </c>
    </row>
    <row r="36" spans="3:9" hidden="1" outlineLevel="1">
      <c r="C36" s="44" t="s">
        <v>42</v>
      </c>
      <c r="D36" s="96">
        <v>1616</v>
      </c>
      <c r="E36" s="96">
        <v>10190</v>
      </c>
      <c r="F36" s="96">
        <v>44742</v>
      </c>
      <c r="G36" s="96">
        <v>56548</v>
      </c>
      <c r="H36" s="96">
        <v>31916</v>
      </c>
      <c r="I36" s="96">
        <v>88464</v>
      </c>
    </row>
    <row r="37" spans="3:9" hidden="1" outlineLevel="1">
      <c r="C37" s="44" t="s">
        <v>43</v>
      </c>
      <c r="D37" s="96">
        <v>1186</v>
      </c>
      <c r="E37" s="96">
        <v>8224</v>
      </c>
      <c r="F37" s="96">
        <v>38338</v>
      </c>
      <c r="G37" s="96">
        <v>47748</v>
      </c>
      <c r="H37" s="96">
        <v>25357</v>
      </c>
      <c r="I37" s="96">
        <v>73105</v>
      </c>
    </row>
    <row r="38" spans="3:9" hidden="1" outlineLevel="1">
      <c r="C38" s="44" t="s">
        <v>44</v>
      </c>
      <c r="D38" s="96">
        <v>1792</v>
      </c>
      <c r="E38" s="96">
        <v>9539</v>
      </c>
      <c r="F38" s="96">
        <v>36551</v>
      </c>
      <c r="G38" s="96">
        <v>47882</v>
      </c>
      <c r="H38" s="96">
        <v>26530</v>
      </c>
      <c r="I38" s="96">
        <v>74412</v>
      </c>
    </row>
    <row r="39" spans="3:9" hidden="1" outlineLevel="1">
      <c r="C39" s="44" t="s">
        <v>45</v>
      </c>
      <c r="D39" s="96">
        <v>1471</v>
      </c>
      <c r="E39" s="96">
        <v>11170</v>
      </c>
      <c r="F39" s="96">
        <v>39023</v>
      </c>
      <c r="G39" s="96">
        <v>51664</v>
      </c>
      <c r="H39" s="96">
        <v>25210</v>
      </c>
      <c r="I39" s="96">
        <v>76874</v>
      </c>
    </row>
    <row r="40" spans="3:9" hidden="1" outlineLevel="1">
      <c r="C40" s="44" t="s">
        <v>46</v>
      </c>
      <c r="D40" s="96">
        <v>2360</v>
      </c>
      <c r="E40" s="96">
        <v>13180</v>
      </c>
      <c r="F40" s="96">
        <v>43354</v>
      </c>
      <c r="G40" s="96">
        <v>58894</v>
      </c>
      <c r="H40" s="96">
        <v>29644</v>
      </c>
      <c r="I40" s="96">
        <v>88538</v>
      </c>
    </row>
    <row r="41" spans="3:9" hidden="1" outlineLevel="1">
      <c r="C41" s="44" t="s">
        <v>47</v>
      </c>
      <c r="D41" s="96">
        <v>1970</v>
      </c>
      <c r="E41" s="96">
        <v>10098</v>
      </c>
      <c r="F41" s="96">
        <v>35619</v>
      </c>
      <c r="G41" s="96">
        <v>47687</v>
      </c>
      <c r="H41" s="96">
        <v>20939</v>
      </c>
      <c r="I41" s="96">
        <v>68626</v>
      </c>
    </row>
    <row r="42" spans="3:9" hidden="1" outlineLevel="1">
      <c r="C42" s="44" t="s">
        <v>48</v>
      </c>
      <c r="D42" s="96">
        <v>1244</v>
      </c>
      <c r="E42" s="96">
        <v>9042</v>
      </c>
      <c r="F42" s="96">
        <v>32994</v>
      </c>
      <c r="G42" s="96">
        <v>43280</v>
      </c>
      <c r="H42" s="96">
        <v>22618</v>
      </c>
      <c r="I42" s="96">
        <v>65898</v>
      </c>
    </row>
    <row r="43" spans="3:9" collapsed="1">
      <c r="C43" s="122">
        <v>2008</v>
      </c>
      <c r="D43" s="102">
        <v>20354</v>
      </c>
      <c r="E43" s="102">
        <v>122180</v>
      </c>
      <c r="F43" s="102">
        <v>461428</v>
      </c>
      <c r="G43" s="102">
        <v>603962</v>
      </c>
      <c r="H43" s="102">
        <v>314309</v>
      </c>
      <c r="I43" s="102">
        <v>918271</v>
      </c>
    </row>
    <row r="44" spans="3:9" hidden="1" outlineLevel="1">
      <c r="C44" s="44" t="s">
        <v>37</v>
      </c>
      <c r="D44" s="96">
        <v>856</v>
      </c>
      <c r="E44" s="96">
        <v>11100</v>
      </c>
      <c r="F44" s="96">
        <v>38519</v>
      </c>
      <c r="G44" s="96">
        <v>50475</v>
      </c>
      <c r="H44" s="96">
        <v>28361</v>
      </c>
      <c r="I44" s="96">
        <v>78836</v>
      </c>
    </row>
    <row r="45" spans="3:9" hidden="1" outlineLevel="1">
      <c r="C45" s="44" t="s">
        <v>38</v>
      </c>
      <c r="D45" s="96">
        <v>1705</v>
      </c>
      <c r="E45" s="96">
        <v>10799</v>
      </c>
      <c r="F45" s="96">
        <v>39189</v>
      </c>
      <c r="G45" s="96">
        <v>51693</v>
      </c>
      <c r="H45" s="96">
        <v>24465</v>
      </c>
      <c r="I45" s="96">
        <v>76158</v>
      </c>
    </row>
    <row r="46" spans="3:9" hidden="1" outlineLevel="1">
      <c r="C46" s="44" t="s">
        <v>39</v>
      </c>
      <c r="D46" s="96">
        <v>1311</v>
      </c>
      <c r="E46" s="96">
        <v>9875</v>
      </c>
      <c r="F46" s="96">
        <v>39612</v>
      </c>
      <c r="G46" s="96">
        <v>50798</v>
      </c>
      <c r="H46" s="96">
        <v>28380</v>
      </c>
      <c r="I46" s="96">
        <v>79178</v>
      </c>
    </row>
    <row r="47" spans="3:9" hidden="1" outlineLevel="1">
      <c r="C47" s="44" t="s">
        <v>40</v>
      </c>
      <c r="D47" s="96">
        <v>1180</v>
      </c>
      <c r="E47" s="96">
        <v>10589</v>
      </c>
      <c r="F47" s="96">
        <v>44387</v>
      </c>
      <c r="G47" s="96">
        <v>56156</v>
      </c>
      <c r="H47" s="96">
        <v>25504</v>
      </c>
      <c r="I47" s="96">
        <v>81660</v>
      </c>
    </row>
    <row r="48" spans="3:9" hidden="1" outlineLevel="1">
      <c r="C48" s="44" t="s">
        <v>41</v>
      </c>
      <c r="D48" s="96">
        <v>3288</v>
      </c>
      <c r="E48" s="96">
        <v>14976</v>
      </c>
      <c r="F48" s="96">
        <v>55951</v>
      </c>
      <c r="G48" s="96">
        <v>74215</v>
      </c>
      <c r="H48" s="96">
        <v>40228</v>
      </c>
      <c r="I48" s="96">
        <v>114443</v>
      </c>
    </row>
    <row r="49" spans="3:9" hidden="1" outlineLevel="1">
      <c r="C49" s="44" t="s">
        <v>42</v>
      </c>
      <c r="D49" s="96">
        <v>1422</v>
      </c>
      <c r="E49" s="96">
        <v>10677</v>
      </c>
      <c r="F49" s="96">
        <v>51509</v>
      </c>
      <c r="G49" s="96">
        <v>63608</v>
      </c>
      <c r="H49" s="96">
        <v>36338</v>
      </c>
      <c r="I49" s="96">
        <v>99946</v>
      </c>
    </row>
    <row r="50" spans="3:9" hidden="1" outlineLevel="1">
      <c r="C50" s="44" t="s">
        <v>43</v>
      </c>
      <c r="D50" s="96">
        <v>1270</v>
      </c>
      <c r="E50" s="96">
        <v>9181</v>
      </c>
      <c r="F50" s="96">
        <v>42066</v>
      </c>
      <c r="G50" s="96">
        <v>52517</v>
      </c>
      <c r="H50" s="96">
        <v>29890</v>
      </c>
      <c r="I50" s="96">
        <v>82407</v>
      </c>
    </row>
    <row r="51" spans="3:9" hidden="1" outlineLevel="1">
      <c r="C51" s="44" t="s">
        <v>44</v>
      </c>
      <c r="D51" s="96">
        <v>1029</v>
      </c>
      <c r="E51" s="96">
        <v>7473</v>
      </c>
      <c r="F51" s="96">
        <v>32133</v>
      </c>
      <c r="G51" s="96">
        <v>40635</v>
      </c>
      <c r="H51" s="96">
        <v>21232</v>
      </c>
      <c r="I51" s="96">
        <v>61867</v>
      </c>
    </row>
    <row r="52" spans="3:9" hidden="1" outlineLevel="1">
      <c r="C52" s="44" t="s">
        <v>45</v>
      </c>
      <c r="D52" s="96">
        <v>838</v>
      </c>
      <c r="E52" s="96">
        <v>10939</v>
      </c>
      <c r="F52" s="96">
        <v>42254</v>
      </c>
      <c r="G52" s="96">
        <v>54031</v>
      </c>
      <c r="H52" s="96">
        <v>26463</v>
      </c>
      <c r="I52" s="96">
        <v>80494</v>
      </c>
    </row>
    <row r="53" spans="3:9" hidden="1" outlineLevel="1">
      <c r="C53" s="44" t="s">
        <v>46</v>
      </c>
      <c r="D53" s="96">
        <v>1544</v>
      </c>
      <c r="E53" s="96">
        <v>11427</v>
      </c>
      <c r="F53" s="96">
        <v>39552</v>
      </c>
      <c r="G53" s="96">
        <v>52523</v>
      </c>
      <c r="H53" s="96">
        <v>27315</v>
      </c>
      <c r="I53" s="96">
        <v>79838</v>
      </c>
    </row>
    <row r="54" spans="3:9" hidden="1" outlineLevel="1">
      <c r="C54" s="44" t="s">
        <v>47</v>
      </c>
      <c r="D54" s="96">
        <v>2097</v>
      </c>
      <c r="E54" s="96">
        <v>10298</v>
      </c>
      <c r="F54" s="96">
        <v>34816</v>
      </c>
      <c r="G54" s="96">
        <v>47211</v>
      </c>
      <c r="H54" s="96">
        <v>20992</v>
      </c>
      <c r="I54" s="96">
        <v>68203</v>
      </c>
    </row>
    <row r="55" spans="3:9" hidden="1" outlineLevel="1">
      <c r="C55" s="44" t="s">
        <v>48</v>
      </c>
      <c r="D55" s="96">
        <v>1409</v>
      </c>
      <c r="E55" s="96">
        <v>9748</v>
      </c>
      <c r="F55" s="96">
        <v>32613</v>
      </c>
      <c r="G55" s="96">
        <v>43770</v>
      </c>
      <c r="H55" s="96">
        <v>22549</v>
      </c>
      <c r="I55" s="96">
        <v>66319</v>
      </c>
    </row>
    <row r="56" spans="3:9" collapsed="1">
      <c r="C56" s="122">
        <v>2007</v>
      </c>
      <c r="D56" s="102">
        <v>17949</v>
      </c>
      <c r="E56" s="102">
        <v>127082</v>
      </c>
      <c r="F56" s="102">
        <v>492601</v>
      </c>
      <c r="G56" s="102">
        <v>637632</v>
      </c>
      <c r="H56" s="102">
        <v>331717</v>
      </c>
      <c r="I56" s="102">
        <v>969349</v>
      </c>
    </row>
    <row r="57" spans="3:9" hidden="1" outlineLevel="1">
      <c r="C57" s="44" t="s">
        <v>37</v>
      </c>
      <c r="D57" s="96">
        <v>1322</v>
      </c>
      <c r="E57" s="96">
        <v>11512</v>
      </c>
      <c r="F57" s="96">
        <v>36026</v>
      </c>
      <c r="G57" s="96">
        <v>48860</v>
      </c>
      <c r="H57" s="96">
        <v>27357</v>
      </c>
      <c r="I57" s="96">
        <v>76217</v>
      </c>
    </row>
    <row r="58" spans="3:9" hidden="1" outlineLevel="1">
      <c r="C58" s="44" t="s">
        <v>38</v>
      </c>
      <c r="D58" s="96">
        <v>812</v>
      </c>
      <c r="E58" s="96">
        <v>10243</v>
      </c>
      <c r="F58" s="96">
        <v>38307</v>
      </c>
      <c r="G58" s="96">
        <v>49362</v>
      </c>
      <c r="H58" s="96">
        <v>24157</v>
      </c>
      <c r="I58" s="96">
        <v>73519</v>
      </c>
    </row>
    <row r="59" spans="3:9" hidden="1" outlineLevel="1">
      <c r="C59" s="44" t="s">
        <v>39</v>
      </c>
      <c r="D59" s="96">
        <v>968</v>
      </c>
      <c r="E59" s="96">
        <v>9595</v>
      </c>
      <c r="F59" s="96">
        <v>41547</v>
      </c>
      <c r="G59" s="96">
        <v>52110</v>
      </c>
      <c r="H59" s="96">
        <v>26936</v>
      </c>
      <c r="I59" s="96">
        <v>79046</v>
      </c>
    </row>
    <row r="60" spans="3:9" hidden="1" outlineLevel="1">
      <c r="C60" s="44" t="s">
        <v>40</v>
      </c>
      <c r="D60" s="96">
        <v>883</v>
      </c>
      <c r="E60" s="96">
        <v>11183</v>
      </c>
      <c r="F60" s="96">
        <v>49221</v>
      </c>
      <c r="G60" s="96">
        <v>61287</v>
      </c>
      <c r="H60" s="96">
        <v>29903</v>
      </c>
      <c r="I60" s="96">
        <v>91190</v>
      </c>
    </row>
    <row r="61" spans="3:9" hidden="1" outlineLevel="1">
      <c r="C61" s="44" t="s">
        <v>41</v>
      </c>
      <c r="D61" s="96">
        <v>610</v>
      </c>
      <c r="E61" s="96">
        <v>17153</v>
      </c>
      <c r="F61" s="96">
        <v>54746</v>
      </c>
      <c r="G61" s="96">
        <v>72509</v>
      </c>
      <c r="H61" s="96">
        <v>40420</v>
      </c>
      <c r="I61" s="96">
        <v>112929</v>
      </c>
    </row>
    <row r="62" spans="3:9" hidden="1" outlineLevel="1">
      <c r="C62" s="44" t="s">
        <v>42</v>
      </c>
      <c r="D62" s="96">
        <v>1269</v>
      </c>
      <c r="E62" s="96">
        <v>13932</v>
      </c>
      <c r="F62" s="96">
        <v>51121</v>
      </c>
      <c r="G62" s="96">
        <v>66322</v>
      </c>
      <c r="H62" s="96">
        <v>36858</v>
      </c>
      <c r="I62" s="96">
        <v>103180</v>
      </c>
    </row>
    <row r="63" spans="3:9" hidden="1" outlineLevel="1">
      <c r="C63" s="44" t="s">
        <v>43</v>
      </c>
      <c r="D63" s="96">
        <v>928</v>
      </c>
      <c r="E63" s="96">
        <v>10770</v>
      </c>
      <c r="F63" s="96">
        <v>39882</v>
      </c>
      <c r="G63" s="96">
        <v>51580</v>
      </c>
      <c r="H63" s="96">
        <v>28525</v>
      </c>
      <c r="I63" s="96">
        <v>80105</v>
      </c>
    </row>
    <row r="64" spans="3:9" hidden="1" outlineLevel="1">
      <c r="C64" s="44" t="s">
        <v>44</v>
      </c>
      <c r="D64" s="96">
        <v>842</v>
      </c>
      <c r="E64" s="96">
        <v>9902</v>
      </c>
      <c r="F64" s="96">
        <v>36957</v>
      </c>
      <c r="G64" s="96">
        <v>47701</v>
      </c>
      <c r="H64" s="96">
        <v>21801</v>
      </c>
      <c r="I64" s="96">
        <v>69502</v>
      </c>
    </row>
    <row r="65" spans="3:9" hidden="1" outlineLevel="1">
      <c r="C65" s="44" t="s">
        <v>45</v>
      </c>
      <c r="D65" s="96">
        <v>1520</v>
      </c>
      <c r="E65" s="96">
        <v>12523</v>
      </c>
      <c r="F65" s="96">
        <v>40689</v>
      </c>
      <c r="G65" s="96">
        <v>54732</v>
      </c>
      <c r="H65" s="96">
        <v>30415</v>
      </c>
      <c r="I65" s="96">
        <v>85147</v>
      </c>
    </row>
    <row r="66" spans="3:9" hidden="1" outlineLevel="1">
      <c r="C66" s="44" t="s">
        <v>46</v>
      </c>
      <c r="D66" s="96">
        <v>1334</v>
      </c>
      <c r="E66" s="96">
        <v>11272</v>
      </c>
      <c r="F66" s="96">
        <v>38303</v>
      </c>
      <c r="G66" s="96">
        <v>50909</v>
      </c>
      <c r="H66" s="96">
        <v>27560</v>
      </c>
      <c r="I66" s="96">
        <v>78469</v>
      </c>
    </row>
    <row r="67" spans="3:9" hidden="1" outlineLevel="1">
      <c r="C67" s="44" t="s">
        <v>47</v>
      </c>
      <c r="D67" s="96">
        <v>1408</v>
      </c>
      <c r="E67" s="96">
        <v>10960</v>
      </c>
      <c r="F67" s="96">
        <v>35169</v>
      </c>
      <c r="G67" s="96">
        <v>47537</v>
      </c>
      <c r="H67" s="96">
        <v>23262</v>
      </c>
      <c r="I67" s="96">
        <v>70799</v>
      </c>
    </row>
    <row r="68" spans="3:9" hidden="1" outlineLevel="1">
      <c r="C68" s="44" t="s">
        <v>48</v>
      </c>
      <c r="D68" s="96">
        <v>949</v>
      </c>
      <c r="E68" s="96">
        <v>9718</v>
      </c>
      <c r="F68" s="96">
        <v>31465</v>
      </c>
      <c r="G68" s="96">
        <v>42132</v>
      </c>
      <c r="H68" s="96">
        <v>24231</v>
      </c>
      <c r="I68" s="96">
        <v>66363</v>
      </c>
    </row>
    <row r="69" spans="3:9" collapsed="1">
      <c r="C69" s="122">
        <v>2006</v>
      </c>
      <c r="D69" s="102">
        <v>12845</v>
      </c>
      <c r="E69" s="102">
        <v>138763</v>
      </c>
      <c r="F69" s="102">
        <v>493433</v>
      </c>
      <c r="G69" s="102">
        <v>645041</v>
      </c>
      <c r="H69" s="102">
        <v>341425</v>
      </c>
      <c r="I69" s="102">
        <v>986466</v>
      </c>
    </row>
    <row r="70" spans="3:9">
      <c r="C70" s="529" t="s">
        <v>32</v>
      </c>
      <c r="D70" s="529"/>
      <c r="E70" s="529"/>
      <c r="F70" s="529"/>
      <c r="G70" s="529"/>
      <c r="H70" s="529"/>
      <c r="I70" s="529"/>
    </row>
  </sheetData>
  <mergeCells count="2">
    <mergeCell ref="C3:I3"/>
    <mergeCell ref="C70:I70"/>
  </mergeCells>
  <hyperlinks>
    <hyperlink ref="K4" location="'grafica evolucion por categoria'!A1" tooltip="GRAFICA" display="GRAFICA"/>
    <hyperlink ref="L4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34">
    <tabColor theme="4" tint="-0.499984740745262"/>
    <pageSetUpPr autoPageBreaks="0" fitToPage="1"/>
  </sheetPr>
  <dimension ref="D6:N84"/>
  <sheetViews>
    <sheetView showGridLines="0" showRowColHeaders="0" showOutlineSymbols="0" zoomScaleNormal="100" workbookViewId="0">
      <selection activeCell="F15" sqref="F15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489" t="s">
        <v>9</v>
      </c>
      <c r="E6" s="489"/>
      <c r="F6" s="489"/>
      <c r="G6" s="489"/>
    </row>
    <row r="7" spans="4:7" ht="15" customHeight="1">
      <c r="D7" s="12"/>
      <c r="E7" s="1"/>
      <c r="F7" s="1"/>
      <c r="G7" s="1"/>
    </row>
    <row r="8" spans="4:7" ht="24.95" customHeight="1">
      <c r="D8" s="1"/>
      <c r="E8" s="13" t="s">
        <v>10</v>
      </c>
      <c r="F8" s="5"/>
      <c r="G8" s="5"/>
    </row>
    <row r="9" spans="4:7" ht="15" customHeight="1">
      <c r="D9" s="1"/>
      <c r="E9" s="1"/>
      <c r="F9" s="14"/>
      <c r="G9" s="1"/>
    </row>
    <row r="10" spans="4:7" ht="15" customHeight="1">
      <c r="D10" s="1"/>
      <c r="E10" s="1"/>
      <c r="F10" s="15" t="s">
        <v>11</v>
      </c>
      <c r="G10" s="1"/>
    </row>
    <row r="11" spans="4:7" ht="20.100000000000001" customHeight="1">
      <c r="D11" s="1"/>
      <c r="E11" s="1"/>
      <c r="F11" s="15" t="s">
        <v>12</v>
      </c>
      <c r="G11" s="1"/>
    </row>
    <row r="12" spans="4:7" ht="20.100000000000001" customHeight="1">
      <c r="D12" s="1"/>
      <c r="E12" s="1"/>
      <c r="F12" s="15" t="s">
        <v>13</v>
      </c>
      <c r="G12" s="1"/>
    </row>
    <row r="13" spans="4:7" ht="20.100000000000001" customHeight="1">
      <c r="D13" s="1"/>
      <c r="E13" s="1"/>
      <c r="F13" s="15" t="s">
        <v>14</v>
      </c>
      <c r="G13" s="1"/>
    </row>
    <row r="14" spans="4:7" ht="20.100000000000001" customHeight="1">
      <c r="D14" s="1"/>
      <c r="E14" s="1"/>
      <c r="F14" s="16" t="s">
        <v>15</v>
      </c>
      <c r="G14" s="1"/>
    </row>
    <row r="15" spans="4:7" ht="20.100000000000001" customHeight="1">
      <c r="D15" s="1"/>
      <c r="E15" s="1"/>
      <c r="F15" s="16" t="s">
        <v>16</v>
      </c>
      <c r="G15" s="1"/>
    </row>
    <row r="16" spans="4:7" ht="20.100000000000001" customHeight="1">
      <c r="D16" s="1"/>
      <c r="E16" s="1"/>
      <c r="F16" s="14"/>
      <c r="G16" s="1"/>
    </row>
    <row r="17" spans="4:7" ht="20.100000000000001" customHeight="1">
      <c r="D17" s="1"/>
      <c r="E17" s="13" t="s">
        <v>17</v>
      </c>
      <c r="F17" s="5"/>
      <c r="G17" s="5"/>
    </row>
    <row r="18" spans="4:7" ht="20.100000000000001" customHeight="1">
      <c r="D18" s="1"/>
      <c r="E18" s="1"/>
      <c r="F18" s="14"/>
      <c r="G18" s="1"/>
    </row>
    <row r="19" spans="4:7" ht="20.100000000000001" customHeight="1">
      <c r="D19" s="1"/>
      <c r="E19" s="1"/>
      <c r="F19" s="16" t="s">
        <v>18</v>
      </c>
      <c r="G19" s="1"/>
    </row>
    <row r="20" spans="4:7" ht="20.100000000000001" customHeight="1">
      <c r="D20" s="1"/>
      <c r="E20" s="1"/>
      <c r="F20" s="17"/>
      <c r="G20" s="1"/>
    </row>
    <row r="21" spans="4:7" ht="15" customHeight="1">
      <c r="D21" s="18"/>
    </row>
    <row r="22" spans="4:7" ht="15" customHeight="1">
      <c r="D22" s="488" t="s">
        <v>8</v>
      </c>
      <c r="E22" s="488"/>
      <c r="F22" s="488"/>
      <c r="G22" s="488"/>
    </row>
    <row r="23" spans="4:7" ht="24.95" customHeight="1">
      <c r="D23" s="10"/>
      <c r="E23" s="10"/>
      <c r="F23" s="10"/>
      <c r="G23" s="10"/>
    </row>
    <row r="24" spans="4:7" ht="15" customHeight="1"/>
    <row r="25" spans="4:7" ht="15" customHeight="1"/>
    <row r="26" spans="4:7" ht="20.100000000000001" customHeight="1">
      <c r="E26" s="19"/>
      <c r="F26" s="20"/>
    </row>
    <row r="27" spans="4:7" ht="20.100000000000001" hidden="1" customHeight="1"/>
    <row r="28" spans="4:7" ht="20.100000000000001" customHeight="1">
      <c r="D28" s="18"/>
    </row>
    <row r="29" spans="4:7" ht="20.100000000000001" customHeight="1"/>
    <row r="30" spans="4:7" ht="15" customHeight="1"/>
    <row r="31" spans="4:7" ht="15" customHeight="1"/>
    <row r="32" spans="4:7" ht="15" customHeight="1"/>
    <row r="33" spans="4:14" ht="15" customHeight="1">
      <c r="D33" s="18"/>
      <c r="H33" s="10"/>
      <c r="I33" s="10"/>
      <c r="J33" s="10"/>
      <c r="K33" s="10"/>
      <c r="L33" s="10"/>
      <c r="M33" s="10"/>
      <c r="N33" s="10"/>
    </row>
    <row r="34" spans="4:14" ht="15" customHeight="1"/>
    <row r="35" spans="4:14" ht="20.100000000000001" customHeight="1"/>
    <row r="36" spans="4:14" ht="15" customHeight="1"/>
    <row r="37" spans="4:14" ht="15" customHeight="1"/>
    <row r="38" spans="4:14" ht="15" customHeight="1"/>
    <row r="39" spans="4:14" ht="15" customHeight="1"/>
    <row r="40" spans="4:14" ht="15" customHeight="1"/>
    <row r="41" spans="4:14" ht="15" customHeight="1"/>
    <row r="42" spans="4:14" ht="15" customHeight="1"/>
    <row r="43" spans="4:14" ht="15" customHeight="1"/>
    <row r="44" spans="4:14" ht="15" customHeight="1"/>
    <row r="45" spans="4:14" ht="15" customHeight="1"/>
    <row r="46" spans="4:14" ht="15" customHeight="1"/>
    <row r="47" spans="4:14" ht="15" customHeight="1"/>
    <row r="48" spans="4:1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</sheetData>
  <mergeCells count="2">
    <mergeCell ref="D6:G6"/>
    <mergeCell ref="D22:G22"/>
  </mergeCells>
  <hyperlinks>
    <hyperlink ref="F10" location="'Menú tipología de establecimien'!A1" tooltip="Tipología de establecimiento" display="Tipología de establecimiento"/>
    <hyperlink ref="F11" location="'Menú zonas y tipología'!A1" tooltip="Zonas y tipología de establecimiento" display="Zonas turísticas y tipología de establecimiento"/>
    <hyperlink ref="F12" location="'Menú categoría-tipología'!A1" tooltip="Tipología y categoría de establecimiento" display="Tipología y categoría de los establecimientos"/>
    <hyperlink ref="F13" location="'Menú nacionalidades'!A1" tooltip="Nacionalidad" display="Nacionalidades"/>
    <hyperlink ref="F14" location="'Alojados evol mensual'!A1" tooltip="Evolución mensual " display="Evolución mensual "/>
    <hyperlink ref="F19" location="'Gráfico alojados mensual'!A1" tooltip="Evolución mensual de turistas alojados" display="Evolución mensual de turistas alojados"/>
    <hyperlink ref="F15" location="'tablas turistas por Temporada'!A1" tooltip="Temporada" display="Temporad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E10" sqref="E10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53" t="s">
        <v>51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E10" sqref="E10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3" t="s">
        <v>51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E10" sqref="E10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3" t="s">
        <v>51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2:H57"/>
  <sheetViews>
    <sheetView showGridLines="0" showRowColHeaders="0" zoomScaleNormal="100" workbookViewId="0">
      <selection activeCell="E10" sqref="E10"/>
    </sheetView>
  </sheetViews>
  <sheetFormatPr baseColWidth="10" defaultRowHeight="15" outlineLevelRow="1"/>
  <cols>
    <col min="1" max="1" width="17.7109375" customWidth="1"/>
    <col min="7" max="7" width="14.7109375" customWidth="1"/>
  </cols>
  <sheetData>
    <row r="2" spans="2:8" ht="45" customHeight="1"/>
    <row r="3" spans="2:8" ht="52.5" customHeight="1">
      <c r="B3" s="528" t="s">
        <v>118</v>
      </c>
      <c r="C3" s="528"/>
      <c r="D3" s="528"/>
      <c r="E3" s="528"/>
      <c r="F3" s="528"/>
      <c r="G3" s="528"/>
      <c r="H3" s="528"/>
    </row>
    <row r="4" spans="2:8" ht="30">
      <c r="B4" s="118"/>
      <c r="C4" s="95" t="s">
        <v>112</v>
      </c>
      <c r="D4" s="95" t="s">
        <v>113</v>
      </c>
      <c r="E4" s="95" t="s">
        <v>114</v>
      </c>
      <c r="F4" s="119" t="s">
        <v>119</v>
      </c>
      <c r="G4" s="119" t="s">
        <v>35</v>
      </c>
      <c r="H4" s="120" t="s">
        <v>36</v>
      </c>
    </row>
    <row r="5" spans="2:8" hidden="1">
      <c r="B5" s="44" t="s">
        <v>37</v>
      </c>
      <c r="C5" s="123" t="str">
        <f>IFERROR('tablas turistas por categorías '!D5/'tablas turistas por categorías '!D18-1,"-")</f>
        <v>-</v>
      </c>
      <c r="D5" s="123" t="str">
        <f>IFERROR('tablas turistas por categorías '!E5/'tablas turistas por categorías '!E18-1,"-")</f>
        <v>-</v>
      </c>
      <c r="E5" s="123" t="str">
        <f>IFERROR('tablas turistas por categorías '!F5/'tablas turistas por categorías '!F18-1,"-")</f>
        <v>-</v>
      </c>
      <c r="F5" s="123" t="str">
        <f>IFERROR('tablas turistas por categorías '!G5/'tablas turistas por categorías '!G18-1,"-")</f>
        <v>-</v>
      </c>
      <c r="G5" s="123" t="str">
        <f>IFERROR('tablas turistas por categorías '!H5/'tablas turistas por categorías '!H18-1,"-")</f>
        <v>-</v>
      </c>
      <c r="H5" s="123" t="str">
        <f>IFERROR('tablas turistas por categorías '!I5/'tablas turistas por categorías '!I18-1,"-")</f>
        <v>-</v>
      </c>
    </row>
    <row r="6" spans="2:8" hidden="1">
      <c r="B6" s="44" t="s">
        <v>38</v>
      </c>
      <c r="C6" s="123" t="str">
        <f>IFERROR('tablas turistas por categorías '!D6/'tablas turistas por categorías '!D19-1,"-")</f>
        <v>-</v>
      </c>
      <c r="D6" s="123" t="str">
        <f>IFERROR('tablas turistas por categorías '!E6/'tablas turistas por categorías '!E19-1,"-")</f>
        <v>-</v>
      </c>
      <c r="E6" s="123" t="str">
        <f>IFERROR('tablas turistas por categorías '!F6/'tablas turistas por categorías '!F19-1,"-")</f>
        <v>-</v>
      </c>
      <c r="F6" s="123" t="str">
        <f>IFERROR('tablas turistas por categorías '!G6/'tablas turistas por categorías '!G19-1,"-")</f>
        <v>-</v>
      </c>
      <c r="G6" s="123" t="str">
        <f>IFERROR('tablas turistas por categorías '!H6/'tablas turistas por categorías '!H19-1,"-")</f>
        <v>-</v>
      </c>
      <c r="H6" s="123" t="str">
        <f>IFERROR('tablas turistas por categorías '!I6/'tablas turistas por categorías '!I19-1,"-")</f>
        <v>-</v>
      </c>
    </row>
    <row r="7" spans="2:8" hidden="1">
      <c r="B7" s="44" t="s">
        <v>39</v>
      </c>
      <c r="C7" s="123" t="str">
        <f>IFERROR('tablas turistas por categorías '!D7/'tablas turistas por categorías '!D20-1,"-")</f>
        <v>-</v>
      </c>
      <c r="D7" s="123" t="str">
        <f>IFERROR('tablas turistas por categorías '!E7/'tablas turistas por categorías '!E20-1,"-")</f>
        <v>-</v>
      </c>
      <c r="E7" s="123" t="str">
        <f>IFERROR('tablas turistas por categorías '!F7/'tablas turistas por categorías '!F20-1,"-")</f>
        <v>-</v>
      </c>
      <c r="F7" s="123" t="str">
        <f>IFERROR('tablas turistas por categorías '!G7/'tablas turistas por categorías '!G20-1,"-")</f>
        <v>-</v>
      </c>
      <c r="G7" s="123" t="str">
        <f>IFERROR('tablas turistas por categorías '!H7/'tablas turistas por categorías '!H20-1,"-")</f>
        <v>-</v>
      </c>
      <c r="H7" s="123" t="str">
        <f>IFERROR('tablas turistas por categorías '!I7/'tablas turistas por categorías '!I20-1,"-")</f>
        <v>-</v>
      </c>
    </row>
    <row r="8" spans="2:8" hidden="1">
      <c r="B8" s="44" t="s">
        <v>40</v>
      </c>
      <c r="C8" s="123" t="str">
        <f>IFERROR('tablas turistas por categorías '!D8/'tablas turistas por categorías '!D21-1,"-")</f>
        <v>-</v>
      </c>
      <c r="D8" s="123" t="str">
        <f>IFERROR('tablas turistas por categorías '!E8/'tablas turistas por categorías '!E21-1,"-")</f>
        <v>-</v>
      </c>
      <c r="E8" s="123" t="str">
        <f>IFERROR('tablas turistas por categorías '!F8/'tablas turistas por categorías '!F21-1,"-")</f>
        <v>-</v>
      </c>
      <c r="F8" s="123" t="str">
        <f>IFERROR('tablas turistas por categorías '!G8/'tablas turistas por categorías '!G21-1,"-")</f>
        <v>-</v>
      </c>
      <c r="G8" s="123" t="str">
        <f>IFERROR('tablas turistas por categorías '!H8/'tablas turistas por categorías '!H21-1,"-")</f>
        <v>-</v>
      </c>
      <c r="H8" s="123" t="str">
        <f>IFERROR('tablas turistas por categorías '!I8/'tablas turistas por categorías '!I21-1,"-")</f>
        <v>-</v>
      </c>
    </row>
    <row r="9" spans="2:8" hidden="1">
      <c r="B9" s="44" t="s">
        <v>41</v>
      </c>
      <c r="C9" s="123" t="str">
        <f>IFERROR('tablas turistas por categorías '!D9/'tablas turistas por categorías '!D22-1,"-")</f>
        <v>-</v>
      </c>
      <c r="D9" s="123" t="str">
        <f>IFERROR('tablas turistas por categorías '!E9/'tablas turistas por categorías '!E22-1,"-")</f>
        <v>-</v>
      </c>
      <c r="E9" s="123" t="str">
        <f>IFERROR('tablas turistas por categorías '!F9/'tablas turistas por categorías '!F22-1,"-")</f>
        <v>-</v>
      </c>
      <c r="F9" s="123" t="str">
        <f>IFERROR('tablas turistas por categorías '!G9/'tablas turistas por categorías '!G22-1,"-")</f>
        <v>-</v>
      </c>
      <c r="G9" s="123" t="str">
        <f>IFERROR('tablas turistas por categorías '!H9/'tablas turistas por categorías '!H22-1,"-")</f>
        <v>-</v>
      </c>
      <c r="H9" s="123" t="str">
        <f>IFERROR('tablas turistas por categorías '!I9/'tablas turistas por categorías '!I22-1,"-")</f>
        <v>-</v>
      </c>
    </row>
    <row r="10" spans="2:8">
      <c r="B10" s="44" t="s">
        <v>42</v>
      </c>
      <c r="C10" s="123">
        <f>IFERROR('tablas turistas por categorías '!D10/'tablas turistas por categorías '!D23-1,"-")</f>
        <v>2.0222222222222221</v>
      </c>
      <c r="D10" s="123">
        <f>IFERROR('tablas turistas por categorías '!E10/'tablas turistas por categorías '!E23-1,"-")</f>
        <v>-0.23254645906579607</v>
      </c>
      <c r="E10" s="123">
        <f>IFERROR('tablas turistas por categorías '!F10/'tablas turistas por categorías '!F23-1,"-")</f>
        <v>-0.10404755308163116</v>
      </c>
      <c r="F10" s="123">
        <f>IFERROR('tablas turistas por categorías '!G10/'tablas turistas por categorías '!G23-1,"-")</f>
        <v>-0.11341969668523266</v>
      </c>
      <c r="G10" s="123">
        <f>IFERROR('tablas turistas por categorías '!H10/'tablas turistas por categorías '!H23-1,"-")</f>
        <v>-0.21927547230099453</v>
      </c>
      <c r="H10" s="123">
        <f>IFERROR('tablas turistas por categorías '!I10/'tablas turistas por categorías '!I23-1,"-")</f>
        <v>-0.14973826294296599</v>
      </c>
    </row>
    <row r="11" spans="2:8">
      <c r="B11" s="44" t="s">
        <v>43</v>
      </c>
      <c r="C11" s="123">
        <f>IFERROR('tablas turistas por categorías '!D11/'tablas turistas por categorías '!D24-1,"-")</f>
        <v>2.1428571428571428</v>
      </c>
      <c r="D11" s="123">
        <f>IFERROR('tablas turistas por categorías '!E11/'tablas turistas por categorías '!E24-1,"-")</f>
        <v>-0.16039988063264699</v>
      </c>
      <c r="E11" s="123">
        <f>IFERROR('tablas turistas por categorías '!F11/'tablas turistas por categorías '!F24-1,"-")</f>
        <v>0.11558250643145906</v>
      </c>
      <c r="F11" s="123">
        <f>IFERROR('tablas turistas por categorías '!G11/'tablas turistas por categorías '!G24-1,"-")</f>
        <v>7.9227443941653819E-2</v>
      </c>
      <c r="G11" s="123">
        <f>IFERROR('tablas turistas por categorías '!H11/'tablas turistas por categorías '!H24-1,"-")</f>
        <v>-2.2190599012762879E-2</v>
      </c>
      <c r="H11" s="123">
        <f>IFERROR('tablas turistas por categorías '!I11/'tablas turistas por categorías '!I24-1,"-")</f>
        <v>4.2469860099284329E-2</v>
      </c>
    </row>
    <row r="12" spans="2:8">
      <c r="B12" s="44" t="s">
        <v>44</v>
      </c>
      <c r="C12" s="123">
        <f>IFERROR('tablas turistas por categorías '!D12/'tablas turistas por categorías '!D25-1,"-")</f>
        <v>1.3443223443223444</v>
      </c>
      <c r="D12" s="123">
        <f>IFERROR('tablas turistas por categorías '!E12/'tablas turistas por categorías '!E25-1,"-")</f>
        <v>-0.18654336734693877</v>
      </c>
      <c r="E12" s="123">
        <f>IFERROR('tablas turistas por categorías '!F12/'tablas turistas por categorías '!F25-1,"-")</f>
        <v>0.12624136797106211</v>
      </c>
      <c r="F12" s="123">
        <f>IFERROR('tablas turistas por categorías '!G12/'tablas turistas por categorías '!G25-1,"-")</f>
        <v>8.2153971045866525E-2</v>
      </c>
      <c r="G12" s="123">
        <f>IFERROR('tablas turistas por categorías '!H12/'tablas turistas por categorías '!H25-1,"-")</f>
        <v>-0.13311417240659573</v>
      </c>
      <c r="H12" s="123">
        <f>IFERROR('tablas turistas por categorías '!I12/'tablas turistas por categorías '!I25-1,"-")</f>
        <v>8.6423492934657453E-3</v>
      </c>
    </row>
    <row r="13" spans="2:8">
      <c r="B13" s="44" t="s">
        <v>45</v>
      </c>
      <c r="C13" s="123">
        <f>IFERROR('tablas turistas por categorías '!D13/'tablas turistas por categorías '!D26-1,"-")</f>
        <v>0.18860759493670876</v>
      </c>
      <c r="D13" s="123">
        <f>IFERROR('tablas turistas por categorías '!E13/'tablas turistas por categorías '!E26-1,"-")</f>
        <v>-0.22358078602620091</v>
      </c>
      <c r="E13" s="123">
        <f>IFERROR('tablas turistas por categorías '!F13/'tablas turistas por categorías '!F26-1,"-")</f>
        <v>-0.12565605095541399</v>
      </c>
      <c r="F13" s="123">
        <f>IFERROR('tablas turistas por categorías '!G13/'tablas turistas por categorías '!G26-1,"-")</f>
        <v>-0.13682239101030069</v>
      </c>
      <c r="G13" s="123">
        <f>IFERROR('tablas turistas por categorías '!H13/'tablas turistas por categorías '!H26-1,"-")</f>
        <v>-0.18086295551084286</v>
      </c>
      <c r="H13" s="123">
        <f>IFERROR('tablas turistas por categorías '!I13/'tablas turistas por categorías '!I26-1,"-")</f>
        <v>-0.15080942913944906</v>
      </c>
    </row>
    <row r="14" spans="2:8">
      <c r="B14" s="44" t="s">
        <v>46</v>
      </c>
      <c r="C14" s="123">
        <f>IFERROR('tablas turistas por categorías '!D14/'tablas turistas por categorías '!D27-1,"-")</f>
        <v>-0.18998527245949925</v>
      </c>
      <c r="D14" s="123">
        <f>IFERROR('tablas turistas por categorías '!E14/'tablas turistas por categorías '!E27-1,"-")</f>
        <v>-5.3417899929527835E-2</v>
      </c>
      <c r="E14" s="123">
        <f>IFERROR('tablas turistas por categorías '!F14/'tablas turistas por categorías '!F27-1,"-")</f>
        <v>-3.107462686567164E-2</v>
      </c>
      <c r="F14" s="123">
        <f>IFERROR('tablas turistas por categorías '!G14/'tablas turistas por categorías '!G27-1,"-")</f>
        <v>-3.9997139656282044E-2</v>
      </c>
      <c r="G14" s="123">
        <f>IFERROR('tablas turistas por categorías '!H14/'tablas turistas por categorías '!H27-1,"-")</f>
        <v>-0.18380960578412808</v>
      </c>
      <c r="H14" s="123">
        <f>IFERROR('tablas turistas por categorías '!I14/'tablas turistas por categorías '!I27-1,"-")</f>
        <v>-9.1257727530718369E-2</v>
      </c>
    </row>
    <row r="15" spans="2:8">
      <c r="B15" s="44" t="s">
        <v>47</v>
      </c>
      <c r="C15" s="123">
        <f>IFERROR('tablas turistas por categorías '!D15/'tablas turistas por categorías '!D28-1,"-")</f>
        <v>-0.36862147753236862</v>
      </c>
      <c r="D15" s="123">
        <f>IFERROR('tablas turistas por categorías '!E15/'tablas turistas por categorías '!E28-1,"-")</f>
        <v>-0.13055936215273456</v>
      </c>
      <c r="E15" s="123">
        <f>IFERROR('tablas turistas por categorías '!F15/'tablas turistas por categorías '!F28-1,"-")</f>
        <v>-8.7733497361520696E-3</v>
      </c>
      <c r="F15" s="123">
        <f>IFERROR('tablas turistas por categorías '!G15/'tablas turistas por categorías '!G28-1,"-")</f>
        <v>-4.4818414576549226E-2</v>
      </c>
      <c r="G15" s="123">
        <f>IFERROR('tablas turistas por categorías '!H15/'tablas turistas por categorías '!H28-1,"-")</f>
        <v>-0.12843453862036103</v>
      </c>
      <c r="H15" s="123">
        <f>IFERROR('tablas turistas por categorías '!I15/'tablas turistas por categorías '!I28-1,"-")</f>
        <v>-7.1534896309076723E-2</v>
      </c>
    </row>
    <row r="16" spans="2:8">
      <c r="B16" s="44" t="s">
        <v>48</v>
      </c>
      <c r="C16" s="123">
        <f>IFERROR('tablas turistas por categorías '!D16/'tablas turistas por categorías '!D29-1,"-")</f>
        <v>-0.37738985868661679</v>
      </c>
      <c r="D16" s="123">
        <f>IFERROR('tablas turistas por categorías '!E16/'tablas turistas por categorías '!E29-1,"-")</f>
        <v>-7.4111971933927823E-2</v>
      </c>
      <c r="E16" s="123">
        <f>IFERROR('tablas turistas por categorías '!F16/'tablas turistas por categorías '!F29-1,"-")</f>
        <v>8.248403315667896E-2</v>
      </c>
      <c r="F16" s="123">
        <f>IFERROR('tablas turistas por categorías '!G16/'tablas turistas por categorías '!G29-1,"-")</f>
        <v>3.9140875133404585E-2</v>
      </c>
      <c r="G16" s="123">
        <f>IFERROR('tablas turistas por categorías '!H16/'tablas turistas por categorías '!H29-1,"-")</f>
        <v>-7.0044488383588677E-2</v>
      </c>
      <c r="H16" s="123">
        <f>IFERROR('tablas turistas por categorías '!I16/'tablas turistas por categorías '!I29-1,"-")</f>
        <v>8.664009703691633E-4</v>
      </c>
    </row>
    <row r="17" spans="2:8" ht="30">
      <c r="B17" s="105" t="s">
        <v>54</v>
      </c>
      <c r="C17" s="124">
        <f>IFERROR(('tablas turistas por categorías '!D14+'tablas turistas por categorías '!D15+'tablas turistas por categorías '!D16+'tablas turistas por categorías '!D13+'tablas turistas por categorías '!D12+'tablas turistas por categorías '!D11+'tablas turistas por categorías '!D10)/('tablas turistas por categorías '!D27+'tablas turistas por categorías '!D28+'tablas turistas por categorías '!D29+'tablas turistas por categorías '!D26+'tablas turistas por categorías '!D25+'tablas turistas por categorías '!D24+'tablas turistas por categorías '!D23)-1,"-")</f>
        <v>5.5637707948243964E-2</v>
      </c>
      <c r="D17" s="124">
        <f>IFERROR(('tablas turistas por categorías '!E14+'tablas turistas por categorías '!E15+'tablas turistas por categorías '!E16+'tablas turistas por categorías '!E13+'tablas turistas por categorías '!E12+'tablas turistas por categorías '!E11+'tablas turistas por categorías '!E10)/('tablas turistas por categorías '!E27+'tablas turistas por categorías '!E28+'tablas turistas por categorías '!E29+'tablas turistas por categorías '!E26+'tablas turistas por categorías '!E25+'tablas turistas por categorías '!E24+'tablas turistas por categorías '!E23)-1,"-")</f>
        <v>-0.15364521957734312</v>
      </c>
      <c r="E17" s="124">
        <f>IFERROR(('tablas turistas por categorías '!F14+'tablas turistas por categorías '!F15+'tablas turistas por categorías '!F16+'tablas turistas por categorías '!F13+'tablas turistas por categorías '!F12+'tablas turistas por categorías '!F11+'tablas turistas por categorías '!F10)/('tablas turistas por categorías '!F27+'tablas turistas por categorías '!F28+'tablas turistas por categorías '!F29+'tablas turistas por categorías '!F26+'tablas turistas por categorías '!F25+'tablas turistas por categorías '!F24+'tablas turistas por categorías '!F23)-1,"-")</f>
        <v>-1.4162143826322859E-3</v>
      </c>
      <c r="F17" s="124">
        <f>IFERROR(('tablas turistas por categorías '!G14+'tablas turistas por categorías '!G15+'tablas turistas por categorías '!G16+'tablas turistas por categorías '!G13+'tablas turistas por categorías '!G12+'tablas turistas por categorías '!G11+'tablas turistas por categorías '!G10)/('tablas turistas por categorías '!G27+'tablas turistas por categorías '!G28+'tablas turistas por categorías '!G29+'tablas turistas por categorías '!G26+'tablas turistas por categorías '!G25+'tablas turistas por categorías '!G24+'tablas turistas por categorías '!G23)-1,"-")</f>
        <v>-2.688882347706445E-2</v>
      </c>
      <c r="G17" s="124">
        <f>IFERROR(('tablas turistas por categorías '!H14+'tablas turistas por categorías '!H15+'tablas turistas por categorías '!H16+'tablas turistas por categorías '!H13+'tablas turistas por categorías '!H12+'tablas turistas por categorías '!H11+'tablas turistas por categorías '!H10)/('tablas turistas por categorías '!H27+'tablas turistas por categorías '!H28+'tablas turistas por categorías '!H29+'tablas turistas por categorías '!H26+'tablas turistas por categorías '!H25+'tablas turistas por categorías '!H24+'tablas turistas por categorías '!H23)-1,"-")</f>
        <v>-0.13671008136954454</v>
      </c>
      <c r="H17" s="124">
        <f>IFERROR(('tablas turistas por categorías '!I14+'tablas turistas por categorías '!I15+'tablas turistas por categorías '!I16+'tablas turistas por categorías '!I13+'tablas turistas por categorías '!I12+'tablas turistas por categorías '!I11+'tablas turistas por categorías '!I10)/('tablas turistas por categorías '!I27+'tablas turistas por categorías '!I28+'tablas turistas por categorías '!I29+'tablas turistas por categorías '!I26+'tablas turistas por categorías '!I25+'tablas turistas por categorías '!I24+'tablas turistas por categorías '!I23)-1,"-")</f>
        <v>-6.4374828100835502E-2</v>
      </c>
    </row>
    <row r="18" spans="2:8" hidden="1" outlineLevel="1">
      <c r="B18" s="44" t="s">
        <v>37</v>
      </c>
      <c r="C18" s="123">
        <f>IFERROR('tablas turistas por categorías '!D18/'tablas turistas por categorías '!D31-1,"-")</f>
        <v>-0.53430353430353428</v>
      </c>
      <c r="D18" s="123">
        <f>IFERROR('tablas turistas por categorías '!E18/'tablas turistas por categorías '!E31-1,"-")</f>
        <v>-0.35103589145024805</v>
      </c>
      <c r="E18" s="123">
        <f>IFERROR('tablas turistas por categorías '!F18/'tablas turistas por categorías '!F31-1,"-")</f>
        <v>3.8100696853600402E-2</v>
      </c>
      <c r="F18" s="123">
        <f>IFERROR('tablas turistas por categorías '!G18/'tablas turistas por categorías '!G31-1,"-")</f>
        <v>-7.439255633461217E-2</v>
      </c>
      <c r="G18" s="123">
        <f>IFERROR('tablas turistas por categorías '!H18/'tablas turistas por categorías '!H31-1,"-")</f>
        <v>-0.13086001980851769</v>
      </c>
      <c r="H18" s="123">
        <f>IFERROR('tablas turistas por categorías '!I18/'tablas turistas por categorías '!I31-1,"-")</f>
        <v>-9.4056275687638302E-2</v>
      </c>
    </row>
    <row r="19" spans="2:8" hidden="1" outlineLevel="1">
      <c r="B19" s="44" t="s">
        <v>38</v>
      </c>
      <c r="C19" s="123">
        <f>IFERROR('tablas turistas por categorías '!D19/'tablas turistas por categorías '!D32-1,"-")</f>
        <v>-0.87419006479481642</v>
      </c>
      <c r="D19" s="123">
        <f>IFERROR('tablas turistas por categorías '!E19/'tablas turistas por categorías '!E32-1,"-")</f>
        <v>-0.29271396754692969</v>
      </c>
      <c r="E19" s="123">
        <f>IFERROR('tablas turistas por categorías '!F19/'tablas turistas por categorías '!F32-1,"-")</f>
        <v>3.1349148595546605E-2</v>
      </c>
      <c r="F19" s="123">
        <f>IFERROR('tablas turistas por categorías '!G19/'tablas turistas por categorías '!G32-1,"-")</f>
        <v>-7.2355158208431969E-2</v>
      </c>
      <c r="G19" s="123">
        <f>IFERROR('tablas turistas por categorías '!H19/'tablas turistas por categorías '!H32-1,"-")</f>
        <v>-0.18415669205658325</v>
      </c>
      <c r="H19" s="123">
        <f>IFERROR('tablas turistas por categorías '!I19/'tablas turistas por categorías '!I32-1,"-")</f>
        <v>-0.10979289035285889</v>
      </c>
    </row>
    <row r="20" spans="2:8" hidden="1" outlineLevel="1">
      <c r="B20" s="44" t="s">
        <v>39</v>
      </c>
      <c r="C20" s="123">
        <f>IFERROR('tablas turistas por categorías '!D20/'tablas turistas por categorías '!D33-1,"-")</f>
        <v>-0.56131479140328699</v>
      </c>
      <c r="D20" s="123">
        <f>IFERROR('tablas turistas por categorías '!E20/'tablas turistas por categorías '!E33-1,"-")</f>
        <v>-0.4</v>
      </c>
      <c r="E20" s="123">
        <f>IFERROR('tablas turistas por categorías '!F20/'tablas turistas por categorías '!F33-1,"-")</f>
        <v>-8.2807570977917466E-3</v>
      </c>
      <c r="F20" s="123">
        <f>IFERROR('tablas turistas por categorías '!G20/'tablas turistas por categorías '!G33-1,"-")</f>
        <v>-0.1044361428904973</v>
      </c>
      <c r="G20" s="123">
        <f>IFERROR('tablas turistas por categorías '!H20/'tablas turistas por categorías '!H33-1,"-")</f>
        <v>-0.15245207031086128</v>
      </c>
      <c r="H20" s="123">
        <f>IFERROR('tablas turistas por categorías '!I20/'tablas turistas por categorías '!I33-1,"-")</f>
        <v>-0.12160439197804007</v>
      </c>
    </row>
    <row r="21" spans="2:8" hidden="1" outlineLevel="1">
      <c r="B21" s="44" t="s">
        <v>40</v>
      </c>
      <c r="C21" s="123">
        <f>IFERROR('tablas turistas por categorías '!D21/'tablas turistas por categorías '!D34-1,"-")</f>
        <v>-0.52405247813411071</v>
      </c>
      <c r="D21" s="123">
        <f>IFERROR('tablas turistas por categorías '!E21/'tablas turistas por categorías '!E34-1,"-")</f>
        <v>-0.36809593023255816</v>
      </c>
      <c r="E21" s="123">
        <f>IFERROR('tablas turistas por categorías '!F21/'tablas turistas por categorías '!F34-1,"-")</f>
        <v>-0.12562654988656152</v>
      </c>
      <c r="F21" s="123">
        <f>IFERROR('tablas turistas por categorías '!G21/'tablas turistas por categorías '!G34-1,"-")</f>
        <v>-0.17924012285942692</v>
      </c>
      <c r="G21" s="123">
        <f>IFERROR('tablas turistas por categorías '!H21/'tablas turistas por categorías '!H34-1,"-")</f>
        <v>-0.20473549863568352</v>
      </c>
      <c r="H21" s="123">
        <f>IFERROR('tablas turistas por categorías '!I21/'tablas turistas por categorías '!I34-1,"-")</f>
        <v>-0.18748576634024139</v>
      </c>
    </row>
    <row r="22" spans="2:8" hidden="1" outlineLevel="1">
      <c r="B22" s="44" t="s">
        <v>41</v>
      </c>
      <c r="C22" s="123">
        <f>IFERROR('tablas turistas por categorías '!D22/'tablas turistas por categorías '!D35-1,"-")</f>
        <v>-0.60806045340050385</v>
      </c>
      <c r="D22" s="123">
        <f>IFERROR('tablas turistas por categorías '!E22/'tablas turistas por categorías '!E35-1,"-")</f>
        <v>-0.39776412945966466</v>
      </c>
      <c r="E22" s="123">
        <f>IFERROR('tablas turistas por categorías '!F22/'tablas turistas por categorías '!F35-1,"-")</f>
        <v>-5.3272044097732119E-2</v>
      </c>
      <c r="F22" s="123">
        <f>IFERROR('tablas turistas por categorías '!G22/'tablas turistas por categorías '!G35-1,"-")</f>
        <v>-0.14170234380669033</v>
      </c>
      <c r="G22" s="123">
        <f>IFERROR('tablas turistas por categorías '!H22/'tablas turistas por categorías '!H35-1,"-")</f>
        <v>-0.26807378225364609</v>
      </c>
      <c r="H22" s="123">
        <f>IFERROR('tablas turistas por categorías '!I22/'tablas turistas por categorías '!I35-1,"-")</f>
        <v>-0.18687170113956397</v>
      </c>
    </row>
    <row r="23" spans="2:8" hidden="1" outlineLevel="1">
      <c r="B23" s="44" t="s">
        <v>42</v>
      </c>
      <c r="C23" s="123">
        <f>IFERROR('tablas turistas por categorías '!D23/'tablas turistas por categorías '!D36-1,"-")</f>
        <v>-0.83292079207920788</v>
      </c>
      <c r="D23" s="123">
        <f>IFERROR('tablas turistas por categorías '!E23/'tablas turistas por categorías '!E36-1,"-")</f>
        <v>-0.21844946025515211</v>
      </c>
      <c r="E23" s="123">
        <f>IFERROR('tablas turistas por categorías '!F23/'tablas turistas por categorías '!F36-1,"-")</f>
        <v>-0.11262348576281789</v>
      </c>
      <c r="F23" s="123">
        <f>IFERROR('tablas turistas por categorías '!G23/'tablas turistas por categorías '!G36-1,"-")</f>
        <v>-0.15227771097121034</v>
      </c>
      <c r="G23" s="123">
        <f>IFERROR('tablas turistas por categorías '!H23/'tablas turistas por categorías '!H36-1,"-")</f>
        <v>-0.21553452813635798</v>
      </c>
      <c r="H23" s="123">
        <f>IFERROR('tablas turistas por categorías '!I23/'tablas turistas por categorías '!I36-1,"-")</f>
        <v>-0.17509947549285587</v>
      </c>
    </row>
    <row r="24" spans="2:8" hidden="1" outlineLevel="1">
      <c r="B24" s="44" t="s">
        <v>43</v>
      </c>
      <c r="C24" s="123">
        <f>IFERROR('tablas turistas por categorías '!D24/'tablas turistas por categorías '!D37-1,"-")</f>
        <v>-0.82883642495784149</v>
      </c>
      <c r="D24" s="123">
        <f>IFERROR('tablas turistas por categorías '!E24/'tablas turistas por categorías '!E37-1,"-")</f>
        <v>-0.18506809338521402</v>
      </c>
      <c r="E24" s="123">
        <f>IFERROR('tablas turistas por categorías '!F24/'tablas turistas por categorías '!F37-1,"-")</f>
        <v>-0.1483123793625124</v>
      </c>
      <c r="F24" s="123">
        <f>IFERROR('tablas turistas por categorías '!G24/'tablas turistas por categorías '!G37-1,"-")</f>
        <v>-0.17154645220742226</v>
      </c>
      <c r="G24" s="123">
        <f>IFERROR('tablas turistas por categorías '!H24/'tablas turistas por categorías '!H37-1,"-")</f>
        <v>-0.11318373624640143</v>
      </c>
      <c r="H24" s="123">
        <f>IFERROR('tablas turistas por categorías '!I24/'tablas turistas por categorías '!I37-1,"-")</f>
        <v>-0.1513029204568771</v>
      </c>
    </row>
    <row r="25" spans="2:8" hidden="1" outlineLevel="1">
      <c r="B25" s="44" t="s">
        <v>44</v>
      </c>
      <c r="C25" s="123">
        <f>IFERROR('tablas turistas por categorías '!D25/'tablas turistas por categorías '!D38-1,"-")</f>
        <v>-0.84765625</v>
      </c>
      <c r="D25" s="123">
        <f>IFERROR('tablas turistas por categorías '!E25/'tablas turistas por categorías '!E38-1,"-")</f>
        <v>-0.34248873047489259</v>
      </c>
      <c r="E25" s="123">
        <f>IFERROR('tablas turistas por categorías '!F25/'tablas turistas por categorías '!F38-1,"-")</f>
        <v>-0.16801181910207652</v>
      </c>
      <c r="F25" s="123">
        <f>IFERROR('tablas turistas por categorías '!G25/'tablas turistas por categorías '!G38-1,"-")</f>
        <v>-0.22820684181947282</v>
      </c>
      <c r="G25" s="123">
        <f>IFERROR('tablas turistas por categorías '!H25/'tablas turistas por categorías '!H38-1,"-")</f>
        <v>-0.27764794572182439</v>
      </c>
      <c r="H25" s="123">
        <f>IFERROR('tablas turistas por categorías '!I25/'tablas turistas por categorías '!I38-1,"-")</f>
        <v>-0.2458340052679675</v>
      </c>
    </row>
    <row r="26" spans="2:8" hidden="1" outlineLevel="1">
      <c r="B26" s="44" t="s">
        <v>45</v>
      </c>
      <c r="C26" s="123">
        <f>IFERROR('tablas turistas por categorías '!D26/'tablas turistas por categorías '!D39-1,"-")</f>
        <v>-0.46295037389530935</v>
      </c>
      <c r="D26" s="123">
        <f>IFERROR('tablas turistas por categorías '!E26/'tablas turistas por categorías '!E39-1,"-")</f>
        <v>-0.28245299910474486</v>
      </c>
      <c r="E26" s="123">
        <f>IFERROR('tablas turistas por categorías '!F26/'tablas turistas por categorías '!F39-1,"-")</f>
        <v>5.8170822335545935E-3</v>
      </c>
      <c r="F26" s="123">
        <f>IFERROR('tablas turistas por categorías '!G26/'tablas turistas por categorías '!G39-1,"-")</f>
        <v>-6.9855218333849445E-2</v>
      </c>
      <c r="G26" s="123">
        <f>IFERROR('tablas turistas por categorías '!H26/'tablas turistas por categorías '!H39-1,"-")</f>
        <v>-0.11285204284014283</v>
      </c>
      <c r="H26" s="123">
        <f>IFERROR('tablas turistas por categorías '!I26/'tablas turistas por categorías '!I39-1,"-")</f>
        <v>-8.3955563649608433E-2</v>
      </c>
    </row>
    <row r="27" spans="2:8" hidden="1" outlineLevel="1">
      <c r="B27" s="44" t="s">
        <v>46</v>
      </c>
      <c r="C27" s="123">
        <f>IFERROR('tablas turistas por categorías '!D27/'tablas turistas por categorías '!D40-1,"-")</f>
        <v>-0.4245762711864407</v>
      </c>
      <c r="D27" s="123">
        <f>IFERROR('tablas turistas por categorías '!E27/'tablas turistas por categorías '!E40-1,"-")</f>
        <v>-0.4616843702579666</v>
      </c>
      <c r="E27" s="123">
        <f>IFERROR('tablas turistas por categorías '!F27/'tablas turistas por categorías '!F40-1,"-")</f>
        <v>-0.2272915993910597</v>
      </c>
      <c r="F27" s="123">
        <f>IFERROR('tablas turistas por categorías '!G27/'tablas turistas por categorías '!G40-1,"-")</f>
        <v>-0.2876523924338642</v>
      </c>
      <c r="G27" s="123">
        <f>IFERROR('tablas turistas por categorías '!H27/'tablas turistas por categorías '!H40-1,"-")</f>
        <v>-0.21616515989744978</v>
      </c>
      <c r="H27" s="123">
        <f>IFERROR('tablas turistas por categorías '!I27/'tablas turistas por categorías '!I40-1,"-")</f>
        <v>-0.26371727393887368</v>
      </c>
    </row>
    <row r="28" spans="2:8" hidden="1" outlineLevel="1">
      <c r="B28" s="44" t="s">
        <v>47</v>
      </c>
      <c r="C28" s="123">
        <f>IFERROR('tablas turistas por categorías '!D28/'tablas turistas por categorías '!D41-1,"-")</f>
        <v>-0.333502538071066</v>
      </c>
      <c r="D28" s="123">
        <f>IFERROR('tablas turistas por categorías '!E28/'tablas turistas por categorías '!E41-1,"-")</f>
        <v>-0.2050901168548227</v>
      </c>
      <c r="E28" s="123">
        <f>IFERROR('tablas turistas por categorías '!F28/'tablas turistas por categorías '!F41-1,"-")</f>
        <v>-0.132794295179539</v>
      </c>
      <c r="F28" s="123">
        <f>IFERROR('tablas turistas por categorías '!G28/'tablas turistas por categorías '!G41-1,"-")</f>
        <v>-0.15639482458531673</v>
      </c>
      <c r="G28" s="123">
        <f>IFERROR('tablas turistas por categorías '!H28/'tablas turistas por categorías '!H41-1,"-")</f>
        <v>-9.7903433783848359E-2</v>
      </c>
      <c r="H28" s="123">
        <f>IFERROR('tablas turistas por categorías '!I28/'tablas turistas por categorías '!I41-1,"-")</f>
        <v>-0.13854807215923992</v>
      </c>
    </row>
    <row r="29" spans="2:8" hidden="1" outlineLevel="1">
      <c r="B29" s="44" t="s">
        <v>48</v>
      </c>
      <c r="C29" s="123">
        <f>IFERROR('tablas turistas por categorías '!D29/'tablas turistas por categorías '!D42-1,"-")</f>
        <v>-3.2958199356913132E-2</v>
      </c>
      <c r="D29" s="123">
        <f>IFERROR('tablas turistas por categorías '!E29/'tablas turistas por categorías '!E42-1,"-")</f>
        <v>-0.24341959743419594</v>
      </c>
      <c r="E29" s="123">
        <f>IFERROR('tablas turistas por categorías '!F29/'tablas turistas por categorías '!F42-1,"-")</f>
        <v>-0.10783778868885252</v>
      </c>
      <c r="F29" s="123">
        <f>IFERROR('tablas turistas por categorías '!G29/'tablas turistas por categorías '!G42-1,"-")</f>
        <v>-0.13401109057301297</v>
      </c>
      <c r="G29" s="123">
        <f>IFERROR('tablas turistas por categorías '!H29/'tablas turistas por categorías '!H42-1,"-")</f>
        <v>-0.10557962684587496</v>
      </c>
      <c r="H29" s="123">
        <f>IFERROR('tablas turistas por categorías '!I29/'tablas turistas por categorías '!I42-1,"-")</f>
        <v>-0.12425263285683941</v>
      </c>
    </row>
    <row r="30" spans="2:8" collapsed="1">
      <c r="B30" s="121">
        <v>2009</v>
      </c>
      <c r="C30" s="125">
        <f>IFERROR('tablas turistas por categorías '!D30/'tablas turistas por categorías '!D43-1,"-")</f>
        <v>-0.57433428318757984</v>
      </c>
      <c r="D30" s="125">
        <f>IFERROR('tablas turistas por categorías '!E30/'tablas turistas por categorías '!E43-1,"-")</f>
        <v>-0.31929120969062041</v>
      </c>
      <c r="E30" s="125">
        <f>IFERROR('tablas turistas por categorías '!F30/'tablas turistas por categorías '!F43-1,"-")</f>
        <v>-8.7270386712553161E-2</v>
      </c>
      <c r="F30" s="125">
        <f>IFERROR('tablas turistas por categorías '!G30/'tablas turistas por categorías '!G43-1,"-")</f>
        <v>-0.15062205900371217</v>
      </c>
      <c r="G30" s="125">
        <f>IFERROR('tablas turistas por categorías '!H30/'tablas turistas por categorías '!H43-1,"-")</f>
        <v>-0.18061525441524107</v>
      </c>
      <c r="H30" s="125">
        <f>IFERROR('tablas turistas por categorías '!I30/'tablas turistas por categorías '!I43-1,"-")</f>
        <v>-0.16088823451900369</v>
      </c>
    </row>
    <row r="31" spans="2:8" hidden="1" outlineLevel="1">
      <c r="B31" s="44" t="s">
        <v>37</v>
      </c>
      <c r="C31" s="123">
        <f>IFERROR('tablas turistas por categorías '!D31/'tablas turistas por categorías '!D44-1,"-")</f>
        <v>1.2476635514018692</v>
      </c>
      <c r="D31" s="123">
        <f>IFERROR('tablas turistas por categorías '!E31/'tablas turistas por categorías '!E44-1,"-")</f>
        <v>-7.3783783783783807E-2</v>
      </c>
      <c r="E31" s="123">
        <f>IFERROR('tablas turistas por categorías '!F31/'tablas turistas por categorías '!F44-1,"-")</f>
        <v>-0.13941171889197534</v>
      </c>
      <c r="F31" s="123">
        <f>IFERROR('tablas turistas por categorías '!G31/'tablas turistas por categorías '!G44-1,"-")</f>
        <v>-0.10145616641901933</v>
      </c>
      <c r="G31" s="123">
        <f>IFERROR('tablas turistas por categorías '!H31/'tablas turistas por categorías '!H44-1,"-")</f>
        <v>-0.14558725009696416</v>
      </c>
      <c r="H31" s="123">
        <f>IFERROR('tablas turistas por categorías '!I31/'tablas turistas por categorías '!I44-1,"-")</f>
        <v>-0.11733218326652795</v>
      </c>
    </row>
    <row r="32" spans="2:8" hidden="1" outlineLevel="1">
      <c r="B32" s="44" t="s">
        <v>38</v>
      </c>
      <c r="C32" s="123">
        <f>IFERROR('tablas turistas por categorías '!D32/'tablas turistas por categorías '!D45-1,"-")</f>
        <v>8.6217008797653927E-2</v>
      </c>
      <c r="D32" s="123">
        <f>IFERROR('tablas turistas por categorías '!E32/'tablas turistas por categorías '!E45-1,"-")</f>
        <v>-0.12686359848134088</v>
      </c>
      <c r="E32" s="123">
        <f>IFERROR('tablas turistas por categorías '!F32/'tablas turistas por categorías '!F45-1,"-")</f>
        <v>-0.12335094031488425</v>
      </c>
      <c r="F32" s="123">
        <f>IFERROR('tablas turistas por categorías '!G32/'tablas turistas por categorías '!G45-1,"-")</f>
        <v>-0.11717253786779647</v>
      </c>
      <c r="G32" s="123">
        <f>IFERROR('tablas turistas por categorías '!H32/'tablas turistas por categorías '!H45-1,"-")</f>
        <v>-6.0903331289597351E-2</v>
      </c>
      <c r="H32" s="123">
        <f>IFERROR('tablas turistas por categorías '!I32/'tablas turistas por categorías '!I45-1,"-")</f>
        <v>-9.9096614932114857E-2</v>
      </c>
    </row>
    <row r="33" spans="2:8" hidden="1" outlineLevel="1">
      <c r="B33" s="44" t="s">
        <v>39</v>
      </c>
      <c r="C33" s="123">
        <f>IFERROR('tablas turistas por categorías '!D33/'tablas turistas por categorías '!D46-1,"-")</f>
        <v>0.20671243325705557</v>
      </c>
      <c r="D33" s="123">
        <f>IFERROR('tablas turistas por categorías '!E33/'tablas turistas por categorías '!E46-1,"-")</f>
        <v>-0.16151898734177217</v>
      </c>
      <c r="E33" s="123">
        <f>IFERROR('tablas turistas por categorías '!F33/'tablas turistas por categorías '!F46-1,"-")</f>
        <v>-0.16772695142885996</v>
      </c>
      <c r="F33" s="123">
        <f>IFERROR('tablas turistas por categorías '!G33/'tablas turistas por categorías '!G46-1,"-")</f>
        <v>-0.156856569156266</v>
      </c>
      <c r="G33" s="123">
        <f>IFERROR('tablas turistas por categorías '!H33/'tablas turistas por categorías '!H46-1,"-")</f>
        <v>-0.16007751937984493</v>
      </c>
      <c r="H33" s="123">
        <f>IFERROR('tablas turistas por categorías '!I33/'tablas turistas por categorías '!I46-1,"-")</f>
        <v>-0.15801106367930484</v>
      </c>
    </row>
    <row r="34" spans="2:8" hidden="1" outlineLevel="1">
      <c r="B34" s="44" t="s">
        <v>40</v>
      </c>
      <c r="C34" s="123">
        <f>IFERROR('tablas turistas por categorías '!D34/'tablas turistas por categorías '!D47-1,"-")</f>
        <v>0.16271186440677976</v>
      </c>
      <c r="D34" s="123">
        <f>IFERROR('tablas turistas por categorías '!E34/'tablas turistas por categorías '!E47-1,"-")</f>
        <v>-0.22032297667390688</v>
      </c>
      <c r="E34" s="123">
        <f>IFERROR('tablas turistas por categorías '!F34/'tablas turistas por categorías '!F47-1,"-")</f>
        <v>-0.14601121950120532</v>
      </c>
      <c r="F34" s="123">
        <f>IFERROR('tablas turistas por categorías '!G34/'tablas turistas por categorías '!G47-1,"-")</f>
        <v>-0.15353657667925069</v>
      </c>
      <c r="G34" s="123">
        <f>IFERROR('tablas turistas por categorías '!H34/'tablas turistas por categorías '!H47-1,"-")</f>
        <v>-0.10908092848180673</v>
      </c>
      <c r="H34" s="123">
        <f>IFERROR('tablas turistas por categorías '!I34/'tablas turistas por categorías '!I47-1,"-")</f>
        <v>-0.13965221650746995</v>
      </c>
    </row>
    <row r="35" spans="2:8" hidden="1" outlineLevel="1">
      <c r="B35" s="44" t="s">
        <v>41</v>
      </c>
      <c r="C35" s="123">
        <f>IFERROR('tablas turistas por categorías '!D35/'tablas turistas por categorías '!D48-1,"-")</f>
        <v>-0.39628953771289532</v>
      </c>
      <c r="D35" s="123">
        <f>IFERROR('tablas turistas por categorías '!E35/'tablas turistas por categorías '!E48-1,"-")</f>
        <v>-3.2385149572649596E-2</v>
      </c>
      <c r="E35" s="123">
        <f>IFERROR('tablas turistas por categorías '!F35/'tablas turistas por categorías '!F48-1,"-")</f>
        <v>-6.2947936587371078E-2</v>
      </c>
      <c r="F35" s="123">
        <f>IFERROR('tablas turistas por categorías '!G35/'tablas turistas por categorías '!G48-1,"-")</f>
        <v>-7.1548878259112048E-2</v>
      </c>
      <c r="G35" s="123">
        <f>IFERROR('tablas turistas por categorías '!H35/'tablas turistas por categorías '!H48-1,"-")</f>
        <v>-4.7205926220542871E-2</v>
      </c>
      <c r="H35" s="123">
        <f>IFERROR('tablas turistas por categorías '!I35/'tablas turistas por categorías '!I48-1,"-")</f>
        <v>-6.2992057181304184E-2</v>
      </c>
    </row>
    <row r="36" spans="2:8" hidden="1" outlineLevel="1">
      <c r="B36" s="44" t="s">
        <v>42</v>
      </c>
      <c r="C36" s="123">
        <f>IFERROR('tablas turistas por categorías '!D36/'tablas turistas por categorías '!D49-1,"-")</f>
        <v>0.1364275668073136</v>
      </c>
      <c r="D36" s="123">
        <f>IFERROR('tablas turistas por categorías '!E36/'tablas turistas por categorías '!E49-1,"-")</f>
        <v>-4.5612063313664852E-2</v>
      </c>
      <c r="E36" s="123">
        <f>IFERROR('tablas turistas por categorías '!F36/'tablas turistas por categorías '!F49-1,"-")</f>
        <v>-0.1313750994971753</v>
      </c>
      <c r="F36" s="123">
        <f>IFERROR('tablas turistas por categorías '!G36/'tablas turistas por categorías '!G49-1,"-")</f>
        <v>-0.11099232800905545</v>
      </c>
      <c r="G36" s="123">
        <f>IFERROR('tablas turistas por categorías '!H36/'tablas turistas por categorías '!H49-1,"-")</f>
        <v>-0.12169079200836586</v>
      </c>
      <c r="H36" s="123">
        <f>IFERROR('tablas turistas por categorías '!I36/'tablas turistas por categorías '!I49-1,"-")</f>
        <v>-0.11488203629960181</v>
      </c>
    </row>
    <row r="37" spans="2:8" hidden="1" outlineLevel="1">
      <c r="B37" s="44" t="s">
        <v>43</v>
      </c>
      <c r="C37" s="123">
        <f>IFERROR('tablas turistas por categorías '!D37/'tablas turistas por categorías '!D50-1,"-")</f>
        <v>-6.6141732283464538E-2</v>
      </c>
      <c r="D37" s="123">
        <f>IFERROR('tablas turistas por categorías '!E37/'tablas turistas por categorías '!E50-1,"-")</f>
        <v>-0.10423701121882145</v>
      </c>
      <c r="E37" s="123">
        <f>IFERROR('tablas turistas por categorías '!F37/'tablas turistas por categorías '!F50-1,"-")</f>
        <v>-8.8622640612371018E-2</v>
      </c>
      <c r="F37" s="123">
        <f>IFERROR('tablas turistas por categorías '!G37/'tablas turistas por categorías '!G50-1,"-")</f>
        <v>-9.0808690519260438E-2</v>
      </c>
      <c r="G37" s="123">
        <f>IFERROR('tablas turistas por categorías '!H37/'tablas turistas por categorías '!H50-1,"-")</f>
        <v>-0.15165607226497158</v>
      </c>
      <c r="H37" s="123">
        <f>IFERROR('tablas turistas por categorías '!I37/'tablas turistas por categorías '!I50-1,"-")</f>
        <v>-0.11287876029948907</v>
      </c>
    </row>
    <row r="38" spans="2:8" hidden="1" outlineLevel="1">
      <c r="B38" s="44" t="s">
        <v>44</v>
      </c>
      <c r="C38" s="123">
        <f>IFERROR('tablas turistas por categorías '!D38/'tablas turistas por categorías '!D51-1,"-")</f>
        <v>0.74149659863945572</v>
      </c>
      <c r="D38" s="123">
        <f>IFERROR('tablas turistas por categorías '!E38/'tablas turistas por categorías '!E51-1,"-")</f>
        <v>0.27646192961327443</v>
      </c>
      <c r="E38" s="123">
        <f>IFERROR('tablas turistas por categorías '!F38/'tablas turistas por categorías '!F51-1,"-")</f>
        <v>0.13749105281175122</v>
      </c>
      <c r="F38" s="123">
        <f>IFERROR('tablas turistas por categorías '!G38/'tablas turistas por categorías '!G51-1,"-")</f>
        <v>0.17834379229728059</v>
      </c>
      <c r="G38" s="123">
        <f>IFERROR('tablas turistas por categorías '!H38/'tablas turistas por categorías '!H51-1,"-")</f>
        <v>0.2495290128108516</v>
      </c>
      <c r="H38" s="123">
        <f>IFERROR('tablas turistas por categorías '!I38/'tablas turistas por categorías '!I51-1,"-")</f>
        <v>0.20277369195209083</v>
      </c>
    </row>
    <row r="39" spans="2:8" hidden="1" outlineLevel="1">
      <c r="B39" s="44" t="s">
        <v>45</v>
      </c>
      <c r="C39" s="123">
        <f>IFERROR('tablas turistas por categorías '!D39/'tablas turistas por categorías '!D52-1,"-")</f>
        <v>0.75536992840095474</v>
      </c>
      <c r="D39" s="123">
        <f>IFERROR('tablas turistas por categorías '!E39/'tablas turistas por categorías '!E52-1,"-")</f>
        <v>2.1117103940031079E-2</v>
      </c>
      <c r="E39" s="123">
        <f>IFERROR('tablas turistas por categorías '!F39/'tablas turistas por categorías '!F52-1,"-")</f>
        <v>-7.6466133383821688E-2</v>
      </c>
      <c r="F39" s="123">
        <f>IFERROR('tablas turistas por categorías '!G39/'tablas turistas por categorías '!G52-1,"-")</f>
        <v>-4.380818419055732E-2</v>
      </c>
      <c r="G39" s="123">
        <f>IFERROR('tablas turistas por categorías '!H39/'tablas turistas por categorías '!H52-1,"-")</f>
        <v>-4.7349128972527632E-2</v>
      </c>
      <c r="H39" s="123">
        <f>IFERROR('tablas turistas por categorías '!I39/'tablas turistas por categorías '!I52-1,"-")</f>
        <v>-4.4972296071756901E-2</v>
      </c>
    </row>
    <row r="40" spans="2:8" hidden="1" outlineLevel="1">
      <c r="B40" s="44" t="s">
        <v>46</v>
      </c>
      <c r="C40" s="123">
        <f>IFERROR('tablas turistas por categorías '!D40/'tablas turistas por categorías '!D53-1,"-")</f>
        <v>0.52849740932642497</v>
      </c>
      <c r="D40" s="123">
        <f>IFERROR('tablas turistas por categorías '!E40/'tablas turistas por categorías '!E53-1,"-")</f>
        <v>0.15340859368163118</v>
      </c>
      <c r="E40" s="123">
        <f>IFERROR('tablas turistas por categorías '!F40/'tablas turistas por categorías '!F53-1,"-")</f>
        <v>9.6126618122977403E-2</v>
      </c>
      <c r="F40" s="123">
        <f>IFERROR('tablas turistas por categorías '!G40/'tablas turistas por categorías '!G53-1,"-")</f>
        <v>0.12129924033280659</v>
      </c>
      <c r="G40" s="123">
        <f>IFERROR('tablas turistas por categorías '!H40/'tablas turistas por categorías '!H53-1,"-")</f>
        <v>8.5264506681310692E-2</v>
      </c>
      <c r="H40" s="123">
        <f>IFERROR('tablas turistas por categorías '!I40/'tablas turistas por categorías '!I53-1,"-")</f>
        <v>0.10897066559783553</v>
      </c>
    </row>
    <row r="41" spans="2:8" hidden="1" outlineLevel="1">
      <c r="B41" s="44" t="s">
        <v>47</v>
      </c>
      <c r="C41" s="123">
        <f>IFERROR('tablas turistas por categorías '!D41/'tablas turistas por categorías '!D54-1,"-")</f>
        <v>-6.0562708631378137E-2</v>
      </c>
      <c r="D41" s="123">
        <f>IFERROR('tablas turistas por categorías '!E41/'tablas turistas por categorías '!E54-1,"-")</f>
        <v>-1.9421246844047335E-2</v>
      </c>
      <c r="E41" s="123">
        <f>IFERROR('tablas turistas por categorías '!F41/'tablas turistas por categorías '!F54-1,"-")</f>
        <v>2.3064108455882248E-2</v>
      </c>
      <c r="F41" s="123">
        <f>IFERROR('tablas turistas por categorías '!G41/'tablas turistas por categorías '!G54-1,"-")</f>
        <v>1.0082396051767528E-2</v>
      </c>
      <c r="G41" s="123">
        <f>IFERROR('tablas turistas por categorías '!H41/'tablas turistas por categorías '!H54-1,"-")</f>
        <v>-2.5247713414634498E-3</v>
      </c>
      <c r="H41" s="123">
        <f>IFERROR('tablas turistas por categorías '!I41/'tablas turistas por categorías '!I54-1,"-")</f>
        <v>6.2020732225855912E-3</v>
      </c>
    </row>
    <row r="42" spans="2:8" hidden="1" outlineLevel="1">
      <c r="B42" s="44" t="s">
        <v>48</v>
      </c>
      <c r="C42" s="123">
        <f>IFERROR('tablas turistas por categorías '!D42/'tablas turistas por categorías '!D55-1,"-")</f>
        <v>-0.11710432931156844</v>
      </c>
      <c r="D42" s="123">
        <f>IFERROR('tablas turistas por categorías '!E42/'tablas turistas por categorías '!E55-1,"-")</f>
        <v>-7.2425112843660266E-2</v>
      </c>
      <c r="E42" s="123">
        <f>IFERROR('tablas turistas por categorías '!F42/'tablas turistas por categorías '!F55-1,"-")</f>
        <v>1.1682457915555222E-2</v>
      </c>
      <c r="F42" s="123">
        <f>IFERROR('tablas turistas por categorías '!G42/'tablas turistas por categorías '!G55-1,"-")</f>
        <v>-1.1194882339501944E-2</v>
      </c>
      <c r="G42" s="123">
        <f>IFERROR('tablas turistas por categorías '!H42/'tablas turistas por categorías '!H55-1,"-")</f>
        <v>3.0600026608718078E-3</v>
      </c>
      <c r="H42" s="123">
        <f>IFERROR('tablas turistas por categorías '!I42/'tablas turistas por categorías '!I55-1,"-")</f>
        <v>-6.3481053695019218E-3</v>
      </c>
    </row>
    <row r="43" spans="2:8" collapsed="1">
      <c r="B43" s="122">
        <v>2008</v>
      </c>
      <c r="C43" s="126">
        <f>IFERROR('tablas turistas por categorías '!D43/'tablas turistas por categorías '!D56-1,"-")</f>
        <v>0.13399075157390383</v>
      </c>
      <c r="D43" s="126">
        <f>IFERROR('tablas turistas por categorías '!E43/'tablas turistas por categorías '!E56-1,"-")</f>
        <v>-3.8573519459876304E-2</v>
      </c>
      <c r="E43" s="126">
        <f>IFERROR('tablas turistas por categorías '!F43/'tablas turistas por categorías '!F56-1,"-")</f>
        <v>-6.3282453750601375E-2</v>
      </c>
      <c r="F43" s="126">
        <f>IFERROR('tablas turistas por categorías '!G43/'tablas turistas por categorías '!G56-1,"-")</f>
        <v>-5.2804752584562853E-2</v>
      </c>
      <c r="G43" s="126">
        <f>IFERROR('tablas turistas por categorías '!H43/'tablas turistas por categorías '!H56-1,"-")</f>
        <v>-5.2478468091777031E-2</v>
      </c>
      <c r="H43" s="126">
        <f>IFERROR('tablas turistas por categorías '!I43/'tablas turistas por categorías '!I56-1,"-")</f>
        <v>-5.2693096088199387E-2</v>
      </c>
    </row>
    <row r="44" spans="2:8" hidden="1" outlineLevel="1">
      <c r="B44" s="44" t="s">
        <v>37</v>
      </c>
      <c r="C44" s="123">
        <f>IFERROR('tablas turistas por categorías '!D44/'tablas turistas por categorías '!D57-1,"-")</f>
        <v>-0.35249621785173979</v>
      </c>
      <c r="D44" s="123">
        <f>IFERROR('tablas turistas por categorías '!E44/'tablas turistas por categorías '!E57-1,"-")</f>
        <v>-3.5788742182070843E-2</v>
      </c>
      <c r="E44" s="123">
        <f>IFERROR('tablas turistas por categorías '!F44/'tablas turistas por categorías '!F57-1,"-")</f>
        <v>6.9200022206184375E-2</v>
      </c>
      <c r="F44" s="123">
        <f>IFERROR('tablas turistas por categorías '!G44/'tablas turistas por categorías '!G57-1,"-")</f>
        <v>3.3053622595169863E-2</v>
      </c>
      <c r="G44" s="123">
        <f>IFERROR('tablas turistas por categorías '!H44/'tablas turistas por categorías '!H57-1,"-")</f>
        <v>3.6699930547940296E-2</v>
      </c>
      <c r="H44" s="123">
        <f>IFERROR('tablas turistas por categorías '!I44/'tablas turistas por categorías '!I57-1,"-")</f>
        <v>3.436241258511874E-2</v>
      </c>
    </row>
    <row r="45" spans="2:8" hidden="1" outlineLevel="1">
      <c r="B45" s="44" t="s">
        <v>38</v>
      </c>
      <c r="C45" s="123">
        <f>IFERROR('tablas turistas por categorías '!D45/'tablas turistas por categorías '!D58-1,"-")</f>
        <v>1.0997536945812807</v>
      </c>
      <c r="D45" s="123">
        <f>IFERROR('tablas turistas por categorías '!E45/'tablas turistas por categorías '!E58-1,"-")</f>
        <v>5.4280972371375524E-2</v>
      </c>
      <c r="E45" s="123">
        <f>IFERROR('tablas turistas por categorías '!F45/'tablas turistas por categorías '!F58-1,"-")</f>
        <v>2.3024512491189641E-2</v>
      </c>
      <c r="F45" s="123">
        <f>IFERROR('tablas turistas por categorías '!G45/'tablas turistas por categorías '!G58-1,"-")</f>
        <v>4.7222559863862923E-2</v>
      </c>
      <c r="G45" s="123">
        <f>IFERROR('tablas turistas por categorías '!H45/'tablas turistas por categorías '!H58-1,"-")</f>
        <v>1.2749927557229812E-2</v>
      </c>
      <c r="H45" s="123">
        <f>IFERROR('tablas turistas por categorías '!I45/'tablas turistas por categorías '!I58-1,"-")</f>
        <v>3.5895482800364586E-2</v>
      </c>
    </row>
    <row r="46" spans="2:8" hidden="1" outlineLevel="1">
      <c r="B46" s="44" t="s">
        <v>39</v>
      </c>
      <c r="C46" s="123">
        <f>IFERROR('tablas turistas por categorías '!D46/'tablas turistas por categorías '!D59-1,"-")</f>
        <v>0.35433884297520657</v>
      </c>
      <c r="D46" s="123">
        <f>IFERROR('tablas turistas por categorías '!E46/'tablas turistas por categorías '!E59-1,"-")</f>
        <v>2.9181865554976483E-2</v>
      </c>
      <c r="E46" s="123">
        <f>IFERROR('tablas turistas por categorías '!F46/'tablas turistas por categorías '!F59-1,"-")</f>
        <v>-4.6573759838255513E-2</v>
      </c>
      <c r="F46" s="123">
        <f>IFERROR('tablas turistas por categorías '!G46/'tablas turistas por categorías '!G59-1,"-")</f>
        <v>-2.5177509115332897E-2</v>
      </c>
      <c r="G46" s="123">
        <f>IFERROR('tablas turistas por categorías '!H46/'tablas turistas por categorías '!H59-1,"-")</f>
        <v>5.3608553608553544E-2</v>
      </c>
      <c r="H46" s="123">
        <f>IFERROR('tablas turistas por categorías '!I46/'tablas turistas por categorías '!I59-1,"-")</f>
        <v>1.6699137211244608E-3</v>
      </c>
    </row>
    <row r="47" spans="2:8" hidden="1" outlineLevel="1">
      <c r="B47" s="44" t="s">
        <v>40</v>
      </c>
      <c r="C47" s="123">
        <f>IFERROR('tablas turistas por categorías '!D47/'tablas turistas por categorías '!D60-1,"-")</f>
        <v>0.33635334088335211</v>
      </c>
      <c r="D47" s="123">
        <f>IFERROR('tablas turistas por categorías '!E47/'tablas turistas por categorías '!E60-1,"-")</f>
        <v>-5.3116337297683947E-2</v>
      </c>
      <c r="E47" s="123">
        <f>IFERROR('tablas turistas por categorías '!F47/'tablas turistas por categorías '!F60-1,"-")</f>
        <v>-9.821011356941145E-2</v>
      </c>
      <c r="F47" s="123">
        <f>IFERROR('tablas turistas por categorías '!G47/'tablas turistas por categorías '!G60-1,"-")</f>
        <v>-8.3720854341051143E-2</v>
      </c>
      <c r="G47" s="123">
        <f>IFERROR('tablas turistas por categorías '!H47/'tablas turistas por categorías '!H60-1,"-")</f>
        <v>-0.14710898572049624</v>
      </c>
      <c r="H47" s="123">
        <f>IFERROR('tablas turistas por categorías '!I47/'tablas turistas por categorías '!I60-1,"-")</f>
        <v>-0.10450707314398511</v>
      </c>
    </row>
    <row r="48" spans="2:8" hidden="1" outlineLevel="1">
      <c r="B48" s="44" t="s">
        <v>41</v>
      </c>
      <c r="C48" s="123">
        <f>IFERROR('tablas turistas por categorías '!D48/'tablas turistas por categorías '!D61-1,"-")</f>
        <v>4.3901639344262291</v>
      </c>
      <c r="D48" s="123">
        <f>IFERROR('tablas turistas por categorías '!E48/'tablas turistas por categorías '!E61-1,"-")</f>
        <v>-0.12691657436017023</v>
      </c>
      <c r="E48" s="123">
        <f>IFERROR('tablas turistas por categorías '!F48/'tablas turistas por categorías '!F61-1,"-")</f>
        <v>2.201074051072216E-2</v>
      </c>
      <c r="F48" s="123">
        <f>IFERROR('tablas turistas por categorías '!G48/'tablas turistas por categorías '!G61-1,"-")</f>
        <v>2.3528113751396296E-2</v>
      </c>
      <c r="G48" s="123">
        <f>IFERROR('tablas turistas por categorías '!H48/'tablas turistas por categorías '!H61-1,"-")</f>
        <v>-4.7501237011380315E-3</v>
      </c>
      <c r="H48" s="123">
        <f>IFERROR('tablas turistas por categorías '!I48/'tablas turistas por categorías '!I61-1,"-")</f>
        <v>1.3406653738189389E-2</v>
      </c>
    </row>
    <row r="49" spans="2:8" hidden="1" outlineLevel="1">
      <c r="B49" s="44" t="s">
        <v>42</v>
      </c>
      <c r="C49" s="123">
        <f>IFERROR('tablas turistas por categorías '!D49/'tablas turistas por categorías '!D62-1,"-")</f>
        <v>0.12056737588652489</v>
      </c>
      <c r="D49" s="123">
        <f>IFERROR('tablas turistas por categorías '!E49/'tablas turistas por categorías '!E62-1,"-")</f>
        <v>-0.23363479758828598</v>
      </c>
      <c r="E49" s="123">
        <f>IFERROR('tablas turistas por categorías '!F49/'tablas turistas por categorías '!F62-1,"-")</f>
        <v>7.5898358795798426E-3</v>
      </c>
      <c r="F49" s="123">
        <f>IFERROR('tablas turistas por categorías '!G49/'tablas turistas por categorías '!G62-1,"-")</f>
        <v>-4.0921564488405004E-2</v>
      </c>
      <c r="G49" s="123">
        <f>IFERROR('tablas turistas por categorías '!H49/'tablas turistas por categorías '!H62-1,"-")</f>
        <v>-1.4108199034130964E-2</v>
      </c>
      <c r="H49" s="123">
        <f>IFERROR('tablas turistas por categorías '!I49/'tablas turistas por categorías '!I62-1,"-")</f>
        <v>-3.1343283582089598E-2</v>
      </c>
    </row>
    <row r="50" spans="2:8" hidden="1" outlineLevel="1">
      <c r="B50" s="44" t="s">
        <v>43</v>
      </c>
      <c r="C50" s="123">
        <f>IFERROR('tablas turistas por categorías '!D50/'tablas turistas por categorías '!D63-1,"-")</f>
        <v>0.36853448275862077</v>
      </c>
      <c r="D50" s="123">
        <f>IFERROR('tablas turistas por categorías '!E50/'tablas turistas por categorías '!E63-1,"-")</f>
        <v>-0.14753946146703811</v>
      </c>
      <c r="E50" s="123">
        <f>IFERROR('tablas turistas por categorías '!F50/'tablas turistas por categorías '!F63-1,"-")</f>
        <v>5.4761546562358987E-2</v>
      </c>
      <c r="F50" s="123">
        <f>IFERROR('tablas turistas por categorías '!G50/'tablas turistas por categorías '!G63-1,"-")</f>
        <v>1.8165955796820565E-2</v>
      </c>
      <c r="G50" s="123">
        <f>IFERROR('tablas turistas por categorías '!H50/'tablas turistas por categorías '!H63-1,"-")</f>
        <v>4.7852760736196265E-2</v>
      </c>
      <c r="H50" s="123">
        <f>IFERROR('tablas turistas por categorías '!I50/'tablas turistas por categorías '!I63-1,"-")</f>
        <v>2.8737282316958934E-2</v>
      </c>
    </row>
    <row r="51" spans="2:8" hidden="1" outlineLevel="1">
      <c r="B51" s="44" t="s">
        <v>44</v>
      </c>
      <c r="C51" s="123">
        <f>IFERROR('tablas turistas por categorías '!D51/'tablas turistas por categorías '!D64-1,"-")</f>
        <v>0.2220902612826603</v>
      </c>
      <c r="D51" s="123">
        <f>IFERROR('tablas turistas por categorías '!E51/'tablas turistas por categorías '!E64-1,"-")</f>
        <v>-0.24530397899414258</v>
      </c>
      <c r="E51" s="123">
        <f>IFERROR('tablas turistas por categorías '!F51/'tablas turistas por categorías '!F64-1,"-")</f>
        <v>-0.13053007549314066</v>
      </c>
      <c r="F51" s="123">
        <f>IFERROR('tablas turistas por categorías '!G51/'tablas turistas por categorías '!G64-1,"-")</f>
        <v>-0.14813106643466589</v>
      </c>
      <c r="G51" s="123">
        <f>IFERROR('tablas turistas por categorías '!H51/'tablas turistas por categorías '!H64-1,"-")</f>
        <v>-2.609972019632123E-2</v>
      </c>
      <c r="H51" s="123">
        <f>IFERROR('tablas turistas por categorías '!I51/'tablas turistas por categorías '!I64-1,"-")</f>
        <v>-0.10985295387183103</v>
      </c>
    </row>
    <row r="52" spans="2:8" hidden="1" outlineLevel="1">
      <c r="B52" s="44" t="s">
        <v>45</v>
      </c>
      <c r="C52" s="123">
        <f>IFERROR('tablas turistas por categorías '!D52/'tablas turistas por categorías '!D65-1,"-")</f>
        <v>-0.4486842105263158</v>
      </c>
      <c r="D52" s="123">
        <f>IFERROR('tablas turistas por categorías '!E52/'tablas turistas por categorías '!E65-1,"-")</f>
        <v>-0.12648726343527905</v>
      </c>
      <c r="E52" s="123">
        <f>IFERROR('tablas turistas por categorías '!F52/'tablas turistas por categorías '!F65-1,"-")</f>
        <v>3.8462483717958129E-2</v>
      </c>
      <c r="F52" s="123">
        <f>IFERROR('tablas turistas por categorías '!G52/'tablas turistas por categorías '!G65-1,"-")</f>
        <v>-1.2807863772564487E-2</v>
      </c>
      <c r="G52" s="123">
        <f>IFERROR('tablas turistas por categorías '!H52/'tablas turistas por categorías '!H65-1,"-")</f>
        <v>-0.12993588689791224</v>
      </c>
      <c r="H52" s="123">
        <f>IFERROR('tablas turistas por categorías '!I52/'tablas turistas por categorías '!I65-1,"-")</f>
        <v>-5.4646669876801335E-2</v>
      </c>
    </row>
    <row r="53" spans="2:8" hidden="1" outlineLevel="1">
      <c r="B53" s="44" t="s">
        <v>46</v>
      </c>
      <c r="C53" s="123">
        <f>IFERROR('tablas turistas por categorías '!D53/'tablas turistas por categorías '!D66-1,"-")</f>
        <v>0.1574212893553224</v>
      </c>
      <c r="D53" s="123">
        <f>IFERROR('tablas turistas por categorías '!E53/'tablas turistas por categorías '!E66-1,"-")</f>
        <v>1.3750887154009961E-2</v>
      </c>
      <c r="E53" s="123">
        <f>IFERROR('tablas turistas por categorías '!F53/'tablas turistas por categorías '!F66-1,"-")</f>
        <v>3.2608411873743526E-2</v>
      </c>
      <c r="F53" s="123">
        <f>IFERROR('tablas turistas por categorías '!G53/'tablas turistas por categorías '!G66-1,"-")</f>
        <v>3.1703628042192955E-2</v>
      </c>
      <c r="G53" s="123">
        <f>IFERROR('tablas turistas por categorías '!H53/'tablas turistas por categorías '!H66-1,"-")</f>
        <v>-8.8896952104499105E-3</v>
      </c>
      <c r="H53" s="123">
        <f>IFERROR('tablas turistas por categorías '!I53/'tablas turistas por categorías '!I66-1,"-")</f>
        <v>1.7446380099147341E-2</v>
      </c>
    </row>
    <row r="54" spans="2:8" hidden="1" outlineLevel="1">
      <c r="B54" s="44" t="s">
        <v>47</v>
      </c>
      <c r="C54" s="123">
        <f>IFERROR('tablas turistas por categorías '!D54/'tablas turistas por categorías '!D67-1,"-")</f>
        <v>0.48934659090909083</v>
      </c>
      <c r="D54" s="123">
        <f>IFERROR('tablas turistas por categorías '!E54/'tablas turistas por categorías '!E67-1,"-")</f>
        <v>-6.0401459854014572E-2</v>
      </c>
      <c r="E54" s="123">
        <f>IFERROR('tablas turistas por categorías '!F54/'tablas turistas por categorías '!F67-1,"-")</f>
        <v>-1.003724871335554E-2</v>
      </c>
      <c r="F54" s="123">
        <f>IFERROR('tablas turistas por categorías '!G54/'tablas turistas por categorías '!G67-1,"-")</f>
        <v>-6.857816016997309E-3</v>
      </c>
      <c r="G54" s="123">
        <f>IFERROR('tablas turistas por categorías '!H54/'tablas turistas por categorías '!H67-1,"-")</f>
        <v>-9.7584042644656477E-2</v>
      </c>
      <c r="H54" s="123">
        <f>IFERROR('tablas turistas por categorías '!I54/'tablas turistas por categorías '!I67-1,"-")</f>
        <v>-3.6667184564753708E-2</v>
      </c>
    </row>
    <row r="55" spans="2:8" hidden="1" outlineLevel="1">
      <c r="B55" s="44" t="s">
        <v>48</v>
      </c>
      <c r="C55" s="123">
        <f>IFERROR('tablas turistas por categorías '!D55/'tablas turistas por categorías '!D68-1,"-")</f>
        <v>0.48472075869336151</v>
      </c>
      <c r="D55" s="123">
        <f>IFERROR('tablas turistas por categorías '!E55/'tablas turistas por categorías '!E68-1,"-")</f>
        <v>3.0870549495780608E-3</v>
      </c>
      <c r="E55" s="123">
        <f>IFERROR('tablas turistas por categorías '!F55/'tablas turistas por categorías '!F68-1,"-")</f>
        <v>3.6484983314794217E-2</v>
      </c>
      <c r="F55" s="123">
        <f>IFERROR('tablas turistas por categorías '!G55/'tablas turistas por categorías '!G68-1,"-")</f>
        <v>3.8877812589005911E-2</v>
      </c>
      <c r="G55" s="123">
        <f>IFERROR('tablas turistas por categorías '!H55/'tablas turistas por categorías '!H68-1,"-")</f>
        <v>-6.9415211918616659E-2</v>
      </c>
      <c r="H55" s="123">
        <f>IFERROR('tablas turistas por categorías '!I55/'tablas turistas por categorías '!I68-1,"-")</f>
        <v>-6.6302005635665573E-4</v>
      </c>
    </row>
    <row r="56" spans="2:8" collapsed="1">
      <c r="B56" s="122">
        <v>2007</v>
      </c>
      <c r="C56" s="126">
        <f>IFERROR('tablas turistas por categorías '!D56/'tablas turistas por categorías '!D69-1,"-")</f>
        <v>0.3973530556636824</v>
      </c>
      <c r="D56" s="126">
        <f>IFERROR('tablas turistas por categorías '!E56/'tablas turistas por categorías '!E69-1,"-")</f>
        <v>-8.4179500299071064E-2</v>
      </c>
      <c r="E56" s="126">
        <f>IFERROR('tablas turistas por categorías '!F56/'tablas turistas por categorías '!F69-1,"-")</f>
        <v>-1.6861458394553663E-3</v>
      </c>
      <c r="F56" s="126">
        <f>IFERROR('tablas turistas por categorías '!G56/'tablas turistas por categorías '!G69-1,"-")</f>
        <v>-1.1486091581775382E-2</v>
      </c>
      <c r="G56" s="126">
        <f>IFERROR('tablas turistas por categorías '!H56/'tablas turistas por categorías '!H69-1,"-")</f>
        <v>-2.8433770227722088E-2</v>
      </c>
      <c r="H56" s="126">
        <f>IFERROR('tablas turistas por categorías '!I56/'tablas turistas por categorías '!I69-1,"-")</f>
        <v>-1.7351839799851221E-2</v>
      </c>
    </row>
    <row r="57" spans="2:8">
      <c r="B57" s="529" t="s">
        <v>32</v>
      </c>
      <c r="C57" s="529"/>
      <c r="D57" s="529"/>
      <c r="E57" s="529"/>
      <c r="F57" s="529"/>
      <c r="G57" s="529"/>
      <c r="H57" s="529"/>
    </row>
  </sheetData>
  <mergeCells count="2">
    <mergeCell ref="B3:H3"/>
    <mergeCell ref="B57:H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C2:J39"/>
  <sheetViews>
    <sheetView showGridLines="0" showRowColHeaders="0" zoomScaleNormal="100" workbookViewId="0">
      <selection activeCell="E10" sqref="E10"/>
    </sheetView>
  </sheetViews>
  <sheetFormatPr baseColWidth="10" defaultRowHeight="15"/>
  <cols>
    <col min="3" max="3" width="15.85546875" customWidth="1"/>
    <col min="4" max="6" width="9.5703125" customWidth="1"/>
    <col min="8" max="8" width="14.5703125" customWidth="1"/>
  </cols>
  <sheetData>
    <row r="2" spans="3:9" ht="30.75" customHeight="1"/>
    <row r="3" spans="3:9" ht="22.5" customHeight="1">
      <c r="C3" s="530" t="s">
        <v>120</v>
      </c>
      <c r="D3" s="531"/>
      <c r="E3" s="531"/>
      <c r="F3" s="531"/>
      <c r="G3" s="531"/>
      <c r="H3" s="531"/>
      <c r="I3" s="531"/>
    </row>
    <row r="4" spans="3:9">
      <c r="C4" s="532">
        <v>2009</v>
      </c>
      <c r="D4" s="533"/>
      <c r="E4" s="533"/>
      <c r="F4" s="533"/>
      <c r="G4" s="533"/>
      <c r="H4" s="533"/>
      <c r="I4" s="533"/>
    </row>
    <row r="5" spans="3:9" ht="36.75" customHeight="1">
      <c r="C5" s="127" t="s">
        <v>121</v>
      </c>
      <c r="D5" s="95" t="s">
        <v>122</v>
      </c>
      <c r="E5" s="95" t="s">
        <v>113</v>
      </c>
      <c r="F5" s="95" t="s">
        <v>123</v>
      </c>
      <c r="G5" s="119" t="s">
        <v>119</v>
      </c>
      <c r="H5" s="119" t="s">
        <v>35</v>
      </c>
      <c r="I5" s="119" t="s">
        <v>36</v>
      </c>
    </row>
    <row r="6" spans="3:9">
      <c r="C6" s="128" t="s">
        <v>57</v>
      </c>
      <c r="D6" s="129">
        <v>1203</v>
      </c>
      <c r="E6" s="129">
        <v>6841</v>
      </c>
      <c r="F6" s="129">
        <v>29436</v>
      </c>
      <c r="G6" s="129">
        <v>37480</v>
      </c>
      <c r="H6" s="129">
        <v>20230</v>
      </c>
      <c r="I6" s="129">
        <v>57710</v>
      </c>
    </row>
    <row r="7" spans="3:9">
      <c r="C7" s="130" t="s">
        <v>58</v>
      </c>
      <c r="D7" s="96">
        <v>1313</v>
      </c>
      <c r="E7" s="96">
        <v>8027</v>
      </c>
      <c r="F7" s="96">
        <v>30889</v>
      </c>
      <c r="G7" s="96">
        <v>40229</v>
      </c>
      <c r="H7" s="96">
        <v>18889</v>
      </c>
      <c r="I7" s="96">
        <v>59118</v>
      </c>
    </row>
    <row r="8" spans="3:9">
      <c r="C8" s="130" t="s">
        <v>59</v>
      </c>
      <c r="D8" s="96">
        <v>1358</v>
      </c>
      <c r="E8" s="96">
        <v>7095</v>
      </c>
      <c r="F8" s="96">
        <v>33500</v>
      </c>
      <c r="G8" s="96">
        <v>41953</v>
      </c>
      <c r="H8" s="96">
        <v>23236</v>
      </c>
      <c r="I8" s="96">
        <v>65189</v>
      </c>
    </row>
    <row r="9" spans="3:9">
      <c r="C9" s="130" t="s">
        <v>60</v>
      </c>
      <c r="D9" s="96">
        <v>790</v>
      </c>
      <c r="E9" s="96">
        <v>8015</v>
      </c>
      <c r="F9" s="96">
        <v>39250</v>
      </c>
      <c r="G9" s="96">
        <v>48055</v>
      </c>
      <c r="H9" s="96">
        <v>22365</v>
      </c>
      <c r="I9" s="96">
        <v>70420</v>
      </c>
    </row>
    <row r="10" spans="3:9">
      <c r="C10" s="130" t="s">
        <v>61</v>
      </c>
      <c r="D10" s="96">
        <v>273</v>
      </c>
      <c r="E10" s="96">
        <v>6272</v>
      </c>
      <c r="F10" s="96">
        <v>30410</v>
      </c>
      <c r="G10" s="96">
        <v>36955</v>
      </c>
      <c r="H10" s="96">
        <v>19164</v>
      </c>
      <c r="I10" s="96">
        <v>56119</v>
      </c>
    </row>
    <row r="11" spans="3:9">
      <c r="C11" s="130" t="s">
        <v>62</v>
      </c>
      <c r="D11" s="96">
        <v>203</v>
      </c>
      <c r="E11" s="96">
        <v>6702</v>
      </c>
      <c r="F11" s="96">
        <v>32652</v>
      </c>
      <c r="G11" s="96">
        <v>39557</v>
      </c>
      <c r="H11" s="96">
        <v>22487</v>
      </c>
      <c r="I11" s="96">
        <v>62044</v>
      </c>
    </row>
    <row r="12" spans="3:9">
      <c r="C12" s="130" t="s">
        <v>63</v>
      </c>
      <c r="D12" s="96">
        <v>270</v>
      </c>
      <c r="E12" s="96">
        <v>7964</v>
      </c>
      <c r="F12" s="96">
        <v>39703</v>
      </c>
      <c r="G12" s="96">
        <v>47937</v>
      </c>
      <c r="H12" s="96">
        <v>25037</v>
      </c>
      <c r="I12" s="96">
        <v>72974</v>
      </c>
    </row>
    <row r="13" spans="3:9">
      <c r="C13" s="130" t="s">
        <v>64</v>
      </c>
      <c r="D13" s="96">
        <v>778</v>
      </c>
      <c r="E13" s="96">
        <v>8727</v>
      </c>
      <c r="F13" s="96">
        <v>49636</v>
      </c>
      <c r="G13" s="96">
        <v>59141</v>
      </c>
      <c r="H13" s="96">
        <v>28054</v>
      </c>
      <c r="I13" s="96">
        <v>87195</v>
      </c>
    </row>
    <row r="14" spans="3:9" ht="15.75" customHeight="1">
      <c r="C14" s="130" t="s">
        <v>65</v>
      </c>
      <c r="D14" s="96">
        <v>653</v>
      </c>
      <c r="E14" s="96">
        <v>5217</v>
      </c>
      <c r="F14" s="96">
        <v>33144</v>
      </c>
      <c r="G14" s="96">
        <v>39014</v>
      </c>
      <c r="H14" s="96">
        <v>18070</v>
      </c>
      <c r="I14" s="96">
        <v>57084</v>
      </c>
    </row>
    <row r="15" spans="3:9">
      <c r="C15" s="130" t="s">
        <v>66</v>
      </c>
      <c r="D15" s="96">
        <v>694</v>
      </c>
      <c r="E15" s="96">
        <v>4968</v>
      </c>
      <c r="F15" s="96">
        <v>32695</v>
      </c>
      <c r="G15" s="96">
        <v>38357</v>
      </c>
      <c r="H15" s="96">
        <v>20203</v>
      </c>
      <c r="I15" s="96">
        <v>58560</v>
      </c>
    </row>
    <row r="16" spans="3:9">
      <c r="C16" s="130" t="s">
        <v>67</v>
      </c>
      <c r="D16" s="96">
        <v>233</v>
      </c>
      <c r="E16" s="96">
        <v>6669</v>
      </c>
      <c r="F16" s="96">
        <v>35432</v>
      </c>
      <c r="G16" s="96">
        <v>42334</v>
      </c>
      <c r="H16" s="96">
        <v>18744</v>
      </c>
      <c r="I16" s="96">
        <v>61078</v>
      </c>
    </row>
    <row r="17" spans="3:10">
      <c r="C17" s="130" t="s">
        <v>68</v>
      </c>
      <c r="D17" s="96">
        <v>896</v>
      </c>
      <c r="E17" s="96">
        <v>6672</v>
      </c>
      <c r="F17" s="96">
        <v>34412</v>
      </c>
      <c r="G17" s="96">
        <v>41980</v>
      </c>
      <c r="H17" s="96">
        <v>21061</v>
      </c>
      <c r="I17" s="96">
        <v>63041</v>
      </c>
    </row>
    <row r="18" spans="3:10" ht="15.75" thickBot="1">
      <c r="C18" s="131" t="s">
        <v>100</v>
      </c>
      <c r="D18" s="115">
        <v>8664</v>
      </c>
      <c r="E18" s="115">
        <v>83169</v>
      </c>
      <c r="F18" s="115">
        <v>421159</v>
      </c>
      <c r="G18" s="115">
        <v>512992</v>
      </c>
      <c r="H18" s="115">
        <v>257540</v>
      </c>
      <c r="I18" s="115">
        <v>770532</v>
      </c>
    </row>
    <row r="19" spans="3:10" ht="16.5" thickBot="1">
      <c r="C19" s="514" t="s">
        <v>32</v>
      </c>
      <c r="D19" s="515"/>
      <c r="E19" s="515"/>
      <c r="F19" s="515"/>
      <c r="G19" s="515"/>
      <c r="H19" s="515"/>
      <c r="I19" s="516"/>
      <c r="J19" s="53" t="s">
        <v>49</v>
      </c>
    </row>
    <row r="23" spans="3:10">
      <c r="C23" s="530" t="s">
        <v>120</v>
      </c>
      <c r="D23" s="531"/>
      <c r="E23" s="531"/>
      <c r="F23" s="531"/>
      <c r="G23" s="531"/>
      <c r="H23" s="531"/>
      <c r="I23" s="531"/>
    </row>
    <row r="24" spans="3:10">
      <c r="C24" s="532">
        <v>2010</v>
      </c>
      <c r="D24" s="533"/>
      <c r="E24" s="533"/>
      <c r="F24" s="533"/>
      <c r="G24" s="533"/>
      <c r="H24" s="533"/>
      <c r="I24" s="533"/>
    </row>
    <row r="25" spans="3:10" ht="30">
      <c r="C25" s="127" t="s">
        <v>121</v>
      </c>
      <c r="D25" s="95" t="s">
        <v>122</v>
      </c>
      <c r="E25" s="95" t="s">
        <v>113</v>
      </c>
      <c r="F25" s="95" t="s">
        <v>123</v>
      </c>
      <c r="G25" s="119" t="s">
        <v>119</v>
      </c>
      <c r="H25" s="119" t="s">
        <v>35</v>
      </c>
      <c r="I25" s="119" t="s">
        <v>36</v>
      </c>
    </row>
    <row r="26" spans="3:10">
      <c r="C26" s="128" t="s">
        <v>57</v>
      </c>
      <c r="D26" s="129">
        <v>749</v>
      </c>
      <c r="E26" s="129">
        <v>6334</v>
      </c>
      <c r="F26" s="129">
        <v>31864</v>
      </c>
      <c r="G26" s="129">
        <v>38947</v>
      </c>
      <c r="H26" s="129">
        <v>18813</v>
      </c>
      <c r="I26" s="129">
        <v>57760</v>
      </c>
    </row>
    <row r="27" spans="3:10">
      <c r="C27" s="130" t="s">
        <v>58</v>
      </c>
      <c r="D27" s="96">
        <v>829</v>
      </c>
      <c r="E27" s="96">
        <v>6979</v>
      </c>
      <c r="F27" s="96">
        <v>30618</v>
      </c>
      <c r="G27" s="96">
        <v>38426</v>
      </c>
      <c r="H27" s="96">
        <v>16463</v>
      </c>
      <c r="I27" s="96">
        <v>54889</v>
      </c>
    </row>
    <row r="28" spans="3:10">
      <c r="C28" s="130" t="s">
        <v>59</v>
      </c>
      <c r="D28" s="96">
        <v>1100</v>
      </c>
      <c r="E28" s="96">
        <v>6716</v>
      </c>
      <c r="F28" s="96">
        <v>32459</v>
      </c>
      <c r="G28" s="96">
        <v>40275</v>
      </c>
      <c r="H28" s="96">
        <v>18965</v>
      </c>
      <c r="I28" s="96">
        <v>59240</v>
      </c>
    </row>
    <row r="29" spans="3:10">
      <c r="C29" s="130" t="s">
        <v>60</v>
      </c>
      <c r="D29" s="96">
        <v>939</v>
      </c>
      <c r="E29" s="96">
        <v>6223</v>
      </c>
      <c r="F29" s="96">
        <v>34318</v>
      </c>
      <c r="G29" s="96">
        <v>41480</v>
      </c>
      <c r="H29" s="96">
        <v>18320</v>
      </c>
      <c r="I29" s="96">
        <v>59800</v>
      </c>
    </row>
    <row r="30" spans="3:10">
      <c r="C30" s="130" t="s">
        <v>61</v>
      </c>
      <c r="D30" s="96">
        <v>640</v>
      </c>
      <c r="E30" s="96">
        <v>5102</v>
      </c>
      <c r="F30" s="96">
        <v>34249</v>
      </c>
      <c r="G30" s="96">
        <v>39991</v>
      </c>
      <c r="H30" s="96">
        <v>16613</v>
      </c>
      <c r="I30" s="96">
        <v>56604</v>
      </c>
    </row>
    <row r="31" spans="3:10">
      <c r="C31" s="130" t="s">
        <v>62</v>
      </c>
      <c r="D31" s="96">
        <v>638</v>
      </c>
      <c r="E31" s="96">
        <v>5627</v>
      </c>
      <c r="F31" s="96">
        <v>36426</v>
      </c>
      <c r="G31" s="96">
        <v>42691</v>
      </c>
      <c r="H31" s="96">
        <v>21988</v>
      </c>
      <c r="I31" s="96">
        <v>64679</v>
      </c>
    </row>
    <row r="32" spans="3:10">
      <c r="C32" s="130" t="s">
        <v>63</v>
      </c>
      <c r="D32" s="96">
        <v>816</v>
      </c>
      <c r="E32" s="96">
        <v>6112</v>
      </c>
      <c r="F32" s="96">
        <v>35572</v>
      </c>
      <c r="G32" s="96">
        <v>42500</v>
      </c>
      <c r="H32" s="96">
        <v>19547</v>
      </c>
      <c r="I32" s="96">
        <v>62047</v>
      </c>
    </row>
    <row r="33" spans="3:9">
      <c r="C33" s="130" t="s">
        <v>64</v>
      </c>
      <c r="D33" s="96">
        <v>0</v>
      </c>
      <c r="E33" s="96">
        <v>0</v>
      </c>
      <c r="F33" s="96">
        <v>0</v>
      </c>
      <c r="G33" s="96">
        <v>0</v>
      </c>
      <c r="H33" s="96">
        <v>0</v>
      </c>
      <c r="I33" s="96">
        <v>0</v>
      </c>
    </row>
    <row r="34" spans="3:9">
      <c r="C34" s="130" t="s">
        <v>65</v>
      </c>
      <c r="D34" s="96">
        <v>0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</row>
    <row r="35" spans="3:9">
      <c r="C35" s="130" t="s">
        <v>66</v>
      </c>
      <c r="D35" s="96">
        <v>0</v>
      </c>
      <c r="E35" s="96">
        <v>0</v>
      </c>
      <c r="F35" s="96">
        <v>0</v>
      </c>
      <c r="G35" s="96">
        <v>0</v>
      </c>
      <c r="H35" s="96">
        <v>0</v>
      </c>
      <c r="I35" s="96">
        <v>0</v>
      </c>
    </row>
    <row r="36" spans="3:9">
      <c r="C36" s="130" t="s">
        <v>67</v>
      </c>
      <c r="D36" s="96">
        <v>0</v>
      </c>
      <c r="E36" s="96">
        <v>0</v>
      </c>
      <c r="F36" s="96">
        <v>0</v>
      </c>
      <c r="G36" s="96">
        <v>0</v>
      </c>
      <c r="H36" s="96">
        <v>0</v>
      </c>
      <c r="I36" s="96">
        <v>0</v>
      </c>
    </row>
    <row r="37" spans="3:9">
      <c r="C37" s="130" t="s">
        <v>68</v>
      </c>
      <c r="D37" s="96">
        <v>0</v>
      </c>
      <c r="E37" s="96">
        <v>0</v>
      </c>
      <c r="F37" s="96">
        <v>0</v>
      </c>
      <c r="G37" s="96">
        <v>0</v>
      </c>
      <c r="H37" s="96">
        <v>0</v>
      </c>
      <c r="I37" s="96">
        <v>0</v>
      </c>
    </row>
    <row r="38" spans="3:9">
      <c r="C38" s="131" t="s">
        <v>100</v>
      </c>
      <c r="D38" s="115">
        <v>5711</v>
      </c>
      <c r="E38" s="115">
        <v>43093</v>
      </c>
      <c r="F38" s="115">
        <v>235506</v>
      </c>
      <c r="G38" s="115">
        <v>284310</v>
      </c>
      <c r="H38" s="115">
        <v>130709</v>
      </c>
      <c r="I38" s="115">
        <v>415019</v>
      </c>
    </row>
    <row r="39" spans="3:9">
      <c r="C39" s="514" t="s">
        <v>32</v>
      </c>
      <c r="D39" s="515"/>
      <c r="E39" s="515"/>
      <c r="F39" s="515"/>
      <c r="G39" s="515"/>
      <c r="H39" s="515"/>
      <c r="I39" s="516"/>
    </row>
  </sheetData>
  <mergeCells count="6">
    <mergeCell ref="C39:I39"/>
    <mergeCell ref="C3:I3"/>
    <mergeCell ref="C4:I4"/>
    <mergeCell ref="C19:I19"/>
    <mergeCell ref="C23:I23"/>
    <mergeCell ref="C24:I24"/>
  </mergeCells>
  <hyperlinks>
    <hyperlink ref="J19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3">
    <tabColor theme="4" tint="-0.499984740745262"/>
    <pageSetUpPr autoPageBreaks="0" fitToPage="1"/>
  </sheetPr>
  <dimension ref="D6:N83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489" t="s">
        <v>124</v>
      </c>
      <c r="E6" s="489"/>
      <c r="F6" s="489"/>
      <c r="G6" s="489"/>
    </row>
    <row r="7" spans="4:7" ht="15" customHeight="1">
      <c r="D7" s="12"/>
      <c r="E7" s="1"/>
      <c r="F7" s="1"/>
      <c r="G7" s="1"/>
    </row>
    <row r="8" spans="4:7" ht="24.95" customHeight="1">
      <c r="D8" s="12"/>
      <c r="E8" s="21" t="s">
        <v>19</v>
      </c>
      <c r="F8" s="22"/>
      <c r="G8" s="22"/>
    </row>
    <row r="9" spans="4:7" ht="15" customHeight="1">
      <c r="D9" s="12"/>
      <c r="E9" s="1"/>
      <c r="F9" s="1"/>
      <c r="G9" s="1"/>
    </row>
    <row r="10" spans="4:7" ht="15" customHeight="1">
      <c r="D10" s="1"/>
      <c r="E10" s="13" t="s">
        <v>10</v>
      </c>
      <c r="F10" s="5"/>
      <c r="G10" s="5"/>
    </row>
    <row r="11" spans="4:7" ht="20.100000000000001" customHeight="1">
      <c r="D11" s="1"/>
      <c r="E11" s="1"/>
      <c r="F11" s="14"/>
      <c r="G11" s="1"/>
    </row>
    <row r="12" spans="4:7" ht="20.100000000000001" customHeight="1">
      <c r="D12" s="1"/>
      <c r="E12" s="1"/>
      <c r="F12" s="15" t="s">
        <v>125</v>
      </c>
      <c r="G12" s="1"/>
    </row>
    <row r="13" spans="4:7" ht="20.100000000000001" customHeight="1">
      <c r="D13" s="1"/>
      <c r="E13" s="1"/>
      <c r="F13" s="15" t="s">
        <v>21</v>
      </c>
      <c r="G13" s="1"/>
    </row>
    <row r="14" spans="4:7" ht="20.100000000000001" customHeight="1">
      <c r="D14" s="1"/>
      <c r="E14" s="1"/>
      <c r="F14" s="15" t="s">
        <v>126</v>
      </c>
      <c r="G14" s="1"/>
    </row>
    <row r="15" spans="4:7" ht="20.100000000000001" customHeight="1">
      <c r="D15" s="1"/>
      <c r="E15" s="1"/>
      <c r="F15" s="14"/>
      <c r="G15" s="1"/>
    </row>
    <row r="16" spans="4:7" ht="20.100000000000001" customHeight="1">
      <c r="D16" s="1"/>
      <c r="E16" s="13" t="s">
        <v>17</v>
      </c>
      <c r="F16" s="5"/>
      <c r="G16" s="5"/>
    </row>
    <row r="17" spans="4:14" ht="20.100000000000001" customHeight="1">
      <c r="D17" s="1"/>
      <c r="E17" s="1"/>
      <c r="F17" s="14"/>
      <c r="G17" s="1"/>
    </row>
    <row r="18" spans="4:14" ht="20.100000000000001" customHeight="1">
      <c r="D18" s="1"/>
      <c r="E18" s="17"/>
      <c r="F18" s="15" t="s">
        <v>127</v>
      </c>
      <c r="G18" s="1"/>
    </row>
    <row r="19" spans="4:14" ht="20.100000000000001" customHeight="1">
      <c r="D19" s="1"/>
      <c r="E19" s="17"/>
      <c r="F19" s="14"/>
      <c r="G19" s="1"/>
    </row>
    <row r="20" spans="4:14" ht="20.100000000000001" customHeight="1">
      <c r="D20" s="12"/>
      <c r="E20" s="21" t="str">
        <f>actualizaciones!A2</f>
        <v xml:space="preserve">acumulado julio 2010 </v>
      </c>
      <c r="F20" s="22"/>
      <c r="G20" s="22"/>
    </row>
    <row r="21" spans="4:14" ht="15" customHeight="1">
      <c r="D21" s="12"/>
      <c r="E21" s="1"/>
      <c r="F21" s="1"/>
      <c r="G21" s="1"/>
    </row>
    <row r="22" spans="4:14" ht="15" customHeight="1">
      <c r="D22" s="1"/>
      <c r="E22" s="13" t="s">
        <v>10</v>
      </c>
      <c r="F22" s="5"/>
      <c r="G22" s="5"/>
    </row>
    <row r="23" spans="4:14" ht="24.95" customHeight="1">
      <c r="D23" s="1"/>
      <c r="E23" s="1"/>
      <c r="F23" s="14"/>
      <c r="G23" s="1"/>
    </row>
    <row r="24" spans="4:14" ht="20.100000000000001" customHeight="1">
      <c r="D24" s="1"/>
      <c r="E24" s="1"/>
      <c r="F24" s="15" t="s">
        <v>128</v>
      </c>
      <c r="G24" s="1"/>
    </row>
    <row r="25" spans="4:14" ht="20.100000000000001" customHeight="1">
      <c r="D25" s="1"/>
      <c r="E25" s="1"/>
      <c r="F25" s="15" t="s">
        <v>129</v>
      </c>
      <c r="G25" s="1"/>
    </row>
    <row r="26" spans="4:14" ht="20.100000000000001" customHeight="1">
      <c r="D26" s="1"/>
      <c r="E26" s="1"/>
      <c r="F26" s="15" t="s">
        <v>130</v>
      </c>
      <c r="G26" s="1"/>
    </row>
    <row r="27" spans="4:14" ht="20.100000000000001" customHeight="1">
      <c r="D27" s="1"/>
      <c r="E27" s="1"/>
      <c r="F27" s="15" t="s">
        <v>131</v>
      </c>
      <c r="G27" s="1"/>
    </row>
    <row r="28" spans="4:14" ht="20.100000000000001" customHeight="1">
      <c r="D28" s="1"/>
      <c r="E28" s="1"/>
      <c r="F28" s="15" t="s">
        <v>132</v>
      </c>
      <c r="G28" s="1"/>
    </row>
    <row r="29" spans="4:14" ht="20.100000000000001" customHeight="1">
      <c r="D29" s="1"/>
      <c r="E29" s="1"/>
      <c r="F29" s="15" t="s">
        <v>133</v>
      </c>
      <c r="G29" s="1"/>
    </row>
    <row r="30" spans="4:14" ht="20.100000000000001" customHeight="1">
      <c r="D30" s="1"/>
      <c r="E30" s="1"/>
      <c r="F30" s="15" t="s">
        <v>134</v>
      </c>
      <c r="G30" s="1"/>
    </row>
    <row r="31" spans="4:14" ht="15" customHeight="1">
      <c r="D31" s="1"/>
      <c r="E31" s="1"/>
      <c r="F31" s="14"/>
      <c r="G31" s="1"/>
    </row>
    <row r="32" spans="4:14" ht="15" customHeight="1">
      <c r="D32" s="1"/>
      <c r="E32" s="13" t="s">
        <v>17</v>
      </c>
      <c r="F32" s="5"/>
      <c r="G32" s="5"/>
      <c r="H32" s="10"/>
      <c r="I32" s="10"/>
      <c r="J32" s="10"/>
      <c r="K32" s="10"/>
      <c r="L32" s="10"/>
      <c r="M32" s="10"/>
      <c r="N32" s="10"/>
    </row>
    <row r="33" spans="4:7" ht="15" customHeight="1">
      <c r="D33" s="1"/>
      <c r="E33" s="1"/>
      <c r="F33" s="14"/>
      <c r="G33" s="1"/>
    </row>
    <row r="34" spans="4:7" ht="20.100000000000001" customHeight="1">
      <c r="D34" s="1"/>
      <c r="E34" s="17"/>
      <c r="F34" s="15" t="s">
        <v>127</v>
      </c>
      <c r="G34" s="1"/>
    </row>
    <row r="35" spans="4:7" ht="15" customHeight="1">
      <c r="D35" s="1"/>
      <c r="E35" s="1"/>
      <c r="F35" s="14"/>
      <c r="G35" s="1"/>
    </row>
    <row r="36" spans="4:7" ht="15" customHeight="1">
      <c r="D36" s="18"/>
    </row>
    <row r="37" spans="4:7" ht="15" customHeight="1">
      <c r="D37" s="488" t="s">
        <v>8</v>
      </c>
      <c r="E37" s="488"/>
      <c r="F37" s="488"/>
      <c r="G37" s="488"/>
    </row>
    <row r="38" spans="4:7" ht="15" customHeight="1">
      <c r="D38" s="10"/>
      <c r="E38" s="10"/>
      <c r="F38" s="10"/>
      <c r="G38" s="10"/>
    </row>
    <row r="39" spans="4:7" ht="15" customHeight="1"/>
    <row r="40" spans="4:7" ht="15" customHeight="1"/>
    <row r="41" spans="4:7" ht="15" customHeight="1">
      <c r="E41" s="19"/>
      <c r="F41" s="20"/>
    </row>
    <row r="42" spans="4:7" ht="15" customHeight="1"/>
    <row r="43" spans="4:7" ht="15" customHeight="1">
      <c r="D43" s="18"/>
    </row>
    <row r="44" spans="4:7" ht="15" customHeight="1"/>
    <row r="45" spans="4:7" ht="15" customHeight="1"/>
    <row r="46" spans="4:7" ht="15" customHeight="1"/>
    <row r="47" spans="4:7" ht="15" customHeight="1"/>
    <row r="48" spans="4:7" ht="15" customHeight="1">
      <c r="D48" s="18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</sheetData>
  <mergeCells count="2">
    <mergeCell ref="D6:G6"/>
    <mergeCell ref="D37:G37"/>
  </mergeCells>
  <hyperlinks>
    <hyperlink ref="F13" location="'Nacionalidades  evolución mensu'!A1" tooltip="Variación interanual" display="Variación interanual"/>
    <hyperlink ref="F18" location="'graf. dist NACIONALIDADES AÑO'!A1" tooltip="Distribución por nacionalidades" display="Distribución por nacionalidades"/>
    <hyperlink ref="F12" location="'Nacionalidades  evolución mensu'!A1" tooltip="Evolución anual" display="Alojados por nacionalidad"/>
    <hyperlink ref="F24" location="'Nacionalidades '!A1" tooltip="Turistas alojados por nacionalidad" display="Turistas alojados por nacionalidad"/>
    <hyperlink ref="F34" location="'graf. dist NACIONALIDADES'!A1" tooltip="Distribución por nacionalidades" display="Distribución por nacionalidades"/>
    <hyperlink ref="F25" location="'Nacionalidades  evolución mensu'!A1" tooltip="Distribución por nacionalidad" display="Evolución mensual"/>
    <hyperlink ref="F29" location="'Nacionalidad-Alojamiento(datos)'!A1" tooltip="Alojados por categoría y tipología de establecimiento" display="Alojados por categoría y tipología de establecimiento"/>
    <hyperlink ref="F30" location="'Nacionalidad-Alojamiento'!A1" tooltip="Distribución por nacionalidad según categoría y tipología de establecimiento" display="Distribución por nacionalidad según categoría y tipología de establecimiento"/>
    <hyperlink ref="F14" location="'Nacionalidad-evolución cuota'!A1" tooltip="Cuota sobre el total de alojados" display="Cuota sobre el total de alojados"/>
    <hyperlink ref="F27" location="'Distribución Nacionalidades'!A1" tooltip="Distribución por nacionalidad" display="Distribución por nacionalidad"/>
    <hyperlink ref="F26" location="'graficas evol mensual merc'!A1" tooltip="Distribución por nacionalidad" display="Evolución mensual de cada emisor"/>
    <hyperlink ref="F28" location="'Nacionalidad-Alojamiento(datos)'!A1" tooltip="Distribución por nacionalidad" display="Distribución por nacionalidad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89"/>
  <sheetViews>
    <sheetView showGridLines="0" showRowColHeaders="0" zoomScaleNormal="100" workbookViewId="0">
      <selection activeCell="E10" sqref="E10"/>
    </sheetView>
  </sheetViews>
  <sheetFormatPr baseColWidth="10" defaultRowHeight="15"/>
  <cols>
    <col min="1" max="1" width="16" customWidth="1"/>
    <col min="14" max="14" width="16.7109375" customWidth="1"/>
  </cols>
  <sheetData>
    <row r="1" spans="2:14" ht="66" customHeight="1"/>
    <row r="2" spans="2:14" ht="23.25">
      <c r="B2" s="540" t="s">
        <v>135</v>
      </c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</row>
    <row r="4" spans="2:14" ht="46.5" customHeight="1">
      <c r="B4" s="537" t="s">
        <v>136</v>
      </c>
      <c r="C4" s="538"/>
      <c r="D4" s="538"/>
      <c r="E4" s="538"/>
      <c r="F4" s="538"/>
      <c r="G4" s="539"/>
    </row>
    <row r="5" spans="2:14">
      <c r="B5" s="64"/>
      <c r="C5" s="64">
        <v>2008</v>
      </c>
      <c r="D5" s="64">
        <v>2009</v>
      </c>
      <c r="E5" s="64">
        <v>2010</v>
      </c>
      <c r="F5" s="64" t="s">
        <v>137</v>
      </c>
      <c r="G5" s="64" t="s">
        <v>138</v>
      </c>
    </row>
    <row r="6" spans="2:14">
      <c r="B6" s="132" t="s">
        <v>48</v>
      </c>
      <c r="C6" s="60">
        <v>65898</v>
      </c>
      <c r="D6" s="60">
        <v>57710</v>
      </c>
      <c r="E6" s="60">
        <v>57760</v>
      </c>
      <c r="F6" s="133">
        <f>D6/C6-1</f>
        <v>-0.12425263285683941</v>
      </c>
      <c r="G6" s="133">
        <f>E6/D6-1</f>
        <v>8.664009703691633E-4</v>
      </c>
    </row>
    <row r="7" spans="2:14">
      <c r="B7" s="134" t="s">
        <v>47</v>
      </c>
      <c r="C7" s="45">
        <v>68626</v>
      </c>
      <c r="D7" s="45">
        <v>59118</v>
      </c>
      <c r="E7" s="45">
        <v>54889</v>
      </c>
      <c r="F7" s="135">
        <f t="shared" ref="F7:G18" si="0">D7/C7-1</f>
        <v>-0.13854807215923992</v>
      </c>
      <c r="G7" s="135">
        <f t="shared" si="0"/>
        <v>-7.1534896309076723E-2</v>
      </c>
    </row>
    <row r="8" spans="2:14">
      <c r="B8" s="134" t="s">
        <v>46</v>
      </c>
      <c r="C8" s="45">
        <v>88538</v>
      </c>
      <c r="D8" s="45">
        <v>65189</v>
      </c>
      <c r="E8" s="45">
        <v>59240</v>
      </c>
      <c r="F8" s="135">
        <f t="shared" si="0"/>
        <v>-0.26371727393887368</v>
      </c>
      <c r="G8" s="135">
        <f>E8/D8-1</f>
        <v>-9.1257727530718369E-2</v>
      </c>
    </row>
    <row r="9" spans="2:14">
      <c r="B9" s="134" t="s">
        <v>45</v>
      </c>
      <c r="C9" s="45">
        <v>76874</v>
      </c>
      <c r="D9" s="45">
        <v>70420</v>
      </c>
      <c r="E9" s="45">
        <v>59800</v>
      </c>
      <c r="F9" s="135">
        <f t="shared" si="0"/>
        <v>-8.3955563649608433E-2</v>
      </c>
      <c r="G9" s="135">
        <f>E9/D9-1</f>
        <v>-0.15080942913944906</v>
      </c>
    </row>
    <row r="10" spans="2:14">
      <c r="B10" s="134" t="s">
        <v>44</v>
      </c>
      <c r="C10" s="45">
        <v>74412</v>
      </c>
      <c r="D10" s="45">
        <v>56119</v>
      </c>
      <c r="E10" s="45">
        <v>56604</v>
      </c>
      <c r="F10" s="135">
        <f t="shared" si="0"/>
        <v>-0.2458340052679675</v>
      </c>
      <c r="G10" s="135">
        <f>E10/D10-1</f>
        <v>8.6423492934657453E-3</v>
      </c>
    </row>
    <row r="11" spans="2:14">
      <c r="B11" s="134" t="s">
        <v>43</v>
      </c>
      <c r="C11" s="45">
        <v>73105</v>
      </c>
      <c r="D11" s="45">
        <v>62044</v>
      </c>
      <c r="E11" s="45">
        <v>64679</v>
      </c>
      <c r="F11" s="135">
        <f t="shared" si="0"/>
        <v>-0.1513029204568771</v>
      </c>
      <c r="G11" s="135">
        <f>E11/D11-1</f>
        <v>4.2469860099284329E-2</v>
      </c>
    </row>
    <row r="12" spans="2:14">
      <c r="B12" s="134" t="s">
        <v>42</v>
      </c>
      <c r="C12" s="45">
        <v>88464</v>
      </c>
      <c r="D12" s="45">
        <v>72974</v>
      </c>
      <c r="E12" s="45">
        <v>62047</v>
      </c>
      <c r="F12" s="135">
        <f t="shared" si="0"/>
        <v>-0.17509947549285587</v>
      </c>
      <c r="G12" s="135">
        <f>E12/D12-1</f>
        <v>-0.14973826294296599</v>
      </c>
    </row>
    <row r="13" spans="2:14">
      <c r="B13" s="134" t="s">
        <v>41</v>
      </c>
      <c r="C13" s="45">
        <v>107234</v>
      </c>
      <c r="D13" s="45">
        <v>87195</v>
      </c>
      <c r="E13" s="45">
        <v>0</v>
      </c>
      <c r="F13" s="135">
        <f t="shared" si="0"/>
        <v>-0.18687170113956397</v>
      </c>
      <c r="G13" s="135"/>
    </row>
    <row r="14" spans="2:14">
      <c r="B14" s="134" t="s">
        <v>40</v>
      </c>
      <c r="C14" s="45">
        <v>70256</v>
      </c>
      <c r="D14" s="45">
        <v>57084</v>
      </c>
      <c r="E14" s="45">
        <v>0</v>
      </c>
      <c r="F14" s="135">
        <f t="shared" si="0"/>
        <v>-0.18748576634024139</v>
      </c>
      <c r="G14" s="135"/>
    </row>
    <row r="15" spans="2:14">
      <c r="B15" s="134" t="s">
        <v>39</v>
      </c>
      <c r="C15" s="45">
        <v>66667</v>
      </c>
      <c r="D15" s="45">
        <v>58560</v>
      </c>
      <c r="E15" s="45">
        <v>0</v>
      </c>
      <c r="F15" s="135">
        <f t="shared" si="0"/>
        <v>-0.12160439197804007</v>
      </c>
      <c r="G15" s="135"/>
    </row>
    <row r="16" spans="2:14">
      <c r="B16" s="134" t="s">
        <v>38</v>
      </c>
      <c r="C16" s="45">
        <v>68611</v>
      </c>
      <c r="D16" s="45">
        <v>61078</v>
      </c>
      <c r="E16" s="45">
        <v>0</v>
      </c>
      <c r="F16" s="135">
        <f t="shared" si="0"/>
        <v>-0.10979289035285889</v>
      </c>
      <c r="G16" s="135"/>
    </row>
    <row r="17" spans="2:7">
      <c r="B17" s="134" t="s">
        <v>37</v>
      </c>
      <c r="C17" s="45">
        <v>69586</v>
      </c>
      <c r="D17" s="45">
        <v>63041</v>
      </c>
      <c r="E17" s="45">
        <v>0</v>
      </c>
      <c r="F17" s="135">
        <f t="shared" si="0"/>
        <v>-9.4056275687638302E-2</v>
      </c>
      <c r="G17" s="135"/>
    </row>
    <row r="18" spans="2:7">
      <c r="B18" s="136" t="s">
        <v>91</v>
      </c>
      <c r="C18" s="63">
        <f>SUM(C6:C17)</f>
        <v>918271</v>
      </c>
      <c r="D18" s="63">
        <f>SUM(D6:D17)</f>
        <v>770532</v>
      </c>
      <c r="E18" s="63">
        <f>SUM(E6:E17)</f>
        <v>415019</v>
      </c>
      <c r="F18" s="137">
        <f t="shared" si="0"/>
        <v>-0.16088823451900369</v>
      </c>
      <c r="G18" s="137"/>
    </row>
    <row r="19" spans="2:7" ht="24.75" customHeight="1">
      <c r="B19" s="534" t="s">
        <v>139</v>
      </c>
      <c r="C19" s="535"/>
      <c r="D19" s="535"/>
      <c r="E19" s="535"/>
      <c r="F19" s="535"/>
      <c r="G19" s="536"/>
    </row>
    <row r="20" spans="2:7" ht="7.5" customHeight="1"/>
    <row r="21" spans="2:7" ht="7.5" customHeight="1"/>
    <row r="22" spans="2:7" ht="45.75" customHeight="1">
      <c r="B22" s="537" t="s">
        <v>140</v>
      </c>
      <c r="C22" s="538"/>
      <c r="D22" s="538"/>
      <c r="E22" s="538"/>
      <c r="F22" s="538"/>
      <c r="G22" s="539"/>
    </row>
    <row r="23" spans="2:7">
      <c r="B23" s="64"/>
      <c r="C23" s="64">
        <v>2008</v>
      </c>
      <c r="D23" s="64">
        <v>2009</v>
      </c>
      <c r="E23" s="64">
        <v>2010</v>
      </c>
      <c r="F23" s="64" t="s">
        <v>137</v>
      </c>
      <c r="G23" s="64" t="s">
        <v>138</v>
      </c>
    </row>
    <row r="24" spans="2:7">
      <c r="B24" s="132" t="s">
        <v>48</v>
      </c>
      <c r="C24" s="60">
        <v>6613</v>
      </c>
      <c r="D24" s="60">
        <v>5599</v>
      </c>
      <c r="E24" s="60">
        <v>5066</v>
      </c>
      <c r="F24" s="133">
        <f>D24/C24-1</f>
        <v>-0.15333434144866176</v>
      </c>
      <c r="G24" s="133">
        <f>E24/D24-1</f>
        <v>-9.5195570637613858E-2</v>
      </c>
    </row>
    <row r="25" spans="2:7">
      <c r="B25" s="134" t="s">
        <v>47</v>
      </c>
      <c r="C25" s="45">
        <v>8300</v>
      </c>
      <c r="D25" s="45">
        <v>5670</v>
      </c>
      <c r="E25" s="45">
        <v>5107</v>
      </c>
      <c r="F25" s="135">
        <f t="shared" ref="F25:G36" si="1">D25/C25-1</f>
        <v>-0.31686746987951808</v>
      </c>
      <c r="G25" s="135">
        <f t="shared" si="1"/>
        <v>-9.9294532627865917E-2</v>
      </c>
    </row>
    <row r="26" spans="2:7">
      <c r="B26" s="134" t="s">
        <v>46</v>
      </c>
      <c r="C26" s="45">
        <v>7369</v>
      </c>
      <c r="D26" s="45">
        <v>4507</v>
      </c>
      <c r="E26" s="45">
        <v>4717</v>
      </c>
      <c r="F26" s="135">
        <f t="shared" si="1"/>
        <v>-0.3883837698466549</v>
      </c>
      <c r="G26" s="135">
        <f t="shared" si="1"/>
        <v>4.6594186820501537E-2</v>
      </c>
    </row>
    <row r="27" spans="2:7">
      <c r="B27" s="134" t="s">
        <v>45</v>
      </c>
      <c r="C27" s="45">
        <v>5162</v>
      </c>
      <c r="D27" s="45">
        <v>4082</v>
      </c>
      <c r="E27" s="45">
        <v>3559</v>
      </c>
      <c r="F27" s="135">
        <f t="shared" si="1"/>
        <v>-0.20922123208058896</v>
      </c>
      <c r="G27" s="135">
        <f t="shared" si="1"/>
        <v>-0.12812346888780013</v>
      </c>
    </row>
    <row r="28" spans="2:7">
      <c r="B28" s="134" t="s">
        <v>44</v>
      </c>
      <c r="C28" s="45">
        <v>2708</v>
      </c>
      <c r="D28" s="45">
        <v>2450</v>
      </c>
      <c r="E28" s="45">
        <v>2112</v>
      </c>
      <c r="F28" s="135">
        <f t="shared" si="1"/>
        <v>-9.5273264401772528E-2</v>
      </c>
      <c r="G28" s="135">
        <f t="shared" si="1"/>
        <v>-0.13795918367346938</v>
      </c>
    </row>
    <row r="29" spans="2:7">
      <c r="B29" s="134" t="s">
        <v>43</v>
      </c>
      <c r="C29" s="45">
        <v>2234</v>
      </c>
      <c r="D29" s="45">
        <v>2401</v>
      </c>
      <c r="E29" s="45">
        <v>2454</v>
      </c>
      <c r="F29" s="135">
        <f t="shared" si="1"/>
        <v>7.4753804834377879E-2</v>
      </c>
      <c r="G29" s="135">
        <f t="shared" si="1"/>
        <v>2.2074135776759762E-2</v>
      </c>
    </row>
    <row r="30" spans="2:7">
      <c r="B30" s="134" t="s">
        <v>42</v>
      </c>
      <c r="C30" s="45">
        <v>3150</v>
      </c>
      <c r="D30" s="45">
        <v>2152</v>
      </c>
      <c r="E30" s="45">
        <v>2165</v>
      </c>
      <c r="F30" s="135">
        <f t="shared" si="1"/>
        <v>-0.31682539682539679</v>
      </c>
      <c r="G30" s="135">
        <f t="shared" si="1"/>
        <v>6.0408921933086113E-3</v>
      </c>
    </row>
    <row r="31" spans="2:7">
      <c r="B31" s="134" t="s">
        <v>41</v>
      </c>
      <c r="C31" s="45">
        <v>2888</v>
      </c>
      <c r="D31" s="45">
        <v>2016</v>
      </c>
      <c r="E31" s="45">
        <v>0</v>
      </c>
      <c r="F31" s="135">
        <f t="shared" si="1"/>
        <v>-0.30193905817174516</v>
      </c>
      <c r="G31" s="135"/>
    </row>
    <row r="32" spans="2:7">
      <c r="B32" s="134" t="s">
        <v>40</v>
      </c>
      <c r="C32" s="45">
        <v>3823</v>
      </c>
      <c r="D32" s="45">
        <v>3253</v>
      </c>
      <c r="E32" s="45">
        <v>0</v>
      </c>
      <c r="F32" s="135">
        <f t="shared" si="1"/>
        <v>-0.14909756735547997</v>
      </c>
      <c r="G32" s="135"/>
    </row>
    <row r="33" spans="2:7">
      <c r="B33" s="134" t="s">
        <v>39</v>
      </c>
      <c r="C33" s="45">
        <v>5042</v>
      </c>
      <c r="D33" s="45">
        <v>3191</v>
      </c>
      <c r="E33" s="45">
        <v>0</v>
      </c>
      <c r="F33" s="135">
        <f t="shared" si="1"/>
        <v>-0.3671162237207457</v>
      </c>
      <c r="G33" s="135"/>
    </row>
    <row r="34" spans="2:7">
      <c r="B34" s="134" t="s">
        <v>38</v>
      </c>
      <c r="C34" s="45">
        <v>5423</v>
      </c>
      <c r="D34" s="45">
        <v>3715</v>
      </c>
      <c r="E34" s="45">
        <v>0</v>
      </c>
      <c r="F34" s="135">
        <f t="shared" si="1"/>
        <v>-0.31495482205421355</v>
      </c>
      <c r="G34" s="135"/>
    </row>
    <row r="35" spans="2:7">
      <c r="B35" s="134" t="s">
        <v>37</v>
      </c>
      <c r="C35" s="45">
        <v>6584</v>
      </c>
      <c r="D35" s="45">
        <v>4609</v>
      </c>
      <c r="E35" s="45">
        <v>0</v>
      </c>
      <c r="F35" s="135">
        <f t="shared" si="1"/>
        <v>-0.29996962332928312</v>
      </c>
      <c r="G35" s="135"/>
    </row>
    <row r="36" spans="2:7">
      <c r="B36" s="136" t="s">
        <v>91</v>
      </c>
      <c r="C36" s="63">
        <f>SUM(C24:C35)</f>
        <v>59296</v>
      </c>
      <c r="D36" s="63">
        <f>SUM(D24:D35)</f>
        <v>43645</v>
      </c>
      <c r="E36" s="63">
        <f>SUM(E24:E35)</f>
        <v>25180</v>
      </c>
      <c r="F36" s="137">
        <f t="shared" si="1"/>
        <v>-0.26394697787371835</v>
      </c>
      <c r="G36" s="137"/>
    </row>
    <row r="37" spans="2:7" ht="24" customHeight="1">
      <c r="B37" s="534" t="s">
        <v>139</v>
      </c>
      <c r="C37" s="535"/>
      <c r="D37" s="535"/>
      <c r="E37" s="535"/>
      <c r="F37" s="535"/>
      <c r="G37" s="536"/>
    </row>
    <row r="38" spans="2:7" ht="7.5" customHeight="1">
      <c r="B38" s="138"/>
      <c r="C38" s="138"/>
      <c r="D38" s="138"/>
      <c r="E38" s="138"/>
      <c r="F38" s="138"/>
    </row>
    <row r="39" spans="2:7" ht="8.25" customHeight="1"/>
    <row r="40" spans="2:7" ht="45.75" customHeight="1">
      <c r="B40" s="537" t="s">
        <v>141</v>
      </c>
      <c r="C40" s="538"/>
      <c r="D40" s="538"/>
      <c r="E40" s="538"/>
      <c r="F40" s="538"/>
      <c r="G40" s="539"/>
    </row>
    <row r="41" spans="2:7">
      <c r="B41" s="64"/>
      <c r="C41" s="64">
        <v>2008</v>
      </c>
      <c r="D41" s="64">
        <v>2009</v>
      </c>
      <c r="E41" s="64">
        <v>2010</v>
      </c>
      <c r="F41" s="64" t="s">
        <v>137</v>
      </c>
      <c r="G41" s="64" t="s">
        <v>138</v>
      </c>
    </row>
    <row r="42" spans="2:7">
      <c r="B42" s="132" t="s">
        <v>48</v>
      </c>
      <c r="C42" s="60">
        <v>21913</v>
      </c>
      <c r="D42" s="60">
        <v>20453</v>
      </c>
      <c r="E42" s="60">
        <v>23963</v>
      </c>
      <c r="F42" s="133">
        <f>D42/C42-1</f>
        <v>-6.6627116323643487E-2</v>
      </c>
      <c r="G42" s="133">
        <f>E42/D42-1</f>
        <v>0.17161296631301037</v>
      </c>
    </row>
    <row r="43" spans="2:7">
      <c r="B43" s="134" t="s">
        <v>47</v>
      </c>
      <c r="C43" s="45">
        <v>27409</v>
      </c>
      <c r="D43" s="45">
        <v>25244</v>
      </c>
      <c r="E43" s="45">
        <v>25500</v>
      </c>
      <c r="F43" s="135">
        <f t="shared" ref="F43:G54" si="2">D43/C43-1</f>
        <v>-7.8988653362034422E-2</v>
      </c>
      <c r="G43" s="135">
        <f t="shared" si="2"/>
        <v>1.0141023609570698E-2</v>
      </c>
    </row>
    <row r="44" spans="2:7">
      <c r="B44" s="134" t="s">
        <v>46</v>
      </c>
      <c r="C44" s="45">
        <v>44955</v>
      </c>
      <c r="D44" s="45">
        <v>29182</v>
      </c>
      <c r="E44" s="45">
        <v>31004</v>
      </c>
      <c r="F44" s="135">
        <f t="shared" si="2"/>
        <v>-0.35086197308419531</v>
      </c>
      <c r="G44" s="135">
        <f t="shared" si="2"/>
        <v>6.2435748063875085E-2</v>
      </c>
    </row>
    <row r="45" spans="2:7">
      <c r="B45" s="134" t="s">
        <v>45</v>
      </c>
      <c r="C45" s="45">
        <v>48081</v>
      </c>
      <c r="D45" s="45">
        <v>43871</v>
      </c>
      <c r="E45" s="45">
        <v>38879</v>
      </c>
      <c r="F45" s="135">
        <f t="shared" si="2"/>
        <v>-8.7560574863251639E-2</v>
      </c>
      <c r="G45" s="135">
        <f t="shared" si="2"/>
        <v>-0.11378815162635914</v>
      </c>
    </row>
    <row r="46" spans="2:7">
      <c r="B46" s="134" t="s">
        <v>44</v>
      </c>
      <c r="C46" s="45">
        <v>55664</v>
      </c>
      <c r="D46" s="45">
        <v>39923</v>
      </c>
      <c r="E46" s="45">
        <v>41130</v>
      </c>
      <c r="F46" s="135">
        <f t="shared" si="2"/>
        <v>-0.28278600172463353</v>
      </c>
      <c r="G46" s="135">
        <f t="shared" si="2"/>
        <v>3.0233198907897663E-2</v>
      </c>
    </row>
    <row r="47" spans="2:7">
      <c r="B47" s="134" t="s">
        <v>43</v>
      </c>
      <c r="C47" s="45">
        <v>58271</v>
      </c>
      <c r="D47" s="45">
        <v>47787</v>
      </c>
      <c r="E47" s="45">
        <v>50013</v>
      </c>
      <c r="F47" s="135">
        <f t="shared" si="2"/>
        <v>-0.17991796948739514</v>
      </c>
      <c r="G47" s="135">
        <f t="shared" si="2"/>
        <v>4.6581706321803029E-2</v>
      </c>
    </row>
    <row r="48" spans="2:7">
      <c r="B48" s="134" t="s">
        <v>42</v>
      </c>
      <c r="C48" s="45">
        <v>68624</v>
      </c>
      <c r="D48" s="45">
        <v>57948</v>
      </c>
      <c r="E48" s="45">
        <v>46858</v>
      </c>
      <c r="F48" s="135">
        <f t="shared" si="2"/>
        <v>-0.15557239449755189</v>
      </c>
      <c r="G48" s="135">
        <f t="shared" si="2"/>
        <v>-0.19137847725547041</v>
      </c>
    </row>
    <row r="49" spans="2:7">
      <c r="B49" s="134" t="s">
        <v>41</v>
      </c>
      <c r="C49" s="45">
        <v>86118</v>
      </c>
      <c r="D49" s="45">
        <v>71674</v>
      </c>
      <c r="E49" s="45">
        <v>0</v>
      </c>
      <c r="F49" s="135">
        <f t="shared" si="2"/>
        <v>-0.16772335632504243</v>
      </c>
      <c r="G49" s="135"/>
    </row>
    <row r="50" spans="2:7">
      <c r="B50" s="134" t="s">
        <v>40</v>
      </c>
      <c r="C50" s="45">
        <v>49850</v>
      </c>
      <c r="D50" s="45">
        <v>40587</v>
      </c>
      <c r="E50" s="45">
        <v>0</v>
      </c>
      <c r="F50" s="135">
        <f t="shared" si="2"/>
        <v>-0.18581745235707126</v>
      </c>
      <c r="G50" s="135"/>
    </row>
    <row r="51" spans="2:7">
      <c r="B51" s="134" t="s">
        <v>39</v>
      </c>
      <c r="C51" s="45">
        <v>38782</v>
      </c>
      <c r="D51" s="45">
        <v>38129</v>
      </c>
      <c r="E51" s="45">
        <v>0</v>
      </c>
      <c r="F51" s="135">
        <f t="shared" si="2"/>
        <v>-1.6837708215151403E-2</v>
      </c>
      <c r="G51" s="135"/>
    </row>
    <row r="52" spans="2:7">
      <c r="B52" s="134" t="s">
        <v>38</v>
      </c>
      <c r="C52" s="45">
        <v>30821</v>
      </c>
      <c r="D52" s="45">
        <v>30544</v>
      </c>
      <c r="E52" s="45">
        <v>0</v>
      </c>
      <c r="F52" s="135">
        <f t="shared" si="2"/>
        <v>-8.9873787352778844E-3</v>
      </c>
      <c r="G52" s="135"/>
    </row>
    <row r="53" spans="2:7">
      <c r="B53" s="134" t="s">
        <v>37</v>
      </c>
      <c r="C53" s="45">
        <v>29961</v>
      </c>
      <c r="D53" s="45">
        <v>32592</v>
      </c>
      <c r="E53" s="45">
        <v>0</v>
      </c>
      <c r="F53" s="135">
        <f t="shared" si="2"/>
        <v>8.7814158405927767E-2</v>
      </c>
      <c r="G53" s="135"/>
    </row>
    <row r="54" spans="2:7">
      <c r="B54" s="136" t="s">
        <v>91</v>
      </c>
      <c r="C54" s="63">
        <f>SUM(C42:C53)</f>
        <v>560449</v>
      </c>
      <c r="D54" s="63">
        <f>SUM(D42:D53)</f>
        <v>477934</v>
      </c>
      <c r="E54" s="63">
        <f>SUM(E42:E53)</f>
        <v>257347</v>
      </c>
      <c r="F54" s="137">
        <f t="shared" si="2"/>
        <v>-0.14723016724090865</v>
      </c>
      <c r="G54" s="137"/>
    </row>
    <row r="55" spans="2:7" ht="24.75" customHeight="1">
      <c r="B55" s="534" t="s">
        <v>139</v>
      </c>
      <c r="C55" s="535"/>
      <c r="D55" s="535"/>
      <c r="E55" s="535"/>
      <c r="F55" s="535"/>
      <c r="G55" s="536"/>
    </row>
    <row r="56" spans="2:7" ht="8.25" customHeight="1"/>
    <row r="57" spans="2:7" ht="7.5" customHeight="1"/>
    <row r="58" spans="2:7" ht="45" customHeight="1">
      <c r="B58" s="537" t="s">
        <v>142</v>
      </c>
      <c r="C58" s="538"/>
      <c r="D58" s="538"/>
      <c r="E58" s="538"/>
      <c r="F58" s="538"/>
      <c r="G58" s="539"/>
    </row>
    <row r="59" spans="2:7">
      <c r="B59" s="64"/>
      <c r="C59" s="64">
        <v>2008</v>
      </c>
      <c r="D59" s="64">
        <v>2009</v>
      </c>
      <c r="E59" s="64">
        <v>2010</v>
      </c>
      <c r="F59" s="64" t="s">
        <v>137</v>
      </c>
      <c r="G59" s="64" t="s">
        <v>138</v>
      </c>
    </row>
    <row r="60" spans="2:7">
      <c r="B60" s="132" t="s">
        <v>48</v>
      </c>
      <c r="C60" s="60">
        <v>18469</v>
      </c>
      <c r="D60" s="60">
        <v>16753</v>
      </c>
      <c r="E60" s="60">
        <v>15937</v>
      </c>
      <c r="F60" s="133">
        <f>D60/C60-1</f>
        <v>-9.2912447885646232E-2</v>
      </c>
      <c r="G60" s="133">
        <f>E60/D60-1</f>
        <v>-4.8707694144332403E-2</v>
      </c>
    </row>
    <row r="61" spans="2:7">
      <c r="B61" s="134" t="s">
        <v>47</v>
      </c>
      <c r="C61" s="45">
        <v>17351</v>
      </c>
      <c r="D61" s="45">
        <v>14729</v>
      </c>
      <c r="E61" s="45">
        <v>13293</v>
      </c>
      <c r="F61" s="135">
        <f t="shared" ref="F61:G72" si="3">D61/C61-1</f>
        <v>-0.1511152094980116</v>
      </c>
      <c r="G61" s="135">
        <f t="shared" si="3"/>
        <v>-9.7494738271437287E-2</v>
      </c>
    </row>
    <row r="62" spans="2:7">
      <c r="B62" s="134" t="s">
        <v>46</v>
      </c>
      <c r="C62" s="45">
        <v>19698</v>
      </c>
      <c r="D62" s="45">
        <v>17062</v>
      </c>
      <c r="E62" s="45">
        <v>13002</v>
      </c>
      <c r="F62" s="135">
        <f t="shared" si="3"/>
        <v>-0.13382069245608696</v>
      </c>
      <c r="G62" s="135">
        <f t="shared" si="3"/>
        <v>-0.23795569100926039</v>
      </c>
    </row>
    <row r="63" spans="2:7">
      <c r="B63" s="134" t="s">
        <v>45</v>
      </c>
      <c r="C63" s="45">
        <v>14746</v>
      </c>
      <c r="D63" s="45">
        <v>13698</v>
      </c>
      <c r="E63" s="45">
        <v>10777</v>
      </c>
      <c r="F63" s="135">
        <f t="shared" si="3"/>
        <v>-7.1070120710701179E-2</v>
      </c>
      <c r="G63" s="135">
        <f t="shared" si="3"/>
        <v>-0.21324280916922178</v>
      </c>
    </row>
    <row r="64" spans="2:7">
      <c r="B64" s="134" t="s">
        <v>44</v>
      </c>
      <c r="C64" s="45">
        <v>12013</v>
      </c>
      <c r="D64" s="45">
        <v>9499</v>
      </c>
      <c r="E64" s="45">
        <v>8522</v>
      </c>
      <c r="F64" s="135">
        <f t="shared" si="3"/>
        <v>-0.20927328727212191</v>
      </c>
      <c r="G64" s="135">
        <f t="shared" si="3"/>
        <v>-0.10285293188756717</v>
      </c>
    </row>
    <row r="65" spans="2:7">
      <c r="B65" s="134" t="s">
        <v>43</v>
      </c>
      <c r="C65" s="45">
        <v>8038</v>
      </c>
      <c r="D65" s="45">
        <v>7331</v>
      </c>
      <c r="E65" s="45">
        <v>6938</v>
      </c>
      <c r="F65" s="135">
        <f t="shared" si="3"/>
        <v>-8.7957203284399155E-2</v>
      </c>
      <c r="G65" s="135">
        <f t="shared" si="3"/>
        <v>-5.3607966171054455E-2</v>
      </c>
    </row>
    <row r="66" spans="2:7">
      <c r="B66" s="134" t="s">
        <v>42</v>
      </c>
      <c r="C66" s="45">
        <v>9397</v>
      </c>
      <c r="D66" s="45">
        <v>7412</v>
      </c>
      <c r="E66" s="45">
        <v>7086</v>
      </c>
      <c r="F66" s="135">
        <f t="shared" si="3"/>
        <v>-0.21123762903054166</v>
      </c>
      <c r="G66" s="135">
        <f t="shared" si="3"/>
        <v>-4.3982730706961681E-2</v>
      </c>
    </row>
    <row r="67" spans="2:7">
      <c r="B67" s="134" t="s">
        <v>41</v>
      </c>
      <c r="C67" s="45">
        <v>10107</v>
      </c>
      <c r="D67" s="45">
        <v>7905</v>
      </c>
      <c r="E67" s="45">
        <v>0</v>
      </c>
      <c r="F67" s="135">
        <f t="shared" si="3"/>
        <v>-0.21786880379934703</v>
      </c>
      <c r="G67" s="135"/>
    </row>
    <row r="68" spans="2:7">
      <c r="B68" s="134" t="s">
        <v>40</v>
      </c>
      <c r="C68" s="45">
        <v>10891</v>
      </c>
      <c r="D68" s="45">
        <v>8951</v>
      </c>
      <c r="E68" s="45">
        <v>0</v>
      </c>
      <c r="F68" s="135">
        <f t="shared" si="3"/>
        <v>-0.17812873014415576</v>
      </c>
      <c r="G68" s="135"/>
    </row>
    <row r="69" spans="2:7">
      <c r="B69" s="134" t="s">
        <v>39</v>
      </c>
      <c r="C69" s="45">
        <v>11053</v>
      </c>
      <c r="D69" s="45">
        <v>9335</v>
      </c>
      <c r="E69" s="45">
        <v>0</v>
      </c>
      <c r="F69" s="135">
        <f t="shared" si="3"/>
        <v>-0.15543291414095717</v>
      </c>
      <c r="G69" s="135"/>
    </row>
    <row r="70" spans="2:7">
      <c r="B70" s="134" t="s">
        <v>38</v>
      </c>
      <c r="C70" s="45">
        <v>16206</v>
      </c>
      <c r="D70" s="45">
        <v>15835</v>
      </c>
      <c r="E70" s="45">
        <v>0</v>
      </c>
      <c r="F70" s="135">
        <f t="shared" si="3"/>
        <v>-2.2892755769468143E-2</v>
      </c>
      <c r="G70" s="135"/>
    </row>
    <row r="71" spans="2:7">
      <c r="B71" s="134" t="s">
        <v>37</v>
      </c>
      <c r="C71" s="45">
        <v>15322</v>
      </c>
      <c r="D71" s="45">
        <v>12571</v>
      </c>
      <c r="E71" s="45">
        <v>0</v>
      </c>
      <c r="F71" s="135">
        <f t="shared" si="3"/>
        <v>-0.17954575120741423</v>
      </c>
      <c r="G71" s="135"/>
    </row>
    <row r="72" spans="2:7">
      <c r="B72" s="136" t="s">
        <v>91</v>
      </c>
      <c r="C72" s="63">
        <f>SUM(C60:C71)</f>
        <v>163291</v>
      </c>
      <c r="D72" s="63">
        <f>SUM(D60:D71)</f>
        <v>141081</v>
      </c>
      <c r="E72" s="63">
        <f>SUM(E60:E71)</f>
        <v>75555</v>
      </c>
      <c r="F72" s="137">
        <f t="shared" si="3"/>
        <v>-0.13601484466382108</v>
      </c>
      <c r="G72" s="137"/>
    </row>
    <row r="73" spans="2:7" ht="22.5" customHeight="1">
      <c r="B73" s="534" t="s">
        <v>139</v>
      </c>
      <c r="C73" s="535"/>
      <c r="D73" s="535"/>
      <c r="E73" s="535"/>
      <c r="F73" s="535"/>
      <c r="G73" s="536"/>
    </row>
    <row r="74" spans="2:7" ht="9" customHeight="1"/>
    <row r="75" spans="2:7" ht="9.75" customHeight="1"/>
    <row r="76" spans="2:7" ht="46.5" customHeight="1">
      <c r="B76" s="537" t="s">
        <v>143</v>
      </c>
      <c r="C76" s="538"/>
      <c r="D76" s="538"/>
      <c r="E76" s="538"/>
      <c r="F76" s="538"/>
      <c r="G76" s="539"/>
    </row>
    <row r="77" spans="2:7">
      <c r="B77" s="64"/>
      <c r="C77" s="64">
        <v>2008</v>
      </c>
      <c r="D77" s="64">
        <v>2009</v>
      </c>
      <c r="E77" s="64">
        <v>2010</v>
      </c>
      <c r="F77" s="64" t="s">
        <v>137</v>
      </c>
      <c r="G77" s="64" t="s">
        <v>138</v>
      </c>
    </row>
    <row r="78" spans="2:7">
      <c r="B78" s="132" t="s">
        <v>48</v>
      </c>
      <c r="C78" s="60">
        <v>1594</v>
      </c>
      <c r="D78" s="60">
        <v>1196</v>
      </c>
      <c r="E78" s="60">
        <v>1000</v>
      </c>
      <c r="F78" s="133">
        <f>D78/C78-1</f>
        <v>-0.24968632371392718</v>
      </c>
      <c r="G78" s="133">
        <f>E78/D78-1</f>
        <v>-0.16387959866220736</v>
      </c>
    </row>
    <row r="79" spans="2:7">
      <c r="B79" s="134" t="s">
        <v>47</v>
      </c>
      <c r="C79" s="45">
        <v>1421</v>
      </c>
      <c r="D79" s="45">
        <v>900</v>
      </c>
      <c r="E79" s="45">
        <v>1045</v>
      </c>
      <c r="F79" s="135">
        <f t="shared" ref="F79:G90" si="4">D79/C79-1</f>
        <v>-0.36664320900774106</v>
      </c>
      <c r="G79" s="135">
        <f t="shared" si="4"/>
        <v>0.1611111111111112</v>
      </c>
    </row>
    <row r="80" spans="2:7">
      <c r="B80" s="134" t="s">
        <v>46</v>
      </c>
      <c r="C80" s="45">
        <v>1277</v>
      </c>
      <c r="D80" s="45">
        <v>1163</v>
      </c>
      <c r="E80" s="45">
        <v>722</v>
      </c>
      <c r="F80" s="135">
        <f t="shared" si="4"/>
        <v>-8.9271730618637468E-2</v>
      </c>
      <c r="G80" s="135">
        <f t="shared" si="4"/>
        <v>-0.37919174548581258</v>
      </c>
    </row>
    <row r="81" spans="2:7">
      <c r="B81" s="134" t="s">
        <v>45</v>
      </c>
      <c r="C81" s="45">
        <v>360</v>
      </c>
      <c r="D81" s="45">
        <v>314</v>
      </c>
      <c r="E81" s="45">
        <v>363</v>
      </c>
      <c r="F81" s="135">
        <f t="shared" si="4"/>
        <v>-0.12777777777777777</v>
      </c>
      <c r="G81" s="135">
        <f t="shared" si="4"/>
        <v>0.15605095541401282</v>
      </c>
    </row>
    <row r="82" spans="2:7">
      <c r="B82" s="134" t="s">
        <v>44</v>
      </c>
      <c r="C82" s="45">
        <v>42</v>
      </c>
      <c r="D82" s="45">
        <v>29</v>
      </c>
      <c r="E82" s="45">
        <v>17</v>
      </c>
      <c r="F82" s="135">
        <f t="shared" si="4"/>
        <v>-0.30952380952380953</v>
      </c>
      <c r="G82" s="135">
        <f t="shared" si="4"/>
        <v>-0.41379310344827591</v>
      </c>
    </row>
    <row r="83" spans="2:7">
      <c r="B83" s="134" t="s">
        <v>43</v>
      </c>
      <c r="C83" s="45">
        <v>57</v>
      </c>
      <c r="D83" s="45">
        <v>109</v>
      </c>
      <c r="E83" s="45">
        <v>46</v>
      </c>
      <c r="F83" s="135">
        <f t="shared" si="4"/>
        <v>0.91228070175438591</v>
      </c>
      <c r="G83" s="135">
        <f t="shared" si="4"/>
        <v>-0.57798165137614677</v>
      </c>
    </row>
    <row r="84" spans="2:7">
      <c r="B84" s="134" t="s">
        <v>42</v>
      </c>
      <c r="C84" s="45">
        <v>119</v>
      </c>
      <c r="D84" s="45">
        <v>70</v>
      </c>
      <c r="E84" s="45">
        <v>168</v>
      </c>
      <c r="F84" s="135">
        <f t="shared" si="4"/>
        <v>-0.41176470588235292</v>
      </c>
      <c r="G84" s="135">
        <f t="shared" si="4"/>
        <v>1.4</v>
      </c>
    </row>
    <row r="85" spans="2:7">
      <c r="B85" s="134" t="s">
        <v>41</v>
      </c>
      <c r="C85" s="45">
        <v>25</v>
      </c>
      <c r="D85" s="45">
        <v>23</v>
      </c>
      <c r="E85" s="45">
        <v>0</v>
      </c>
      <c r="F85" s="135">
        <f t="shared" si="4"/>
        <v>-7.999999999999996E-2</v>
      </c>
      <c r="G85" s="135"/>
    </row>
    <row r="86" spans="2:7">
      <c r="B86" s="134" t="s">
        <v>40</v>
      </c>
      <c r="C86" s="45">
        <v>46</v>
      </c>
      <c r="D86" s="45">
        <v>51</v>
      </c>
      <c r="E86" s="45">
        <v>0</v>
      </c>
      <c r="F86" s="135">
        <f t="shared" si="4"/>
        <v>0.10869565217391308</v>
      </c>
      <c r="G86" s="135"/>
    </row>
    <row r="87" spans="2:7">
      <c r="B87" s="134" t="s">
        <v>39</v>
      </c>
      <c r="C87" s="45">
        <v>922</v>
      </c>
      <c r="D87" s="45">
        <v>607</v>
      </c>
      <c r="E87" s="45">
        <v>0</v>
      </c>
      <c r="F87" s="135">
        <f t="shared" si="4"/>
        <v>-0.34164859002169201</v>
      </c>
      <c r="G87" s="135"/>
    </row>
    <row r="88" spans="2:7">
      <c r="B88" s="134" t="s">
        <v>38</v>
      </c>
      <c r="C88" s="45">
        <v>966</v>
      </c>
      <c r="D88" s="45">
        <v>662</v>
      </c>
      <c r="E88" s="45">
        <v>0</v>
      </c>
      <c r="F88" s="135">
        <f t="shared" si="4"/>
        <v>-0.31469979296066253</v>
      </c>
      <c r="G88" s="135"/>
    </row>
    <row r="89" spans="2:7">
      <c r="B89" s="134" t="s">
        <v>37</v>
      </c>
      <c r="C89" s="45">
        <v>1394</v>
      </c>
      <c r="D89" s="45">
        <v>840</v>
      </c>
      <c r="E89" s="45">
        <v>0</v>
      </c>
      <c r="F89" s="135">
        <f t="shared" si="4"/>
        <v>-0.39741750358680061</v>
      </c>
      <c r="G89" s="135"/>
    </row>
    <row r="90" spans="2:7">
      <c r="B90" s="136" t="s">
        <v>91</v>
      </c>
      <c r="C90" s="63">
        <f>SUM(C78:C89)</f>
        <v>8223</v>
      </c>
      <c r="D90" s="63">
        <f>SUM(D78:D89)</f>
        <v>5964</v>
      </c>
      <c r="E90" s="63">
        <f>SUM(E78:E89)</f>
        <v>3361</v>
      </c>
      <c r="F90" s="137">
        <f t="shared" si="4"/>
        <v>-0.27471725647573875</v>
      </c>
      <c r="G90" s="137"/>
    </row>
    <row r="91" spans="2:7" ht="24.75" customHeight="1">
      <c r="B91" s="534" t="s">
        <v>139</v>
      </c>
      <c r="C91" s="535"/>
      <c r="D91" s="535"/>
      <c r="E91" s="535"/>
      <c r="F91" s="535"/>
      <c r="G91" s="536"/>
    </row>
    <row r="92" spans="2:7" ht="6" customHeight="1"/>
    <row r="93" spans="2:7" ht="7.5" customHeight="1"/>
    <row r="94" spans="2:7" ht="45" customHeight="1">
      <c r="B94" s="537" t="s">
        <v>144</v>
      </c>
      <c r="C94" s="538"/>
      <c r="D94" s="538"/>
      <c r="E94" s="538"/>
      <c r="F94" s="538"/>
      <c r="G94" s="539"/>
    </row>
    <row r="95" spans="2:7">
      <c r="B95" s="64"/>
      <c r="C95" s="64">
        <v>2008</v>
      </c>
      <c r="D95" s="64">
        <v>2009</v>
      </c>
      <c r="E95" s="64">
        <v>2010</v>
      </c>
      <c r="F95" s="64" t="s">
        <v>137</v>
      </c>
      <c r="G95" s="64" t="s">
        <v>138</v>
      </c>
    </row>
    <row r="96" spans="2:7">
      <c r="B96" s="132" t="s">
        <v>48</v>
      </c>
      <c r="C96" s="60">
        <v>6996</v>
      </c>
      <c r="D96" s="60">
        <v>6005</v>
      </c>
      <c r="E96" s="60">
        <v>4882</v>
      </c>
      <c r="F96" s="133">
        <f>D96/C96-1</f>
        <v>-0.14165237278444831</v>
      </c>
      <c r="G96" s="133">
        <f>E96/D96-1</f>
        <v>-0.18701082431307248</v>
      </c>
    </row>
    <row r="97" spans="2:7">
      <c r="B97" s="134" t="s">
        <v>47</v>
      </c>
      <c r="C97" s="45">
        <v>5311</v>
      </c>
      <c r="D97" s="45">
        <v>5027</v>
      </c>
      <c r="E97" s="45">
        <v>3502</v>
      </c>
      <c r="F97" s="135">
        <f t="shared" ref="F97:G108" si="5">D97/C97-1</f>
        <v>-5.3473922048578371E-2</v>
      </c>
      <c r="G97" s="135">
        <f t="shared" si="5"/>
        <v>-0.30336184603143024</v>
      </c>
    </row>
    <row r="98" spans="2:7">
      <c r="B98" s="134" t="s">
        <v>46</v>
      </c>
      <c r="C98" s="45">
        <v>5725</v>
      </c>
      <c r="D98" s="45">
        <v>6511</v>
      </c>
      <c r="E98" s="45">
        <v>3364</v>
      </c>
      <c r="F98" s="135">
        <f t="shared" si="5"/>
        <v>0.13729257641921389</v>
      </c>
      <c r="G98" s="135">
        <f t="shared" si="5"/>
        <v>-0.48333589310397784</v>
      </c>
    </row>
    <row r="99" spans="2:7">
      <c r="B99" s="134" t="s">
        <v>45</v>
      </c>
      <c r="C99" s="45">
        <v>1655</v>
      </c>
      <c r="D99" s="45">
        <v>2165</v>
      </c>
      <c r="E99" s="45">
        <v>1228</v>
      </c>
      <c r="F99" s="135">
        <f t="shared" si="5"/>
        <v>0.30815709969788529</v>
      </c>
      <c r="G99" s="135">
        <f t="shared" si="5"/>
        <v>-0.43279445727482679</v>
      </c>
    </row>
    <row r="100" spans="2:7">
      <c r="B100" s="134" t="s">
        <v>44</v>
      </c>
      <c r="C100" s="45">
        <v>19</v>
      </c>
      <c r="D100" s="45">
        <v>47</v>
      </c>
      <c r="E100" s="45">
        <v>33</v>
      </c>
      <c r="F100" s="135">
        <f t="shared" si="5"/>
        <v>1.4736842105263159</v>
      </c>
      <c r="G100" s="135">
        <f t="shared" si="5"/>
        <v>-0.2978723404255319</v>
      </c>
    </row>
    <row r="101" spans="2:7">
      <c r="B101" s="134" t="s">
        <v>43</v>
      </c>
      <c r="C101" s="45">
        <v>36</v>
      </c>
      <c r="D101" s="45">
        <v>37</v>
      </c>
      <c r="E101" s="45">
        <v>43</v>
      </c>
      <c r="F101" s="135">
        <f t="shared" si="5"/>
        <v>2.7777777777777679E-2</v>
      </c>
      <c r="G101" s="135">
        <f t="shared" si="5"/>
        <v>0.16216216216216206</v>
      </c>
    </row>
    <row r="102" spans="2:7">
      <c r="B102" s="134" t="s">
        <v>42</v>
      </c>
      <c r="C102" s="45">
        <v>46</v>
      </c>
      <c r="D102" s="45">
        <v>22</v>
      </c>
      <c r="E102" s="45">
        <v>61</v>
      </c>
      <c r="F102" s="135">
        <f t="shared" si="5"/>
        <v>-0.52173913043478259</v>
      </c>
      <c r="G102" s="135">
        <f t="shared" si="5"/>
        <v>1.7727272727272729</v>
      </c>
    </row>
    <row r="103" spans="2:7">
      <c r="B103" s="134" t="s">
        <v>41</v>
      </c>
      <c r="C103" s="45">
        <v>19</v>
      </c>
      <c r="D103" s="45">
        <v>10</v>
      </c>
      <c r="E103" s="45">
        <v>0</v>
      </c>
      <c r="F103" s="135">
        <f t="shared" si="5"/>
        <v>-0.47368421052631582</v>
      </c>
      <c r="G103" s="135"/>
    </row>
    <row r="104" spans="2:7">
      <c r="B104" s="134" t="s">
        <v>40</v>
      </c>
      <c r="C104" s="45">
        <v>39</v>
      </c>
      <c r="D104" s="45">
        <v>48</v>
      </c>
      <c r="E104" s="45">
        <v>0</v>
      </c>
      <c r="F104" s="135">
        <f t="shared" si="5"/>
        <v>0.23076923076923084</v>
      </c>
      <c r="G104" s="135"/>
    </row>
    <row r="105" spans="2:7">
      <c r="B105" s="134" t="s">
        <v>39</v>
      </c>
      <c r="C105" s="45">
        <v>3053</v>
      </c>
      <c r="D105" s="45">
        <v>1979</v>
      </c>
      <c r="E105" s="45">
        <v>0</v>
      </c>
      <c r="F105" s="135">
        <f t="shared" si="5"/>
        <v>-0.35178512938093676</v>
      </c>
      <c r="G105" s="135"/>
    </row>
    <row r="106" spans="2:7">
      <c r="B106" s="134" t="s">
        <v>38</v>
      </c>
      <c r="C106" s="45">
        <v>6694</v>
      </c>
      <c r="D106" s="45">
        <v>4807</v>
      </c>
      <c r="E106" s="45">
        <v>0</v>
      </c>
      <c r="F106" s="135">
        <f t="shared" si="5"/>
        <v>-0.28189423364206756</v>
      </c>
      <c r="G106" s="135"/>
    </row>
    <row r="107" spans="2:7">
      <c r="B107" s="134" t="s">
        <v>37</v>
      </c>
      <c r="C107" s="45">
        <v>6652</v>
      </c>
      <c r="D107" s="45">
        <v>4893</v>
      </c>
      <c r="E107" s="45">
        <v>0</v>
      </c>
      <c r="F107" s="135">
        <f t="shared" si="5"/>
        <v>-0.26443174984966922</v>
      </c>
      <c r="G107" s="135"/>
    </row>
    <row r="108" spans="2:7">
      <c r="B108" s="136" t="s">
        <v>91</v>
      </c>
      <c r="C108" s="63">
        <f>SUM(C96:C107)</f>
        <v>36245</v>
      </c>
      <c r="D108" s="63">
        <f>SUM(D96:D107)</f>
        <v>31551</v>
      </c>
      <c r="E108" s="63">
        <f>SUM(E96:E107)</f>
        <v>13113</v>
      </c>
      <c r="F108" s="137">
        <f t="shared" si="5"/>
        <v>-0.12950751827838325</v>
      </c>
      <c r="G108" s="137"/>
    </row>
    <row r="109" spans="2:7" ht="22.5" customHeight="1">
      <c r="B109" s="534" t="s">
        <v>139</v>
      </c>
      <c r="C109" s="535"/>
      <c r="D109" s="535"/>
      <c r="E109" s="535"/>
      <c r="F109" s="535"/>
      <c r="G109" s="536"/>
    </row>
    <row r="110" spans="2:7" ht="7.5" customHeight="1"/>
    <row r="111" spans="2:7" ht="9" customHeight="1"/>
    <row r="112" spans="2:7" ht="44.25" customHeight="1">
      <c r="B112" s="537" t="s">
        <v>145</v>
      </c>
      <c r="C112" s="538"/>
      <c r="D112" s="538"/>
      <c r="E112" s="538"/>
      <c r="F112" s="538"/>
      <c r="G112" s="539"/>
    </row>
    <row r="113" spans="2:7">
      <c r="B113" s="64"/>
      <c r="C113" s="64">
        <v>2008</v>
      </c>
      <c r="D113" s="64">
        <v>2009</v>
      </c>
      <c r="E113" s="64">
        <v>2010</v>
      </c>
      <c r="F113" s="64" t="s">
        <v>137</v>
      </c>
      <c r="G113" s="64" t="s">
        <v>138</v>
      </c>
    </row>
    <row r="114" spans="2:7">
      <c r="B114" s="132" t="s">
        <v>48</v>
      </c>
      <c r="C114" s="60">
        <v>3278</v>
      </c>
      <c r="D114" s="60">
        <v>3080</v>
      </c>
      <c r="E114" s="60">
        <v>3035</v>
      </c>
      <c r="F114" s="133">
        <f>D114/C114-1</f>
        <v>-6.0402684563758413E-2</v>
      </c>
      <c r="G114" s="133">
        <f>E114/D114-1</f>
        <v>-1.4610389610389629E-2</v>
      </c>
    </row>
    <row r="115" spans="2:7">
      <c r="B115" s="134" t="s">
        <v>47</v>
      </c>
      <c r="C115" s="45">
        <v>3620</v>
      </c>
      <c r="D115" s="45">
        <v>3805</v>
      </c>
      <c r="E115" s="45">
        <v>2921</v>
      </c>
      <c r="F115" s="135">
        <f t="shared" ref="F115:G126" si="6">D115/C115-1</f>
        <v>5.1104972375690672E-2</v>
      </c>
      <c r="G115" s="135">
        <f t="shared" si="6"/>
        <v>-0.23232588699080159</v>
      </c>
    </row>
    <row r="116" spans="2:7">
      <c r="B116" s="134" t="s">
        <v>46</v>
      </c>
      <c r="C116" s="45">
        <v>4209</v>
      </c>
      <c r="D116" s="45">
        <v>4192</v>
      </c>
      <c r="E116" s="45">
        <v>2920</v>
      </c>
      <c r="F116" s="135">
        <f t="shared" si="6"/>
        <v>-4.0389641244951147E-3</v>
      </c>
      <c r="G116" s="135">
        <f t="shared" si="6"/>
        <v>-0.30343511450381677</v>
      </c>
    </row>
    <row r="117" spans="2:7">
      <c r="B117" s="134" t="s">
        <v>45</v>
      </c>
      <c r="C117" s="45">
        <v>1000</v>
      </c>
      <c r="D117" s="45">
        <v>1386</v>
      </c>
      <c r="E117" s="45">
        <v>796</v>
      </c>
      <c r="F117" s="135">
        <f t="shared" si="6"/>
        <v>0.3859999999999999</v>
      </c>
      <c r="G117" s="135">
        <f t="shared" si="6"/>
        <v>-0.42568542568542567</v>
      </c>
    </row>
    <row r="118" spans="2:7">
      <c r="B118" s="134" t="s">
        <v>44</v>
      </c>
      <c r="C118" s="45">
        <v>355</v>
      </c>
      <c r="D118" s="45">
        <v>65</v>
      </c>
      <c r="E118" s="45">
        <v>550</v>
      </c>
      <c r="F118" s="135">
        <f t="shared" si="6"/>
        <v>-0.81690140845070425</v>
      </c>
      <c r="G118" s="135">
        <f t="shared" si="6"/>
        <v>7.4615384615384617</v>
      </c>
    </row>
    <row r="119" spans="2:7">
      <c r="B119" s="134" t="s">
        <v>43</v>
      </c>
      <c r="C119" s="45">
        <v>362</v>
      </c>
      <c r="D119" s="45">
        <v>409</v>
      </c>
      <c r="E119" s="45">
        <v>692</v>
      </c>
      <c r="F119" s="135">
        <f t="shared" si="6"/>
        <v>0.12983425414364635</v>
      </c>
      <c r="G119" s="135">
        <f t="shared" si="6"/>
        <v>0.69193154034229831</v>
      </c>
    </row>
    <row r="120" spans="2:7">
      <c r="B120" s="134" t="s">
        <v>42</v>
      </c>
      <c r="C120" s="45">
        <v>608</v>
      </c>
      <c r="D120" s="45">
        <v>736</v>
      </c>
      <c r="E120" s="45">
        <v>960</v>
      </c>
      <c r="F120" s="135">
        <f t="shared" si="6"/>
        <v>0.21052631578947367</v>
      </c>
      <c r="G120" s="135">
        <f t="shared" si="6"/>
        <v>0.30434782608695654</v>
      </c>
    </row>
    <row r="121" spans="2:7">
      <c r="B121" s="134" t="s">
        <v>41</v>
      </c>
      <c r="C121" s="45">
        <v>327</v>
      </c>
      <c r="D121" s="45">
        <v>187</v>
      </c>
      <c r="E121" s="45">
        <v>0</v>
      </c>
      <c r="F121" s="135">
        <f t="shared" si="6"/>
        <v>-0.4281345565749235</v>
      </c>
      <c r="G121" s="135"/>
    </row>
    <row r="122" spans="2:7">
      <c r="B122" s="134" t="s">
        <v>40</v>
      </c>
      <c r="C122" s="45">
        <v>667</v>
      </c>
      <c r="D122" s="45">
        <v>500</v>
      </c>
      <c r="E122" s="45">
        <v>0</v>
      </c>
      <c r="F122" s="135">
        <f t="shared" si="6"/>
        <v>-0.2503748125937032</v>
      </c>
      <c r="G122" s="135"/>
    </row>
    <row r="123" spans="2:7">
      <c r="B123" s="134" t="s">
        <v>39</v>
      </c>
      <c r="C123" s="45">
        <v>2685</v>
      </c>
      <c r="D123" s="45">
        <v>1605</v>
      </c>
      <c r="E123" s="45">
        <v>0</v>
      </c>
      <c r="F123" s="135">
        <f t="shared" si="6"/>
        <v>-0.4022346368715084</v>
      </c>
      <c r="G123" s="135"/>
    </row>
    <row r="124" spans="2:7">
      <c r="B124" s="134" t="s">
        <v>38</v>
      </c>
      <c r="C124" s="45">
        <v>4905</v>
      </c>
      <c r="D124" s="45">
        <v>4044</v>
      </c>
      <c r="E124" s="45">
        <v>0</v>
      </c>
      <c r="F124" s="135">
        <f t="shared" si="6"/>
        <v>-0.17553516819571868</v>
      </c>
      <c r="G124" s="135"/>
    </row>
    <row r="125" spans="2:7">
      <c r="B125" s="134" t="s">
        <v>37</v>
      </c>
      <c r="C125" s="45">
        <v>2871</v>
      </c>
      <c r="D125" s="45">
        <v>2556</v>
      </c>
      <c r="E125" s="45">
        <v>0</v>
      </c>
      <c r="F125" s="135">
        <f t="shared" si="6"/>
        <v>-0.10971786833855801</v>
      </c>
      <c r="G125" s="135"/>
    </row>
    <row r="126" spans="2:7">
      <c r="B126" s="136" t="s">
        <v>91</v>
      </c>
      <c r="C126" s="63">
        <f>SUM(C114:C125)</f>
        <v>24887</v>
      </c>
      <c r="D126" s="63">
        <f>SUM(D114:D125)</f>
        <v>22565</v>
      </c>
      <c r="E126" s="63">
        <f>SUM(E114:E125)</f>
        <v>11874</v>
      </c>
      <c r="F126" s="137">
        <f t="shared" si="6"/>
        <v>-9.3301723791537783E-2</v>
      </c>
      <c r="G126" s="137"/>
    </row>
    <row r="127" spans="2:7" ht="22.5" customHeight="1">
      <c r="B127" s="534" t="s">
        <v>139</v>
      </c>
      <c r="C127" s="535"/>
      <c r="D127" s="535"/>
      <c r="E127" s="535"/>
      <c r="F127" s="535"/>
      <c r="G127" s="536"/>
    </row>
    <row r="128" spans="2:7" ht="7.5" customHeight="1"/>
    <row r="129" spans="2:7" ht="7.5" customHeight="1"/>
    <row r="130" spans="2:7" ht="45" customHeight="1">
      <c r="B130" s="537" t="s">
        <v>146</v>
      </c>
      <c r="C130" s="538"/>
      <c r="D130" s="538"/>
      <c r="E130" s="538"/>
      <c r="F130" s="538"/>
      <c r="G130" s="539"/>
    </row>
    <row r="131" spans="2:7">
      <c r="B131" s="64"/>
      <c r="C131" s="64">
        <v>2008</v>
      </c>
      <c r="D131" s="64">
        <v>2009</v>
      </c>
      <c r="E131" s="64">
        <v>2010</v>
      </c>
      <c r="F131" s="64" t="s">
        <v>137</v>
      </c>
      <c r="G131" s="64" t="s">
        <v>138</v>
      </c>
    </row>
    <row r="132" spans="2:7">
      <c r="B132" s="132" t="s">
        <v>48</v>
      </c>
      <c r="C132" s="60">
        <v>3194</v>
      </c>
      <c r="D132" s="60">
        <v>2083</v>
      </c>
      <c r="E132" s="60">
        <v>1987</v>
      </c>
      <c r="F132" s="133">
        <f>D132/C132-1</f>
        <v>-0.34783969943644333</v>
      </c>
      <c r="G132" s="133">
        <f>E132/D132-1</f>
        <v>-4.6087373979836754E-2</v>
      </c>
    </row>
    <row r="133" spans="2:7">
      <c r="B133" s="134" t="s">
        <v>47</v>
      </c>
      <c r="C133" s="45">
        <v>2547</v>
      </c>
      <c r="D133" s="45">
        <v>2034</v>
      </c>
      <c r="E133" s="45">
        <v>1576</v>
      </c>
      <c r="F133" s="135">
        <f t="shared" ref="F133:G144" si="7">D133/C133-1</f>
        <v>-0.20141342756183744</v>
      </c>
      <c r="G133" s="135">
        <f t="shared" si="7"/>
        <v>-0.22517207472959688</v>
      </c>
    </row>
    <row r="134" spans="2:7">
      <c r="B134" s="134" t="s">
        <v>46</v>
      </c>
      <c r="C134" s="45">
        <v>2967</v>
      </c>
      <c r="D134" s="45">
        <v>2077</v>
      </c>
      <c r="E134" s="45">
        <v>1325</v>
      </c>
      <c r="F134" s="135">
        <f t="shared" si="7"/>
        <v>-0.29996629592180657</v>
      </c>
      <c r="G134" s="135">
        <f t="shared" si="7"/>
        <v>-0.36206066441983631</v>
      </c>
    </row>
    <row r="135" spans="2:7">
      <c r="B135" s="134" t="s">
        <v>45</v>
      </c>
      <c r="C135" s="45">
        <v>989</v>
      </c>
      <c r="D135" s="45">
        <v>461</v>
      </c>
      <c r="E135" s="45">
        <v>336</v>
      </c>
      <c r="F135" s="135">
        <f t="shared" si="7"/>
        <v>-0.5338725985844287</v>
      </c>
      <c r="G135" s="135">
        <f t="shared" si="7"/>
        <v>-0.27114967462039041</v>
      </c>
    </row>
    <row r="136" spans="2:7">
      <c r="B136" s="134" t="s">
        <v>44</v>
      </c>
      <c r="C136" s="45">
        <v>68</v>
      </c>
      <c r="D136" s="45">
        <v>51</v>
      </c>
      <c r="E136" s="45">
        <v>64</v>
      </c>
      <c r="F136" s="135">
        <f t="shared" si="7"/>
        <v>-0.25</v>
      </c>
      <c r="G136" s="135">
        <f t="shared" si="7"/>
        <v>0.25490196078431371</v>
      </c>
    </row>
    <row r="137" spans="2:7">
      <c r="B137" s="134" t="s">
        <v>43</v>
      </c>
      <c r="C137" s="45">
        <v>41</v>
      </c>
      <c r="D137" s="45">
        <v>71</v>
      </c>
      <c r="E137" s="45">
        <v>112</v>
      </c>
      <c r="F137" s="135">
        <f t="shared" si="7"/>
        <v>0.73170731707317072</v>
      </c>
      <c r="G137" s="135">
        <f t="shared" si="7"/>
        <v>0.57746478873239426</v>
      </c>
    </row>
    <row r="138" spans="2:7">
      <c r="B138" s="134" t="s">
        <v>42</v>
      </c>
      <c r="C138" s="45">
        <v>143</v>
      </c>
      <c r="D138" s="45">
        <v>84</v>
      </c>
      <c r="E138" s="45">
        <v>91</v>
      </c>
      <c r="F138" s="135">
        <f t="shared" si="7"/>
        <v>-0.41258741258741261</v>
      </c>
      <c r="G138" s="135">
        <f t="shared" si="7"/>
        <v>8.3333333333333259E-2</v>
      </c>
    </row>
    <row r="139" spans="2:7">
      <c r="B139" s="134" t="s">
        <v>41</v>
      </c>
      <c r="C139" s="45">
        <v>55</v>
      </c>
      <c r="D139" s="45">
        <v>25</v>
      </c>
      <c r="E139" s="45">
        <v>0</v>
      </c>
      <c r="F139" s="135">
        <f t="shared" si="7"/>
        <v>-0.54545454545454541</v>
      </c>
      <c r="G139" s="135"/>
    </row>
    <row r="140" spans="2:7">
      <c r="B140" s="134" t="s">
        <v>40</v>
      </c>
      <c r="C140" s="45">
        <v>96</v>
      </c>
      <c r="D140" s="45">
        <v>23</v>
      </c>
      <c r="E140" s="45">
        <v>0</v>
      </c>
      <c r="F140" s="135">
        <f t="shared" si="7"/>
        <v>-0.76041666666666663</v>
      </c>
      <c r="G140" s="135"/>
    </row>
    <row r="141" spans="2:7">
      <c r="B141" s="134" t="s">
        <v>39</v>
      </c>
      <c r="C141" s="45">
        <v>1512</v>
      </c>
      <c r="D141" s="45">
        <v>663</v>
      </c>
      <c r="E141" s="45">
        <v>0</v>
      </c>
      <c r="F141" s="135">
        <f t="shared" si="7"/>
        <v>-0.56150793650793651</v>
      </c>
      <c r="G141" s="135"/>
    </row>
    <row r="142" spans="2:7">
      <c r="B142" s="134" t="s">
        <v>38</v>
      </c>
      <c r="C142" s="45">
        <v>2667</v>
      </c>
      <c r="D142" s="45">
        <v>1412</v>
      </c>
      <c r="E142" s="45">
        <v>0</v>
      </c>
      <c r="F142" s="135">
        <f t="shared" si="7"/>
        <v>-0.47056617922759658</v>
      </c>
      <c r="G142" s="135"/>
    </row>
    <row r="143" spans="2:7">
      <c r="B143" s="134" t="s">
        <v>37</v>
      </c>
      <c r="C143" s="45">
        <v>2445</v>
      </c>
      <c r="D143" s="45">
        <v>1819</v>
      </c>
      <c r="E143" s="45">
        <v>0</v>
      </c>
      <c r="F143" s="135">
        <f t="shared" si="7"/>
        <v>-0.25603271983640086</v>
      </c>
      <c r="G143" s="135"/>
    </row>
    <row r="144" spans="2:7">
      <c r="B144" s="136" t="s">
        <v>91</v>
      </c>
      <c r="C144" s="63">
        <f>SUM(C132:C143)</f>
        <v>16724</v>
      </c>
      <c r="D144" s="63">
        <f>SUM(D132:D143)</f>
        <v>10803</v>
      </c>
      <c r="E144" s="63">
        <f>SUM(E132:E143)</f>
        <v>5491</v>
      </c>
      <c r="F144" s="137">
        <f t="shared" si="7"/>
        <v>-0.35404209519253771</v>
      </c>
      <c r="G144" s="137"/>
    </row>
    <row r="145" spans="2:7" ht="22.5" customHeight="1">
      <c r="B145" s="534" t="s">
        <v>139</v>
      </c>
      <c r="C145" s="535"/>
      <c r="D145" s="535"/>
      <c r="E145" s="535"/>
      <c r="F145" s="535"/>
      <c r="G145" s="536"/>
    </row>
    <row r="146" spans="2:7" ht="8.25" customHeight="1"/>
    <row r="147" spans="2:7" ht="9.75" customHeight="1"/>
    <row r="148" spans="2:7" ht="45.75" customHeight="1">
      <c r="B148" s="537" t="s">
        <v>147</v>
      </c>
      <c r="C148" s="538"/>
      <c r="D148" s="538"/>
      <c r="E148" s="538"/>
      <c r="F148" s="538"/>
      <c r="G148" s="539"/>
    </row>
    <row r="149" spans="2:7">
      <c r="B149" s="64"/>
      <c r="C149" s="64">
        <v>2008</v>
      </c>
      <c r="D149" s="64">
        <v>2009</v>
      </c>
      <c r="E149" s="64">
        <v>2010</v>
      </c>
      <c r="F149" s="64" t="s">
        <v>137</v>
      </c>
      <c r="G149" s="64" t="s">
        <v>138</v>
      </c>
    </row>
    <row r="150" spans="2:7">
      <c r="B150" s="132" t="s">
        <v>48</v>
      </c>
      <c r="C150" s="60">
        <v>638</v>
      </c>
      <c r="D150" s="60">
        <v>635</v>
      </c>
      <c r="E150" s="60">
        <v>868</v>
      </c>
      <c r="F150" s="133">
        <f>D150/C150-1</f>
        <v>-4.7021943573667402E-3</v>
      </c>
      <c r="G150" s="133">
        <f>E150/D150-1</f>
        <v>0.36692913385826764</v>
      </c>
    </row>
    <row r="151" spans="2:7">
      <c r="B151" s="134" t="s">
        <v>47</v>
      </c>
      <c r="C151" s="45">
        <v>1190</v>
      </c>
      <c r="D151" s="45">
        <v>1030</v>
      </c>
      <c r="E151" s="45">
        <v>1283</v>
      </c>
      <c r="F151" s="135">
        <f t="shared" ref="F151:G162" si="8">D151/C151-1</f>
        <v>-0.13445378151260501</v>
      </c>
      <c r="G151" s="135">
        <f t="shared" si="8"/>
        <v>0.24563106796116507</v>
      </c>
    </row>
    <row r="152" spans="2:7">
      <c r="B152" s="134" t="s">
        <v>46</v>
      </c>
      <c r="C152" s="45">
        <v>1211</v>
      </c>
      <c r="D152" s="45">
        <v>1033</v>
      </c>
      <c r="E152" s="45">
        <v>1359</v>
      </c>
      <c r="F152" s="135">
        <f t="shared" si="8"/>
        <v>-0.1469859620148638</v>
      </c>
      <c r="G152" s="135">
        <f t="shared" si="8"/>
        <v>0.31558567279767669</v>
      </c>
    </row>
    <row r="153" spans="2:7">
      <c r="B153" s="134" t="s">
        <v>45</v>
      </c>
      <c r="C153" s="45">
        <v>1728</v>
      </c>
      <c r="D153" s="45">
        <v>1622</v>
      </c>
      <c r="E153" s="45">
        <v>1815</v>
      </c>
      <c r="F153" s="135">
        <f t="shared" si="8"/>
        <v>-6.134259259259256E-2</v>
      </c>
      <c r="G153" s="135">
        <f t="shared" si="8"/>
        <v>0.11898890258939576</v>
      </c>
    </row>
    <row r="154" spans="2:7">
      <c r="B154" s="134" t="s">
        <v>44</v>
      </c>
      <c r="C154" s="45">
        <v>871</v>
      </c>
      <c r="D154" s="45">
        <v>1040</v>
      </c>
      <c r="E154" s="45">
        <v>1413</v>
      </c>
      <c r="F154" s="135">
        <f t="shared" si="8"/>
        <v>0.19402985074626855</v>
      </c>
      <c r="G154" s="135">
        <f t="shared" si="8"/>
        <v>0.35865384615384621</v>
      </c>
    </row>
    <row r="155" spans="2:7">
      <c r="B155" s="134" t="s">
        <v>43</v>
      </c>
      <c r="C155" s="45">
        <v>585</v>
      </c>
      <c r="D155" s="45">
        <v>764</v>
      </c>
      <c r="E155" s="45">
        <v>1059</v>
      </c>
      <c r="F155" s="135">
        <f t="shared" si="8"/>
        <v>0.30598290598290601</v>
      </c>
      <c r="G155" s="135">
        <f t="shared" si="8"/>
        <v>0.38612565445026181</v>
      </c>
    </row>
    <row r="156" spans="2:7">
      <c r="B156" s="134" t="s">
        <v>42</v>
      </c>
      <c r="C156" s="45">
        <v>1113</v>
      </c>
      <c r="D156" s="45">
        <v>946</v>
      </c>
      <c r="E156" s="45">
        <v>1025</v>
      </c>
      <c r="F156" s="135">
        <f t="shared" si="8"/>
        <v>-0.15004492362982924</v>
      </c>
      <c r="G156" s="135">
        <f t="shared" si="8"/>
        <v>8.3509513742071828E-2</v>
      </c>
    </row>
    <row r="157" spans="2:7">
      <c r="B157" s="134" t="s">
        <v>41</v>
      </c>
      <c r="C157" s="45">
        <v>1172</v>
      </c>
      <c r="D157" s="45">
        <v>826</v>
      </c>
      <c r="E157" s="45">
        <v>0</v>
      </c>
      <c r="F157" s="135">
        <f t="shared" si="8"/>
        <v>-0.29522184300341292</v>
      </c>
      <c r="G157" s="135"/>
    </row>
    <row r="158" spans="2:7">
      <c r="B158" s="134" t="s">
        <v>40</v>
      </c>
      <c r="C158" s="45">
        <v>834</v>
      </c>
      <c r="D158" s="45">
        <v>618</v>
      </c>
      <c r="E158" s="45">
        <v>0</v>
      </c>
      <c r="F158" s="135">
        <f t="shared" si="8"/>
        <v>-0.25899280575539574</v>
      </c>
      <c r="G158" s="135"/>
    </row>
    <row r="159" spans="2:7">
      <c r="B159" s="134" t="s">
        <v>39</v>
      </c>
      <c r="C159" s="45">
        <v>1034</v>
      </c>
      <c r="D159" s="45">
        <v>785</v>
      </c>
      <c r="E159" s="45">
        <v>0</v>
      </c>
      <c r="F159" s="135">
        <f t="shared" si="8"/>
        <v>-0.24081237911025144</v>
      </c>
      <c r="G159" s="135"/>
    </row>
    <row r="160" spans="2:7">
      <c r="B160" s="134" t="s">
        <v>38</v>
      </c>
      <c r="C160" s="45">
        <v>640</v>
      </c>
      <c r="D160" s="45">
        <v>784</v>
      </c>
      <c r="E160" s="45">
        <v>0</v>
      </c>
      <c r="F160" s="135">
        <f t="shared" si="8"/>
        <v>0.22500000000000009</v>
      </c>
      <c r="G160" s="135"/>
    </row>
    <row r="161" spans="2:7">
      <c r="B161" s="134" t="s">
        <v>37</v>
      </c>
      <c r="C161" s="45">
        <v>751</v>
      </c>
      <c r="D161" s="45">
        <v>761</v>
      </c>
      <c r="E161" s="45">
        <v>0</v>
      </c>
      <c r="F161" s="135">
        <f t="shared" si="8"/>
        <v>1.3315579227696439E-2</v>
      </c>
      <c r="G161" s="135"/>
    </row>
    <row r="162" spans="2:7">
      <c r="B162" s="136" t="s">
        <v>91</v>
      </c>
      <c r="C162" s="63">
        <f>SUM(C150:C161)</f>
        <v>11767</v>
      </c>
      <c r="D162" s="63">
        <f>SUM(D150:D161)</f>
        <v>10844</v>
      </c>
      <c r="E162" s="63">
        <f>SUM(E150:E161)</f>
        <v>8822</v>
      </c>
      <c r="F162" s="137">
        <f t="shared" si="8"/>
        <v>-7.8439704257669773E-2</v>
      </c>
      <c r="G162" s="137"/>
    </row>
    <row r="163" spans="2:7" ht="21.75" customHeight="1">
      <c r="B163" s="534" t="s">
        <v>139</v>
      </c>
      <c r="C163" s="535"/>
      <c r="D163" s="535"/>
      <c r="E163" s="535"/>
      <c r="F163" s="535"/>
      <c r="G163" s="536"/>
    </row>
    <row r="164" spans="2:7" ht="10.5" customHeight="1"/>
    <row r="165" spans="2:7" ht="7.5" customHeight="1"/>
    <row r="166" spans="2:7" ht="45" customHeight="1">
      <c r="B166" s="537" t="s">
        <v>148</v>
      </c>
      <c r="C166" s="538"/>
      <c r="D166" s="538"/>
      <c r="E166" s="538"/>
      <c r="F166" s="538"/>
      <c r="G166" s="539"/>
    </row>
    <row r="167" spans="2:7">
      <c r="B167" s="64"/>
      <c r="C167" s="64">
        <v>2008</v>
      </c>
      <c r="D167" s="64">
        <v>2009</v>
      </c>
      <c r="E167" s="64">
        <v>2010</v>
      </c>
      <c r="F167" s="64" t="s">
        <v>137</v>
      </c>
      <c r="G167" s="64" t="s">
        <v>138</v>
      </c>
    </row>
    <row r="168" spans="2:7">
      <c r="B168" s="132" t="s">
        <v>48</v>
      </c>
      <c r="C168" s="60">
        <v>308</v>
      </c>
      <c r="D168" s="60">
        <v>298</v>
      </c>
      <c r="E168" s="60">
        <v>195</v>
      </c>
      <c r="F168" s="133">
        <f>D168/C168-1</f>
        <v>-3.2467532467532423E-2</v>
      </c>
      <c r="G168" s="133">
        <f>E168/D168-1</f>
        <v>-0.34563758389261745</v>
      </c>
    </row>
    <row r="169" spans="2:7">
      <c r="B169" s="134" t="s">
        <v>47</v>
      </c>
      <c r="C169" s="45">
        <v>319</v>
      </c>
      <c r="D169" s="45">
        <v>425</v>
      </c>
      <c r="E169" s="45">
        <v>274</v>
      </c>
      <c r="F169" s="135">
        <f t="shared" ref="F169:G180" si="9">D169/C169-1</f>
        <v>0.33228840125391845</v>
      </c>
      <c r="G169" s="135">
        <f t="shared" si="9"/>
        <v>-0.35529411764705887</v>
      </c>
    </row>
    <row r="170" spans="2:7">
      <c r="B170" s="134" t="s">
        <v>46</v>
      </c>
      <c r="C170" s="45">
        <v>299</v>
      </c>
      <c r="D170" s="45">
        <v>268</v>
      </c>
      <c r="E170" s="45">
        <v>240</v>
      </c>
      <c r="F170" s="135">
        <f t="shared" si="9"/>
        <v>-0.10367892976588633</v>
      </c>
      <c r="G170" s="135">
        <f t="shared" si="9"/>
        <v>-0.10447761194029848</v>
      </c>
    </row>
    <row r="171" spans="2:7">
      <c r="B171" s="134" t="s">
        <v>45</v>
      </c>
      <c r="C171" s="45">
        <v>342</v>
      </c>
      <c r="D171" s="45">
        <v>240</v>
      </c>
      <c r="E171" s="45">
        <v>153</v>
      </c>
      <c r="F171" s="135">
        <f t="shared" si="9"/>
        <v>-0.29824561403508776</v>
      </c>
      <c r="G171" s="135">
        <f t="shared" si="9"/>
        <v>-0.36250000000000004</v>
      </c>
    </row>
    <row r="172" spans="2:7">
      <c r="B172" s="134" t="s">
        <v>44</v>
      </c>
      <c r="C172" s="45">
        <v>267</v>
      </c>
      <c r="D172" s="45">
        <v>306</v>
      </c>
      <c r="E172" s="45">
        <v>388</v>
      </c>
      <c r="F172" s="135">
        <f t="shared" si="9"/>
        <v>0.14606741573033699</v>
      </c>
      <c r="G172" s="135">
        <f t="shared" si="9"/>
        <v>0.26797385620915026</v>
      </c>
    </row>
    <row r="173" spans="2:7">
      <c r="B173" s="134" t="s">
        <v>43</v>
      </c>
      <c r="C173" s="45">
        <v>218</v>
      </c>
      <c r="D173" s="45">
        <v>183</v>
      </c>
      <c r="E173" s="45">
        <v>220</v>
      </c>
      <c r="F173" s="135">
        <f t="shared" si="9"/>
        <v>-0.16055045871559637</v>
      </c>
      <c r="G173" s="135">
        <f t="shared" si="9"/>
        <v>0.20218579234972678</v>
      </c>
    </row>
    <row r="174" spans="2:7">
      <c r="B174" s="134" t="s">
        <v>42</v>
      </c>
      <c r="C174" s="45">
        <v>361</v>
      </c>
      <c r="D174" s="45">
        <v>208</v>
      </c>
      <c r="E174" s="45">
        <v>288</v>
      </c>
      <c r="F174" s="135">
        <f t="shared" si="9"/>
        <v>-0.42382271468144039</v>
      </c>
      <c r="G174" s="135">
        <f t="shared" si="9"/>
        <v>0.38461538461538458</v>
      </c>
    </row>
    <row r="175" spans="2:7">
      <c r="B175" s="134" t="s">
        <v>41</v>
      </c>
      <c r="C175" s="45">
        <v>181</v>
      </c>
      <c r="D175" s="45">
        <v>257</v>
      </c>
      <c r="E175" s="45">
        <v>0</v>
      </c>
      <c r="F175" s="135">
        <f t="shared" si="9"/>
        <v>0.41988950276243098</v>
      </c>
      <c r="G175" s="135"/>
    </row>
    <row r="176" spans="2:7">
      <c r="B176" s="134" t="s">
        <v>40</v>
      </c>
      <c r="C176" s="45">
        <v>250</v>
      </c>
      <c r="D176" s="45">
        <v>175</v>
      </c>
      <c r="E176" s="45">
        <v>0</v>
      </c>
      <c r="F176" s="135">
        <f t="shared" si="9"/>
        <v>-0.30000000000000004</v>
      </c>
      <c r="G176" s="135"/>
    </row>
    <row r="177" spans="2:7">
      <c r="B177" s="134" t="s">
        <v>39</v>
      </c>
      <c r="C177" s="45">
        <v>265</v>
      </c>
      <c r="D177" s="45">
        <v>325</v>
      </c>
      <c r="E177" s="45">
        <v>0</v>
      </c>
      <c r="F177" s="135">
        <f t="shared" si="9"/>
        <v>0.22641509433962259</v>
      </c>
      <c r="G177" s="135"/>
    </row>
    <row r="178" spans="2:7">
      <c r="B178" s="134" t="s">
        <v>38</v>
      </c>
      <c r="C178" s="45">
        <v>287</v>
      </c>
      <c r="D178" s="45">
        <v>206</v>
      </c>
      <c r="E178" s="45">
        <v>0</v>
      </c>
      <c r="F178" s="135">
        <f t="shared" si="9"/>
        <v>-0.28222996515679444</v>
      </c>
      <c r="G178" s="135"/>
    </row>
    <row r="179" spans="2:7">
      <c r="B179" s="134" t="s">
        <v>37</v>
      </c>
      <c r="C179" s="45">
        <v>359</v>
      </c>
      <c r="D179" s="45">
        <v>273</v>
      </c>
      <c r="E179" s="45">
        <v>0</v>
      </c>
      <c r="F179" s="135">
        <f t="shared" si="9"/>
        <v>-0.23955431754874656</v>
      </c>
      <c r="G179" s="135"/>
    </row>
    <row r="180" spans="2:7">
      <c r="B180" s="136" t="s">
        <v>91</v>
      </c>
      <c r="C180" s="63">
        <f>SUM(C168:C179)</f>
        <v>3456</v>
      </c>
      <c r="D180" s="63">
        <f>SUM(D168:D179)</f>
        <v>3164</v>
      </c>
      <c r="E180" s="63">
        <f>SUM(E168:E179)</f>
        <v>1758</v>
      </c>
      <c r="F180" s="137">
        <f t="shared" si="9"/>
        <v>-8.44907407407407E-2</v>
      </c>
      <c r="G180" s="137"/>
    </row>
    <row r="181" spans="2:7" ht="23.25" customHeight="1">
      <c r="B181" s="534" t="s">
        <v>139</v>
      </c>
      <c r="C181" s="535"/>
      <c r="D181" s="535"/>
      <c r="E181" s="535"/>
      <c r="F181" s="535"/>
      <c r="G181" s="536"/>
    </row>
    <row r="182" spans="2:7" ht="9.75" customHeight="1"/>
    <row r="183" spans="2:7" ht="7.5" customHeight="1"/>
    <row r="184" spans="2:7" ht="45" customHeight="1">
      <c r="B184" s="537" t="s">
        <v>149</v>
      </c>
      <c r="C184" s="538"/>
      <c r="D184" s="538"/>
      <c r="E184" s="538"/>
      <c r="F184" s="538"/>
      <c r="G184" s="539"/>
    </row>
    <row r="185" spans="2:7">
      <c r="B185" s="64"/>
      <c r="C185" s="64">
        <v>2008</v>
      </c>
      <c r="D185" s="64">
        <v>2009</v>
      </c>
      <c r="E185" s="64">
        <v>2010</v>
      </c>
      <c r="F185" s="64" t="s">
        <v>137</v>
      </c>
      <c r="G185" s="64" t="s">
        <v>138</v>
      </c>
    </row>
    <row r="186" spans="2:7">
      <c r="B186" s="132" t="s">
        <v>48</v>
      </c>
      <c r="C186" s="60">
        <v>220</v>
      </c>
      <c r="D186" s="60">
        <v>232</v>
      </c>
      <c r="E186" s="60">
        <v>221</v>
      </c>
      <c r="F186" s="133">
        <f>D186/C186-1</f>
        <v>5.4545454545454453E-2</v>
      </c>
      <c r="G186" s="133">
        <f>E186/D186-1</f>
        <v>-4.7413793103448287E-2</v>
      </c>
    </row>
    <row r="187" spans="2:7">
      <c r="B187" s="134" t="s">
        <v>47</v>
      </c>
      <c r="C187" s="45">
        <v>121</v>
      </c>
      <c r="D187" s="45">
        <v>108</v>
      </c>
      <c r="E187" s="45">
        <v>139</v>
      </c>
      <c r="F187" s="135">
        <f t="shared" ref="F187:G198" si="10">D187/C187-1</f>
        <v>-0.1074380165289256</v>
      </c>
      <c r="G187" s="135">
        <f t="shared" si="10"/>
        <v>0.28703703703703698</v>
      </c>
    </row>
    <row r="188" spans="2:7">
      <c r="B188" s="134" t="s">
        <v>46</v>
      </c>
      <c r="C188" s="45">
        <v>212</v>
      </c>
      <c r="D188" s="45">
        <v>78</v>
      </c>
      <c r="E188" s="45">
        <v>146</v>
      </c>
      <c r="F188" s="135">
        <f t="shared" si="10"/>
        <v>-0.63207547169811318</v>
      </c>
      <c r="G188" s="135">
        <f t="shared" si="10"/>
        <v>0.87179487179487181</v>
      </c>
    </row>
    <row r="189" spans="2:7">
      <c r="B189" s="134" t="s">
        <v>45</v>
      </c>
      <c r="C189" s="45">
        <v>138</v>
      </c>
      <c r="D189" s="45">
        <v>140</v>
      </c>
      <c r="E189" s="45">
        <v>91</v>
      </c>
      <c r="F189" s="135">
        <f t="shared" si="10"/>
        <v>1.449275362318847E-2</v>
      </c>
      <c r="G189" s="135">
        <f t="shared" si="10"/>
        <v>-0.35</v>
      </c>
    </row>
    <row r="190" spans="2:7">
      <c r="B190" s="134" t="s">
        <v>44</v>
      </c>
      <c r="C190" s="45">
        <v>100</v>
      </c>
      <c r="D190" s="45">
        <v>140</v>
      </c>
      <c r="E190" s="45">
        <v>276</v>
      </c>
      <c r="F190" s="135">
        <f t="shared" si="10"/>
        <v>0.39999999999999991</v>
      </c>
      <c r="G190" s="135">
        <f t="shared" si="10"/>
        <v>0.97142857142857153</v>
      </c>
    </row>
    <row r="191" spans="2:7">
      <c r="B191" s="134" t="s">
        <v>43</v>
      </c>
      <c r="C191" s="45">
        <v>128</v>
      </c>
      <c r="D191" s="45">
        <v>105</v>
      </c>
      <c r="E191" s="45">
        <v>354</v>
      </c>
      <c r="F191" s="135">
        <f t="shared" si="10"/>
        <v>-0.1796875</v>
      </c>
      <c r="G191" s="135">
        <f t="shared" si="10"/>
        <v>2.3714285714285714</v>
      </c>
    </row>
    <row r="192" spans="2:7">
      <c r="B192" s="134" t="s">
        <v>42</v>
      </c>
      <c r="C192" s="45">
        <v>181</v>
      </c>
      <c r="D192" s="45">
        <v>156</v>
      </c>
      <c r="E192" s="45">
        <v>186</v>
      </c>
      <c r="F192" s="135">
        <f t="shared" si="10"/>
        <v>-0.13812154696132595</v>
      </c>
      <c r="G192" s="135">
        <f t="shared" si="10"/>
        <v>0.19230769230769229</v>
      </c>
    </row>
    <row r="193" spans="2:7">
      <c r="B193" s="134" t="s">
        <v>41</v>
      </c>
      <c r="C193" s="45">
        <v>143</v>
      </c>
      <c r="D193" s="45">
        <v>95</v>
      </c>
      <c r="E193" s="45">
        <v>0</v>
      </c>
      <c r="F193" s="135">
        <f t="shared" si="10"/>
        <v>-0.33566433566433562</v>
      </c>
      <c r="G193" s="135"/>
    </row>
    <row r="194" spans="2:7">
      <c r="B194" s="134" t="s">
        <v>40</v>
      </c>
      <c r="C194" s="45">
        <v>119</v>
      </c>
      <c r="D194" s="45">
        <v>120</v>
      </c>
      <c r="E194" s="45">
        <v>0</v>
      </c>
      <c r="F194" s="135">
        <f t="shared" si="10"/>
        <v>8.4033613445377853E-3</v>
      </c>
      <c r="G194" s="135"/>
    </row>
    <row r="195" spans="2:7">
      <c r="B195" s="134" t="s">
        <v>39</v>
      </c>
      <c r="C195" s="45">
        <v>261</v>
      </c>
      <c r="D195" s="45">
        <v>145</v>
      </c>
      <c r="E195" s="45">
        <v>0</v>
      </c>
      <c r="F195" s="135">
        <f t="shared" si="10"/>
        <v>-0.44444444444444442</v>
      </c>
      <c r="G195" s="135"/>
    </row>
    <row r="196" spans="2:7">
      <c r="B196" s="134" t="s">
        <v>38</v>
      </c>
      <c r="C196" s="45">
        <v>248</v>
      </c>
      <c r="D196" s="45">
        <v>132</v>
      </c>
      <c r="E196" s="45">
        <v>0</v>
      </c>
      <c r="F196" s="135">
        <f t="shared" si="10"/>
        <v>-0.467741935483871</v>
      </c>
      <c r="G196" s="135"/>
    </row>
    <row r="197" spans="2:7">
      <c r="B197" s="134" t="s">
        <v>37</v>
      </c>
      <c r="C197" s="45">
        <v>146</v>
      </c>
      <c r="D197" s="45">
        <v>182</v>
      </c>
      <c r="E197" s="45">
        <v>0</v>
      </c>
      <c r="F197" s="135">
        <f t="shared" si="10"/>
        <v>0.24657534246575352</v>
      </c>
      <c r="G197" s="135"/>
    </row>
    <row r="198" spans="2:7">
      <c r="B198" s="136" t="s">
        <v>91</v>
      </c>
      <c r="C198" s="63">
        <f>SUM(C186:C197)</f>
        <v>2017</v>
      </c>
      <c r="D198" s="63">
        <f>SUM(D186:D197)</f>
        <v>1633</v>
      </c>
      <c r="E198" s="63">
        <f>SUM(E186:E197)</f>
        <v>1413</v>
      </c>
      <c r="F198" s="137">
        <f t="shared" si="10"/>
        <v>-0.19038175508180466</v>
      </c>
      <c r="G198" s="137"/>
    </row>
    <row r="199" spans="2:7" ht="21.75" customHeight="1">
      <c r="B199" s="534" t="s">
        <v>139</v>
      </c>
      <c r="C199" s="535"/>
      <c r="D199" s="535"/>
      <c r="E199" s="535"/>
      <c r="F199" s="535"/>
      <c r="G199" s="536"/>
    </row>
    <row r="200" spans="2:7" ht="7.5" customHeight="1"/>
    <row r="201" spans="2:7" ht="7.5" customHeight="1"/>
    <row r="202" spans="2:7" ht="45.75" customHeight="1">
      <c r="B202" s="537" t="s">
        <v>150</v>
      </c>
      <c r="C202" s="538"/>
      <c r="D202" s="538"/>
      <c r="E202" s="538"/>
      <c r="F202" s="538"/>
      <c r="G202" s="539"/>
    </row>
    <row r="203" spans="2:7">
      <c r="B203" s="64"/>
      <c r="C203" s="64">
        <v>2008</v>
      </c>
      <c r="D203" s="64">
        <v>2009</v>
      </c>
      <c r="E203" s="64">
        <v>2010</v>
      </c>
      <c r="F203" s="64" t="s">
        <v>137</v>
      </c>
      <c r="G203" s="64" t="s">
        <v>138</v>
      </c>
    </row>
    <row r="204" spans="2:7">
      <c r="B204" s="132" t="s">
        <v>48</v>
      </c>
      <c r="C204" s="60">
        <v>4693</v>
      </c>
      <c r="D204" s="60">
        <v>4907</v>
      </c>
      <c r="E204" s="60">
        <v>5105</v>
      </c>
      <c r="F204" s="133">
        <f>D204/C204-1</f>
        <v>4.5599829533347513E-2</v>
      </c>
      <c r="G204" s="133">
        <f>E204/D204-1</f>
        <v>4.0350519665783624E-2</v>
      </c>
    </row>
    <row r="205" spans="2:7">
      <c r="B205" s="134" t="s">
        <v>47</v>
      </c>
      <c r="C205" s="45">
        <v>3585</v>
      </c>
      <c r="D205" s="45">
        <v>4002</v>
      </c>
      <c r="E205" s="45">
        <v>3897</v>
      </c>
      <c r="F205" s="135">
        <f t="shared" ref="F205:G216" si="11">D205/C205-1</f>
        <v>0.11631799163179912</v>
      </c>
      <c r="G205" s="135">
        <f t="shared" si="11"/>
        <v>-2.6236881559220437E-2</v>
      </c>
    </row>
    <row r="206" spans="2:7">
      <c r="B206" s="134" t="s">
        <v>46</v>
      </c>
      <c r="C206" s="45">
        <v>3059</v>
      </c>
      <c r="D206" s="45">
        <v>3281</v>
      </c>
      <c r="E206" s="45">
        <v>3266</v>
      </c>
      <c r="F206" s="135">
        <f t="shared" si="11"/>
        <v>7.2572736188296849E-2</v>
      </c>
      <c r="G206" s="135">
        <f t="shared" si="11"/>
        <v>-4.5717768972873829E-3</v>
      </c>
    </row>
    <row r="207" spans="2:7">
      <c r="B207" s="134" t="s">
        <v>45</v>
      </c>
      <c r="C207" s="45">
        <v>2539</v>
      </c>
      <c r="D207" s="45">
        <v>2814</v>
      </c>
      <c r="E207" s="45">
        <v>2538</v>
      </c>
      <c r="F207" s="135">
        <f t="shared" si="11"/>
        <v>0.1083103584088223</v>
      </c>
      <c r="G207" s="135">
        <f t="shared" si="11"/>
        <v>-9.8081023454157812E-2</v>
      </c>
    </row>
    <row r="208" spans="2:7">
      <c r="B208" s="134" t="s">
        <v>44</v>
      </c>
      <c r="C208" s="45">
        <v>2353</v>
      </c>
      <c r="D208" s="45">
        <v>2040</v>
      </c>
      <c r="E208" s="45">
        <v>2290</v>
      </c>
      <c r="F208" s="135">
        <f t="shared" si="11"/>
        <v>-0.13302167445813851</v>
      </c>
      <c r="G208" s="135">
        <f t="shared" si="11"/>
        <v>0.12254901960784315</v>
      </c>
    </row>
    <row r="209" spans="2:7">
      <c r="B209" s="134" t="s">
        <v>43</v>
      </c>
      <c r="C209" s="45">
        <v>3818</v>
      </c>
      <c r="D209" s="45">
        <v>2516</v>
      </c>
      <c r="E209" s="45">
        <v>2727</v>
      </c>
      <c r="F209" s="135">
        <f t="shared" si="11"/>
        <v>-0.34101623886851751</v>
      </c>
      <c r="G209" s="135">
        <f t="shared" si="11"/>
        <v>8.3863275039745666E-2</v>
      </c>
    </row>
    <row r="210" spans="2:7">
      <c r="B210" s="134" t="s">
        <v>42</v>
      </c>
      <c r="C210" s="45">
        <v>3211</v>
      </c>
      <c r="D210" s="45">
        <v>2931</v>
      </c>
      <c r="E210" s="45">
        <v>3797</v>
      </c>
      <c r="F210" s="135">
        <f t="shared" si="11"/>
        <v>-8.7200249143568942E-2</v>
      </c>
      <c r="G210" s="135">
        <f t="shared" si="11"/>
        <v>0.2954622995564653</v>
      </c>
    </row>
    <row r="211" spans="2:7">
      <c r="B211" s="134" t="s">
        <v>41</v>
      </c>
      <c r="C211" s="45">
        <v>6840</v>
      </c>
      <c r="D211" s="45">
        <v>7030</v>
      </c>
      <c r="E211" s="45">
        <v>0</v>
      </c>
      <c r="F211" s="135">
        <f t="shared" si="11"/>
        <v>2.7777777777777679E-2</v>
      </c>
      <c r="G211" s="135"/>
    </row>
    <row r="212" spans="2:7">
      <c r="B212" s="134" t="s">
        <v>40</v>
      </c>
      <c r="C212" s="45">
        <v>2382</v>
      </c>
      <c r="D212" s="45">
        <v>2390</v>
      </c>
      <c r="E212" s="45">
        <v>0</v>
      </c>
      <c r="F212" s="135">
        <f t="shared" si="11"/>
        <v>3.3585222502099388E-3</v>
      </c>
      <c r="G212" s="135"/>
    </row>
    <row r="213" spans="2:7">
      <c r="B213" s="134" t="s">
        <v>39</v>
      </c>
      <c r="C213" s="45">
        <v>2256</v>
      </c>
      <c r="D213" s="45">
        <v>2420</v>
      </c>
      <c r="E213" s="45">
        <v>0</v>
      </c>
      <c r="F213" s="135">
        <f t="shared" si="11"/>
        <v>7.2695035460992985E-2</v>
      </c>
      <c r="G213" s="135"/>
    </row>
    <row r="214" spans="2:7">
      <c r="B214" s="134" t="s">
        <v>38</v>
      </c>
      <c r="C214" s="45">
        <v>2578</v>
      </c>
      <c r="D214" s="45">
        <v>2167</v>
      </c>
      <c r="E214" s="45">
        <v>0</v>
      </c>
      <c r="F214" s="135">
        <f t="shared" si="11"/>
        <v>-0.15942591155934838</v>
      </c>
      <c r="G214" s="135"/>
    </row>
    <row r="215" spans="2:7">
      <c r="B215" s="134" t="s">
        <v>37</v>
      </c>
      <c r="C215" s="45">
        <v>3461</v>
      </c>
      <c r="D215" s="45">
        <v>3032</v>
      </c>
      <c r="E215" s="45">
        <v>0</v>
      </c>
      <c r="F215" s="135">
        <f t="shared" si="11"/>
        <v>-0.12395261485119913</v>
      </c>
      <c r="G215" s="135"/>
    </row>
    <row r="216" spans="2:7">
      <c r="B216" s="136" t="s">
        <v>91</v>
      </c>
      <c r="C216" s="63">
        <f>SUM(C204:C215)</f>
        <v>40775</v>
      </c>
      <c r="D216" s="63">
        <f>SUM(D204:D215)</f>
        <v>39530</v>
      </c>
      <c r="E216" s="63">
        <f>SUM(E204:E215)</f>
        <v>23620</v>
      </c>
      <c r="F216" s="137">
        <f t="shared" si="11"/>
        <v>-3.0533415082771298E-2</v>
      </c>
      <c r="G216" s="137"/>
    </row>
    <row r="217" spans="2:7" ht="22.5" customHeight="1">
      <c r="B217" s="534" t="s">
        <v>139</v>
      </c>
      <c r="C217" s="535"/>
      <c r="D217" s="535"/>
      <c r="E217" s="535"/>
      <c r="F217" s="535"/>
      <c r="G217" s="536"/>
    </row>
    <row r="218" spans="2:7" ht="8.25" customHeight="1"/>
    <row r="219" spans="2:7" ht="6.75" customHeight="1"/>
    <row r="220" spans="2:7" ht="45.75" customHeight="1">
      <c r="B220" s="537" t="s">
        <v>151</v>
      </c>
      <c r="C220" s="538"/>
      <c r="D220" s="538"/>
      <c r="E220" s="538"/>
      <c r="F220" s="538"/>
      <c r="G220" s="539"/>
    </row>
    <row r="221" spans="2:7">
      <c r="B221" s="64"/>
      <c r="C221" s="64">
        <v>2008</v>
      </c>
      <c r="D221" s="64">
        <v>2009</v>
      </c>
      <c r="E221" s="64">
        <v>2010</v>
      </c>
      <c r="F221" s="64" t="s">
        <v>137</v>
      </c>
      <c r="G221" s="64" t="s">
        <v>138</v>
      </c>
    </row>
    <row r="222" spans="2:7">
      <c r="B222" s="132" t="s">
        <v>48</v>
      </c>
      <c r="C222" s="60">
        <v>165</v>
      </c>
      <c r="D222" s="60">
        <v>126</v>
      </c>
      <c r="E222" s="60">
        <v>132</v>
      </c>
      <c r="F222" s="133">
        <f>D222/C222-1</f>
        <v>-0.23636363636363633</v>
      </c>
      <c r="G222" s="133">
        <f>E222/D222-1</f>
        <v>4.7619047619047672E-2</v>
      </c>
    </row>
    <row r="223" spans="2:7">
      <c r="B223" s="134" t="s">
        <v>47</v>
      </c>
      <c r="C223" s="45">
        <v>175</v>
      </c>
      <c r="D223" s="45">
        <v>56</v>
      </c>
      <c r="E223" s="45">
        <v>59</v>
      </c>
      <c r="F223" s="135">
        <f t="shared" ref="F223:G234" si="12">D223/C223-1</f>
        <v>-0.67999999999999994</v>
      </c>
      <c r="G223" s="135">
        <f t="shared" si="12"/>
        <v>5.3571428571428603E-2</v>
      </c>
    </row>
    <row r="224" spans="2:7">
      <c r="B224" s="134" t="s">
        <v>46</v>
      </c>
      <c r="C224" s="45">
        <v>107</v>
      </c>
      <c r="D224" s="45">
        <v>83</v>
      </c>
      <c r="E224" s="45">
        <v>121</v>
      </c>
      <c r="F224" s="135">
        <f t="shared" si="12"/>
        <v>-0.22429906542056077</v>
      </c>
      <c r="G224" s="135">
        <f t="shared" si="12"/>
        <v>0.45783132530120474</v>
      </c>
    </row>
    <row r="225" spans="2:7">
      <c r="B225" s="134" t="s">
        <v>45</v>
      </c>
      <c r="C225" s="45">
        <v>175</v>
      </c>
      <c r="D225" s="45">
        <v>123</v>
      </c>
      <c r="E225" s="45">
        <v>102</v>
      </c>
      <c r="F225" s="135">
        <f t="shared" si="12"/>
        <v>-0.29714285714285715</v>
      </c>
      <c r="G225" s="135">
        <f t="shared" si="12"/>
        <v>-0.17073170731707321</v>
      </c>
    </row>
    <row r="226" spans="2:7">
      <c r="B226" s="134" t="s">
        <v>44</v>
      </c>
      <c r="C226" s="45">
        <v>128</v>
      </c>
      <c r="D226" s="45">
        <v>82</v>
      </c>
      <c r="E226" s="45">
        <v>101</v>
      </c>
      <c r="F226" s="135">
        <f t="shared" si="12"/>
        <v>-0.359375</v>
      </c>
      <c r="G226" s="135">
        <f t="shared" si="12"/>
        <v>0.23170731707317072</v>
      </c>
    </row>
    <row r="227" spans="2:7">
      <c r="B227" s="134" t="s">
        <v>43</v>
      </c>
      <c r="C227" s="45">
        <v>111</v>
      </c>
      <c r="D227" s="45">
        <v>125</v>
      </c>
      <c r="E227" s="45">
        <v>104</v>
      </c>
      <c r="F227" s="135">
        <f t="shared" si="12"/>
        <v>0.12612612612612617</v>
      </c>
      <c r="G227" s="135">
        <f t="shared" si="12"/>
        <v>-0.16800000000000004</v>
      </c>
    </row>
    <row r="228" spans="2:7">
      <c r="B228" s="134" t="s">
        <v>42</v>
      </c>
      <c r="C228" s="45">
        <v>192</v>
      </c>
      <c r="D228" s="45">
        <v>139</v>
      </c>
      <c r="E228" s="45">
        <v>206</v>
      </c>
      <c r="F228" s="135">
        <f t="shared" si="12"/>
        <v>-0.27604166666666663</v>
      </c>
      <c r="G228" s="135">
        <f t="shared" si="12"/>
        <v>0.48201438848920852</v>
      </c>
    </row>
    <row r="229" spans="2:7">
      <c r="B229" s="134" t="s">
        <v>41</v>
      </c>
      <c r="C229" s="45">
        <v>159</v>
      </c>
      <c r="D229" s="45">
        <v>190</v>
      </c>
      <c r="E229" s="45">
        <v>0</v>
      </c>
      <c r="F229" s="135">
        <f t="shared" si="12"/>
        <v>0.19496855345911945</v>
      </c>
      <c r="G229" s="135"/>
    </row>
    <row r="230" spans="2:7">
      <c r="B230" s="134" t="s">
        <v>40</v>
      </c>
      <c r="C230" s="45">
        <v>161</v>
      </c>
      <c r="D230" s="45">
        <v>156</v>
      </c>
      <c r="E230" s="45">
        <v>0</v>
      </c>
      <c r="F230" s="135">
        <f t="shared" si="12"/>
        <v>-3.105590062111796E-2</v>
      </c>
      <c r="G230" s="135"/>
    </row>
    <row r="231" spans="2:7">
      <c r="B231" s="134" t="s">
        <v>39</v>
      </c>
      <c r="C231" s="45">
        <v>201</v>
      </c>
      <c r="D231" s="45">
        <v>88</v>
      </c>
      <c r="E231" s="45">
        <v>0</v>
      </c>
      <c r="F231" s="135">
        <f t="shared" si="12"/>
        <v>-0.56218905472636815</v>
      </c>
      <c r="G231" s="135"/>
    </row>
    <row r="232" spans="2:7">
      <c r="B232" s="134" t="s">
        <v>38</v>
      </c>
      <c r="C232" s="45">
        <v>152</v>
      </c>
      <c r="D232" s="45">
        <v>69</v>
      </c>
      <c r="E232" s="45">
        <v>0</v>
      </c>
      <c r="F232" s="135">
        <f t="shared" si="12"/>
        <v>-0.54605263157894735</v>
      </c>
      <c r="G232" s="135"/>
    </row>
    <row r="233" spans="2:7">
      <c r="B233" s="134" t="s">
        <v>37</v>
      </c>
      <c r="C233" s="45">
        <v>180</v>
      </c>
      <c r="D233" s="45">
        <v>155</v>
      </c>
      <c r="E233" s="45">
        <v>0</v>
      </c>
      <c r="F233" s="135">
        <f t="shared" si="12"/>
        <v>-0.13888888888888884</v>
      </c>
      <c r="G233" s="135"/>
    </row>
    <row r="234" spans="2:7">
      <c r="B234" s="136" t="s">
        <v>91</v>
      </c>
      <c r="C234" s="63">
        <f>SUM(C222:C233)</f>
        <v>1906</v>
      </c>
      <c r="D234" s="63">
        <f>SUM(D222:D233)</f>
        <v>1392</v>
      </c>
      <c r="E234" s="63">
        <f>SUM(E222:E233)</f>
        <v>825</v>
      </c>
      <c r="F234" s="137">
        <f t="shared" si="12"/>
        <v>-0.26967471143756561</v>
      </c>
      <c r="G234" s="137"/>
    </row>
    <row r="235" spans="2:7" ht="22.5" customHeight="1">
      <c r="B235" s="534" t="s">
        <v>139</v>
      </c>
      <c r="C235" s="535"/>
      <c r="D235" s="535"/>
      <c r="E235" s="535"/>
      <c r="F235" s="535"/>
      <c r="G235" s="536"/>
    </row>
    <row r="236" spans="2:7" ht="7.5" customHeight="1"/>
    <row r="237" spans="2:7" ht="7.5" customHeight="1"/>
    <row r="238" spans="2:7" ht="46.5" customHeight="1">
      <c r="B238" s="537" t="s">
        <v>152</v>
      </c>
      <c r="C238" s="538"/>
      <c r="D238" s="538"/>
      <c r="E238" s="538"/>
      <c r="F238" s="538"/>
      <c r="G238" s="539"/>
    </row>
    <row r="239" spans="2:7">
      <c r="B239" s="64"/>
      <c r="C239" s="64">
        <v>2008</v>
      </c>
      <c r="D239" s="64">
        <v>2009</v>
      </c>
      <c r="E239" s="64">
        <v>2010</v>
      </c>
      <c r="F239" s="64" t="s">
        <v>137</v>
      </c>
      <c r="G239" s="64" t="s">
        <v>138</v>
      </c>
    </row>
    <row r="240" spans="2:7">
      <c r="B240" s="132" t="s">
        <v>48</v>
      </c>
      <c r="C240" s="60">
        <v>376</v>
      </c>
      <c r="D240" s="60">
        <v>248</v>
      </c>
      <c r="E240" s="60">
        <v>159</v>
      </c>
      <c r="F240" s="133">
        <f>D240/C240-1</f>
        <v>-0.34042553191489366</v>
      </c>
      <c r="G240" s="133">
        <f>E240/D240-1</f>
        <v>-0.3588709677419355</v>
      </c>
    </row>
    <row r="241" spans="2:7">
      <c r="B241" s="134" t="s">
        <v>47</v>
      </c>
      <c r="C241" s="45">
        <v>478</v>
      </c>
      <c r="D241" s="45">
        <v>249</v>
      </c>
      <c r="E241" s="45">
        <v>147</v>
      </c>
      <c r="F241" s="135">
        <f t="shared" ref="F241:G252" si="13">D241/C241-1</f>
        <v>-0.47907949790794979</v>
      </c>
      <c r="G241" s="135">
        <f t="shared" si="13"/>
        <v>-0.40963855421686746</v>
      </c>
    </row>
    <row r="242" spans="2:7">
      <c r="B242" s="134" t="s">
        <v>46</v>
      </c>
      <c r="C242" s="45">
        <v>567</v>
      </c>
      <c r="D242" s="45">
        <v>296</v>
      </c>
      <c r="E242" s="45">
        <v>178</v>
      </c>
      <c r="F242" s="135">
        <f t="shared" si="13"/>
        <v>-0.47795414462081132</v>
      </c>
      <c r="G242" s="135">
        <f t="shared" si="13"/>
        <v>-0.39864864864864868</v>
      </c>
    </row>
    <row r="243" spans="2:7">
      <c r="B243" s="134" t="s">
        <v>45</v>
      </c>
      <c r="C243" s="45">
        <v>449</v>
      </c>
      <c r="D243" s="45">
        <v>232</v>
      </c>
      <c r="E243" s="45">
        <v>185</v>
      </c>
      <c r="F243" s="135">
        <f t="shared" si="13"/>
        <v>-0.48329621380846322</v>
      </c>
      <c r="G243" s="135">
        <f t="shared" si="13"/>
        <v>-0.20258620689655171</v>
      </c>
    </row>
    <row r="244" spans="2:7">
      <c r="B244" s="134" t="s">
        <v>44</v>
      </c>
      <c r="C244" s="45">
        <v>329</v>
      </c>
      <c r="D244" s="45">
        <v>277</v>
      </c>
      <c r="E244" s="45">
        <v>102</v>
      </c>
      <c r="F244" s="135">
        <f t="shared" si="13"/>
        <v>-0.15805471124620063</v>
      </c>
      <c r="G244" s="135">
        <f t="shared" si="13"/>
        <v>-0.63176895306859204</v>
      </c>
    </row>
    <row r="245" spans="2:7">
      <c r="B245" s="134" t="s">
        <v>43</v>
      </c>
      <c r="C245" s="45">
        <v>322</v>
      </c>
      <c r="D245" s="45">
        <v>366</v>
      </c>
      <c r="E245" s="45">
        <v>196</v>
      </c>
      <c r="F245" s="135">
        <f t="shared" si="13"/>
        <v>0.13664596273291929</v>
      </c>
      <c r="G245" s="135">
        <f t="shared" si="13"/>
        <v>-0.46448087431693985</v>
      </c>
    </row>
    <row r="246" spans="2:7">
      <c r="B246" s="134" t="s">
        <v>42</v>
      </c>
      <c r="C246" s="45">
        <v>656</v>
      </c>
      <c r="D246" s="45">
        <v>384</v>
      </c>
      <c r="E246" s="45">
        <v>278</v>
      </c>
      <c r="F246" s="135">
        <f t="shared" si="13"/>
        <v>-0.41463414634146345</v>
      </c>
      <c r="G246" s="135">
        <f t="shared" si="13"/>
        <v>-0.27604166666666663</v>
      </c>
    </row>
    <row r="247" spans="2:7">
      <c r="B247" s="134" t="s">
        <v>41</v>
      </c>
      <c r="C247" s="45">
        <v>777</v>
      </c>
      <c r="D247" s="45">
        <v>384</v>
      </c>
      <c r="E247" s="45">
        <v>0</v>
      </c>
      <c r="F247" s="135">
        <f t="shared" si="13"/>
        <v>-0.50579150579150578</v>
      </c>
      <c r="G247" s="135"/>
    </row>
    <row r="248" spans="2:7">
      <c r="B248" s="134" t="s">
        <v>40</v>
      </c>
      <c r="C248" s="45">
        <v>799</v>
      </c>
      <c r="D248" s="45">
        <v>343</v>
      </c>
      <c r="E248" s="45">
        <v>0</v>
      </c>
      <c r="F248" s="135">
        <f t="shared" si="13"/>
        <v>-0.57071339173967461</v>
      </c>
      <c r="G248" s="135"/>
    </row>
    <row r="249" spans="2:7">
      <c r="B249" s="134" t="s">
        <v>39</v>
      </c>
      <c r="C249" s="45">
        <v>477</v>
      </c>
      <c r="D249" s="45">
        <v>232</v>
      </c>
      <c r="E249" s="45">
        <v>0</v>
      </c>
      <c r="F249" s="135">
        <f t="shared" si="13"/>
        <v>-0.51362683438155132</v>
      </c>
      <c r="G249" s="135"/>
    </row>
    <row r="250" spans="2:7">
      <c r="B250" s="134" t="s">
        <v>38</v>
      </c>
      <c r="C250" s="45">
        <v>267</v>
      </c>
      <c r="D250" s="45">
        <v>197</v>
      </c>
      <c r="E250" s="45">
        <v>0</v>
      </c>
      <c r="F250" s="135">
        <f t="shared" si="13"/>
        <v>-0.26217228464419473</v>
      </c>
      <c r="G250" s="135"/>
    </row>
    <row r="251" spans="2:7">
      <c r="B251" s="134" t="s">
        <v>37</v>
      </c>
      <c r="C251" s="45">
        <v>337</v>
      </c>
      <c r="D251" s="45">
        <v>240</v>
      </c>
      <c r="E251" s="45">
        <v>0</v>
      </c>
      <c r="F251" s="135">
        <f t="shared" si="13"/>
        <v>-0.28783382789317502</v>
      </c>
      <c r="G251" s="135"/>
    </row>
    <row r="252" spans="2:7">
      <c r="B252" s="136" t="s">
        <v>91</v>
      </c>
      <c r="C252" s="63">
        <f>SUM(C240:C251)</f>
        <v>5834</v>
      </c>
      <c r="D252" s="63">
        <f>SUM(D240:D251)</f>
        <v>3448</v>
      </c>
      <c r="E252" s="63">
        <f>SUM(E240:E251)</f>
        <v>1245</v>
      </c>
      <c r="F252" s="137">
        <f t="shared" si="13"/>
        <v>-0.40898183064792593</v>
      </c>
      <c r="G252" s="137"/>
    </row>
    <row r="253" spans="2:7" ht="23.25" customHeight="1">
      <c r="B253" s="534" t="s">
        <v>139</v>
      </c>
      <c r="C253" s="535"/>
      <c r="D253" s="535"/>
      <c r="E253" s="535"/>
      <c r="F253" s="535"/>
      <c r="G253" s="536"/>
    </row>
    <row r="254" spans="2:7" ht="6.75" customHeight="1"/>
    <row r="255" spans="2:7" ht="7.5" customHeight="1"/>
    <row r="256" spans="2:7" ht="46.5" customHeight="1">
      <c r="B256" s="537" t="s">
        <v>153</v>
      </c>
      <c r="C256" s="538"/>
      <c r="D256" s="538"/>
      <c r="E256" s="538"/>
      <c r="F256" s="538"/>
      <c r="G256" s="539"/>
    </row>
    <row r="257" spans="2:7">
      <c r="B257" s="64"/>
      <c r="C257" s="64">
        <v>2008</v>
      </c>
      <c r="D257" s="64">
        <v>2009</v>
      </c>
      <c r="E257" s="64">
        <v>2010</v>
      </c>
      <c r="F257" s="64" t="s">
        <v>137</v>
      </c>
      <c r="G257" s="64" t="s">
        <v>138</v>
      </c>
    </row>
    <row r="258" spans="2:7">
      <c r="B258" s="132" t="s">
        <v>48</v>
      </c>
      <c r="C258" s="60">
        <v>219</v>
      </c>
      <c r="D258" s="60">
        <v>200</v>
      </c>
      <c r="E258" s="60">
        <v>161</v>
      </c>
      <c r="F258" s="133">
        <f>D258/C258-1</f>
        <v>-8.6757990867579959E-2</v>
      </c>
      <c r="G258" s="133">
        <f>E258/D258-1</f>
        <v>-0.19499999999999995</v>
      </c>
    </row>
    <row r="259" spans="2:7">
      <c r="B259" s="134" t="s">
        <v>47</v>
      </c>
      <c r="C259" s="45">
        <v>113</v>
      </c>
      <c r="D259" s="45">
        <v>151</v>
      </c>
      <c r="E259" s="45">
        <v>182</v>
      </c>
      <c r="F259" s="135">
        <f t="shared" ref="F259:G270" si="14">D259/C259-1</f>
        <v>0.33628318584070804</v>
      </c>
      <c r="G259" s="135">
        <f t="shared" si="14"/>
        <v>0.20529801324503305</v>
      </c>
    </row>
    <row r="260" spans="2:7">
      <c r="B260" s="134" t="s">
        <v>46</v>
      </c>
      <c r="C260" s="45">
        <v>236</v>
      </c>
      <c r="D260" s="45">
        <v>134</v>
      </c>
      <c r="E260" s="45">
        <v>184</v>
      </c>
      <c r="F260" s="135">
        <f t="shared" si="14"/>
        <v>-0.43220338983050843</v>
      </c>
      <c r="G260" s="135">
        <f t="shared" si="14"/>
        <v>0.37313432835820892</v>
      </c>
    </row>
    <row r="261" spans="2:7">
      <c r="B261" s="134" t="s">
        <v>45</v>
      </c>
      <c r="C261" s="45">
        <v>99</v>
      </c>
      <c r="D261" s="45">
        <v>142</v>
      </c>
      <c r="E261" s="45">
        <v>80</v>
      </c>
      <c r="F261" s="135">
        <f t="shared" si="14"/>
        <v>0.43434343434343425</v>
      </c>
      <c r="G261" s="135">
        <f t="shared" si="14"/>
        <v>-0.43661971830985913</v>
      </c>
    </row>
    <row r="262" spans="2:7">
      <c r="B262" s="134" t="s">
        <v>44</v>
      </c>
      <c r="C262" s="45">
        <v>56</v>
      </c>
      <c r="D262" s="45">
        <v>80</v>
      </c>
      <c r="E262" s="45">
        <v>76</v>
      </c>
      <c r="F262" s="135">
        <f t="shared" si="14"/>
        <v>0.4285714285714286</v>
      </c>
      <c r="G262" s="135">
        <f t="shared" si="14"/>
        <v>-5.0000000000000044E-2</v>
      </c>
    </row>
    <row r="263" spans="2:7">
      <c r="B263" s="134" t="s">
        <v>43</v>
      </c>
      <c r="C263" s="45">
        <v>164</v>
      </c>
      <c r="D263" s="45">
        <v>97</v>
      </c>
      <c r="E263" s="45">
        <v>128</v>
      </c>
      <c r="F263" s="135">
        <f t="shared" si="14"/>
        <v>-0.40853658536585369</v>
      </c>
      <c r="G263" s="135">
        <f t="shared" si="14"/>
        <v>0.31958762886597936</v>
      </c>
    </row>
    <row r="264" spans="2:7">
      <c r="B264" s="134" t="s">
        <v>42</v>
      </c>
      <c r="C264" s="45">
        <v>176</v>
      </c>
      <c r="D264" s="45">
        <v>134</v>
      </c>
      <c r="E264" s="45">
        <v>133</v>
      </c>
      <c r="F264" s="135">
        <f t="shared" si="14"/>
        <v>-0.23863636363636365</v>
      </c>
      <c r="G264" s="135">
        <f t="shared" si="14"/>
        <v>-7.4626865671642006E-3</v>
      </c>
    </row>
    <row r="265" spans="2:7">
      <c r="B265" s="134" t="s">
        <v>41</v>
      </c>
      <c r="C265" s="45">
        <v>206</v>
      </c>
      <c r="D265" s="45">
        <v>80</v>
      </c>
      <c r="E265" s="45">
        <v>0</v>
      </c>
      <c r="F265" s="135">
        <f t="shared" si="14"/>
        <v>-0.61165048543689315</v>
      </c>
      <c r="G265" s="135"/>
    </row>
    <row r="266" spans="2:7">
      <c r="B266" s="134" t="s">
        <v>40</v>
      </c>
      <c r="C266" s="45">
        <v>198</v>
      </c>
      <c r="D266" s="45">
        <v>73</v>
      </c>
      <c r="E266" s="45">
        <v>0</v>
      </c>
      <c r="F266" s="135">
        <f t="shared" si="14"/>
        <v>-0.63131313131313127</v>
      </c>
      <c r="G266" s="135"/>
    </row>
    <row r="267" spans="2:7">
      <c r="B267" s="134" t="s">
        <v>39</v>
      </c>
      <c r="C267" s="45">
        <v>237</v>
      </c>
      <c r="D267" s="45">
        <v>144</v>
      </c>
      <c r="E267" s="45">
        <v>0</v>
      </c>
      <c r="F267" s="135">
        <f t="shared" si="14"/>
        <v>-0.39240506329113922</v>
      </c>
      <c r="G267" s="135"/>
    </row>
    <row r="268" spans="2:7">
      <c r="B268" s="134" t="s">
        <v>38</v>
      </c>
      <c r="C268" s="45">
        <v>215</v>
      </c>
      <c r="D268" s="45">
        <v>134</v>
      </c>
      <c r="E268" s="45">
        <v>0</v>
      </c>
      <c r="F268" s="135">
        <f t="shared" si="14"/>
        <v>-0.37674418604651161</v>
      </c>
      <c r="G268" s="135"/>
    </row>
    <row r="269" spans="2:7">
      <c r="B269" s="134" t="s">
        <v>37</v>
      </c>
      <c r="C269" s="45">
        <v>287</v>
      </c>
      <c r="D269" s="45">
        <v>204</v>
      </c>
      <c r="E269" s="45">
        <v>0</v>
      </c>
      <c r="F269" s="135">
        <f t="shared" si="14"/>
        <v>-0.28919860627177696</v>
      </c>
      <c r="G269" s="135"/>
    </row>
    <row r="270" spans="2:7">
      <c r="B270" s="136" t="s">
        <v>91</v>
      </c>
      <c r="C270" s="63">
        <f>SUM(C258:C269)</f>
        <v>2206</v>
      </c>
      <c r="D270" s="63">
        <f>SUM(D258:D269)</f>
        <v>1573</v>
      </c>
      <c r="E270" s="63">
        <f>SUM(E258:E269)</f>
        <v>944</v>
      </c>
      <c r="F270" s="137">
        <f t="shared" si="14"/>
        <v>-0.2869446962828649</v>
      </c>
      <c r="G270" s="137"/>
    </row>
    <row r="271" spans="2:7" ht="21.75" customHeight="1">
      <c r="B271" s="534" t="s">
        <v>139</v>
      </c>
      <c r="C271" s="535"/>
      <c r="D271" s="535"/>
      <c r="E271" s="535"/>
      <c r="F271" s="535"/>
      <c r="G271" s="536"/>
    </row>
    <row r="272" spans="2:7" ht="4.5" customHeight="1"/>
    <row r="273" spans="2:7" ht="7.5" customHeight="1"/>
    <row r="274" spans="2:7" ht="45" customHeight="1">
      <c r="B274" s="537" t="s">
        <v>154</v>
      </c>
      <c r="C274" s="538"/>
      <c r="D274" s="538"/>
      <c r="E274" s="538"/>
      <c r="F274" s="538"/>
      <c r="G274" s="539"/>
    </row>
    <row r="275" spans="2:7">
      <c r="B275" s="64"/>
      <c r="C275" s="64">
        <v>2008</v>
      </c>
      <c r="D275" s="64">
        <v>2009</v>
      </c>
      <c r="E275" s="64">
        <v>2010</v>
      </c>
      <c r="F275" s="64" t="s">
        <v>137</v>
      </c>
      <c r="G275" s="64" t="s">
        <v>138</v>
      </c>
    </row>
    <row r="276" spans="2:7">
      <c r="B276" s="132" t="s">
        <v>48</v>
      </c>
      <c r="C276" s="60">
        <v>188</v>
      </c>
      <c r="D276" s="60">
        <v>266</v>
      </c>
      <c r="E276" s="60">
        <v>219</v>
      </c>
      <c r="F276" s="133">
        <f>D276/C276-1</f>
        <v>0.41489361702127669</v>
      </c>
      <c r="G276" s="133">
        <f>E276/D276-1</f>
        <v>-0.17669172932330823</v>
      </c>
    </row>
    <row r="277" spans="2:7">
      <c r="B277" s="134" t="s">
        <v>47</v>
      </c>
      <c r="C277" s="45">
        <v>216</v>
      </c>
      <c r="D277" s="45">
        <v>269</v>
      </c>
      <c r="E277" s="45">
        <v>202</v>
      </c>
      <c r="F277" s="135">
        <f t="shared" ref="F277:G288" si="15">D277/C277-1</f>
        <v>0.24537037037037046</v>
      </c>
      <c r="G277" s="135">
        <f t="shared" si="15"/>
        <v>-0.24907063197026025</v>
      </c>
    </row>
    <row r="278" spans="2:7">
      <c r="B278" s="134" t="s">
        <v>46</v>
      </c>
      <c r="C278" s="45">
        <v>223</v>
      </c>
      <c r="D278" s="45">
        <v>191</v>
      </c>
      <c r="E278" s="45">
        <v>167</v>
      </c>
      <c r="F278" s="135">
        <f t="shared" si="15"/>
        <v>-0.1434977578475336</v>
      </c>
      <c r="G278" s="135">
        <f t="shared" si="15"/>
        <v>-0.12565445026178013</v>
      </c>
    </row>
    <row r="279" spans="2:7">
      <c r="B279" s="134" t="s">
        <v>45</v>
      </c>
      <c r="C279" s="45">
        <v>255</v>
      </c>
      <c r="D279" s="45">
        <v>342</v>
      </c>
      <c r="E279" s="45">
        <v>321</v>
      </c>
      <c r="F279" s="135">
        <f t="shared" si="15"/>
        <v>0.34117647058823519</v>
      </c>
      <c r="G279" s="135">
        <f t="shared" si="15"/>
        <v>-6.1403508771929793E-2</v>
      </c>
    </row>
    <row r="280" spans="2:7">
      <c r="B280" s="134" t="s">
        <v>44</v>
      </c>
      <c r="C280" s="45">
        <v>235</v>
      </c>
      <c r="D280" s="45">
        <v>163</v>
      </c>
      <c r="E280" s="45">
        <v>197</v>
      </c>
      <c r="F280" s="135">
        <f t="shared" si="15"/>
        <v>-0.30638297872340425</v>
      </c>
      <c r="G280" s="135">
        <f t="shared" si="15"/>
        <v>0.20858895705521463</v>
      </c>
    </row>
    <row r="281" spans="2:7">
      <c r="B281" s="134" t="s">
        <v>43</v>
      </c>
      <c r="C281" s="45">
        <v>104</v>
      </c>
      <c r="D281" s="45">
        <v>157</v>
      </c>
      <c r="E281" s="45">
        <v>198</v>
      </c>
      <c r="F281" s="135">
        <f t="shared" si="15"/>
        <v>0.50961538461538458</v>
      </c>
      <c r="G281" s="135">
        <f t="shared" si="15"/>
        <v>0.26114649681528657</v>
      </c>
    </row>
    <row r="282" spans="2:7">
      <c r="B282" s="134" t="s">
        <v>42</v>
      </c>
      <c r="C282" s="45">
        <v>212</v>
      </c>
      <c r="D282" s="45">
        <v>145</v>
      </c>
      <c r="E282" s="45">
        <v>187</v>
      </c>
      <c r="F282" s="135">
        <f t="shared" si="15"/>
        <v>-0.31603773584905659</v>
      </c>
      <c r="G282" s="135">
        <f t="shared" si="15"/>
        <v>0.28965517241379302</v>
      </c>
    </row>
    <row r="283" spans="2:7">
      <c r="B283" s="134" t="s">
        <v>41</v>
      </c>
      <c r="C283" s="45">
        <v>185</v>
      </c>
      <c r="D283" s="45">
        <v>150</v>
      </c>
      <c r="E283" s="45">
        <v>0</v>
      </c>
      <c r="F283" s="135">
        <f t="shared" si="15"/>
        <v>-0.18918918918918914</v>
      </c>
      <c r="G283" s="135"/>
    </row>
    <row r="284" spans="2:7">
      <c r="B284" s="134" t="s">
        <v>40</v>
      </c>
      <c r="C284" s="45">
        <v>149</v>
      </c>
      <c r="D284" s="45">
        <v>171</v>
      </c>
      <c r="E284" s="45">
        <v>0</v>
      </c>
      <c r="F284" s="135">
        <f t="shared" si="15"/>
        <v>0.1476510067114094</v>
      </c>
      <c r="G284" s="135"/>
    </row>
    <row r="285" spans="2:7">
      <c r="B285" s="134" t="s">
        <v>39</v>
      </c>
      <c r="C285" s="45">
        <v>329</v>
      </c>
      <c r="D285" s="45">
        <v>336</v>
      </c>
      <c r="E285" s="45">
        <v>0</v>
      </c>
      <c r="F285" s="135">
        <f t="shared" si="15"/>
        <v>2.1276595744680771E-2</v>
      </c>
      <c r="G285" s="135"/>
    </row>
    <row r="286" spans="2:7">
      <c r="B286" s="134" t="s">
        <v>38</v>
      </c>
      <c r="C286" s="45">
        <v>355</v>
      </c>
      <c r="D286" s="45">
        <v>247</v>
      </c>
      <c r="E286" s="45">
        <v>0</v>
      </c>
      <c r="F286" s="135">
        <f t="shared" si="15"/>
        <v>-0.3042253521126761</v>
      </c>
      <c r="G286" s="135"/>
    </row>
    <row r="287" spans="2:7">
      <c r="B287" s="134" t="s">
        <v>37</v>
      </c>
      <c r="C287" s="45">
        <v>235</v>
      </c>
      <c r="D287" s="45">
        <v>225</v>
      </c>
      <c r="E287" s="45">
        <v>0</v>
      </c>
      <c r="F287" s="135">
        <f t="shared" si="15"/>
        <v>-4.2553191489361653E-2</v>
      </c>
      <c r="G287" s="135"/>
    </row>
    <row r="288" spans="2:7">
      <c r="B288" s="136" t="s">
        <v>91</v>
      </c>
      <c r="C288" s="63">
        <f>SUM(C276:C287)</f>
        <v>2686</v>
      </c>
      <c r="D288" s="63">
        <f>SUM(D276:D287)</f>
        <v>2662</v>
      </c>
      <c r="E288" s="63">
        <f>SUM(E276:E287)</f>
        <v>1491</v>
      </c>
      <c r="F288" s="137">
        <f t="shared" si="15"/>
        <v>-8.9352196574832288E-3</v>
      </c>
      <c r="G288" s="137"/>
    </row>
    <row r="289" spans="2:7" ht="22.5" customHeight="1">
      <c r="B289" s="534" t="s">
        <v>139</v>
      </c>
      <c r="C289" s="535"/>
      <c r="D289" s="535"/>
      <c r="E289" s="535"/>
      <c r="F289" s="535"/>
      <c r="G289" s="536"/>
    </row>
  </sheetData>
  <mergeCells count="33">
    <mergeCell ref="B94:G94"/>
    <mergeCell ref="B2:N2"/>
    <mergeCell ref="B4:G4"/>
    <mergeCell ref="B19:G19"/>
    <mergeCell ref="B22:G22"/>
    <mergeCell ref="B37:G37"/>
    <mergeCell ref="B40:G40"/>
    <mergeCell ref="B55:G55"/>
    <mergeCell ref="B58:G58"/>
    <mergeCell ref="B73:G73"/>
    <mergeCell ref="B76:G76"/>
    <mergeCell ref="B91:G91"/>
    <mergeCell ref="B202:G202"/>
    <mergeCell ref="B109:G109"/>
    <mergeCell ref="B112:G112"/>
    <mergeCell ref="B127:G127"/>
    <mergeCell ref="B130:G130"/>
    <mergeCell ref="B145:G145"/>
    <mergeCell ref="B148:G148"/>
    <mergeCell ref="B163:G163"/>
    <mergeCell ref="B166:G166"/>
    <mergeCell ref="B181:G181"/>
    <mergeCell ref="B184:G184"/>
    <mergeCell ref="B199:G199"/>
    <mergeCell ref="B271:G271"/>
    <mergeCell ref="B274:G274"/>
    <mergeCell ref="B289:G289"/>
    <mergeCell ref="B217:G217"/>
    <mergeCell ref="B220:G220"/>
    <mergeCell ref="B235:G235"/>
    <mergeCell ref="B238:G238"/>
    <mergeCell ref="B253:G253"/>
    <mergeCell ref="B256:G25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0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1"/>
  <sheetViews>
    <sheetView showGridLines="0" showRowColHeaders="0" zoomScaleNormal="100" workbookViewId="0">
      <pane xSplit="2" ySplit="6" topLeftCell="C7" activePane="bottomRight" state="frozen"/>
      <selection activeCell="E10" sqref="E10"/>
      <selection pane="topRight" activeCell="E10" sqref="E10"/>
      <selection pane="bottomLeft" activeCell="E10" sqref="E10"/>
      <selection pane="bottomRight" activeCell="E10" sqref="E10"/>
    </sheetView>
  </sheetViews>
  <sheetFormatPr baseColWidth="10" defaultRowHeight="15" outlineLevelRow="1"/>
  <cols>
    <col min="1" max="1" width="11.42578125" style="139"/>
    <col min="2" max="2" width="15.5703125" style="139" customWidth="1"/>
    <col min="19" max="20" width="10.28515625" customWidth="1"/>
    <col min="50" max="276" width="11.42578125" style="139"/>
    <col min="277" max="277" width="36.7109375" style="139" customWidth="1"/>
    <col min="278" max="278" width="12.7109375" style="139" customWidth="1"/>
    <col min="279" max="279" width="12.42578125" style="139" customWidth="1"/>
    <col min="280" max="280" width="10.7109375" style="139" customWidth="1"/>
    <col min="281" max="281" width="4.7109375" style="139" customWidth="1"/>
    <col min="282" max="282" width="36.7109375" style="139" customWidth="1"/>
    <col min="283" max="532" width="11.42578125" style="139"/>
    <col min="533" max="533" width="36.7109375" style="139" customWidth="1"/>
    <col min="534" max="534" width="12.7109375" style="139" customWidth="1"/>
    <col min="535" max="535" width="12.42578125" style="139" customWidth="1"/>
    <col min="536" max="536" width="10.7109375" style="139" customWidth="1"/>
    <col min="537" max="537" width="4.7109375" style="139" customWidth="1"/>
    <col min="538" max="538" width="36.7109375" style="139" customWidth="1"/>
    <col min="539" max="788" width="11.42578125" style="139"/>
    <col min="789" max="789" width="36.7109375" style="139" customWidth="1"/>
    <col min="790" max="790" width="12.7109375" style="139" customWidth="1"/>
    <col min="791" max="791" width="12.42578125" style="139" customWidth="1"/>
    <col min="792" max="792" width="10.7109375" style="139" customWidth="1"/>
    <col min="793" max="793" width="4.7109375" style="139" customWidth="1"/>
    <col min="794" max="794" width="36.7109375" style="139" customWidth="1"/>
    <col min="795" max="1044" width="11.42578125" style="139"/>
    <col min="1045" max="1045" width="36.7109375" style="139" customWidth="1"/>
    <col min="1046" max="1046" width="12.7109375" style="139" customWidth="1"/>
    <col min="1047" max="1047" width="12.42578125" style="139" customWidth="1"/>
    <col min="1048" max="1048" width="10.7109375" style="139" customWidth="1"/>
    <col min="1049" max="1049" width="4.7109375" style="139" customWidth="1"/>
    <col min="1050" max="1050" width="36.7109375" style="139" customWidth="1"/>
    <col min="1051" max="1300" width="11.42578125" style="139"/>
    <col min="1301" max="1301" width="36.7109375" style="139" customWidth="1"/>
    <col min="1302" max="1302" width="12.7109375" style="139" customWidth="1"/>
    <col min="1303" max="1303" width="12.42578125" style="139" customWidth="1"/>
    <col min="1304" max="1304" width="10.7109375" style="139" customWidth="1"/>
    <col min="1305" max="1305" width="4.7109375" style="139" customWidth="1"/>
    <col min="1306" max="1306" width="36.7109375" style="139" customWidth="1"/>
    <col min="1307" max="1556" width="11.42578125" style="139"/>
    <col min="1557" max="1557" width="36.7109375" style="139" customWidth="1"/>
    <col min="1558" max="1558" width="12.7109375" style="139" customWidth="1"/>
    <col min="1559" max="1559" width="12.42578125" style="139" customWidth="1"/>
    <col min="1560" max="1560" width="10.7109375" style="139" customWidth="1"/>
    <col min="1561" max="1561" width="4.7109375" style="139" customWidth="1"/>
    <col min="1562" max="1562" width="36.7109375" style="139" customWidth="1"/>
    <col min="1563" max="1812" width="11.42578125" style="139"/>
    <col min="1813" max="1813" width="36.7109375" style="139" customWidth="1"/>
    <col min="1814" max="1814" width="12.7109375" style="139" customWidth="1"/>
    <col min="1815" max="1815" width="12.42578125" style="139" customWidth="1"/>
    <col min="1816" max="1816" width="10.7109375" style="139" customWidth="1"/>
    <col min="1817" max="1817" width="4.7109375" style="139" customWidth="1"/>
    <col min="1818" max="1818" width="36.7109375" style="139" customWidth="1"/>
    <col min="1819" max="2068" width="11.42578125" style="139"/>
    <col min="2069" max="2069" width="36.7109375" style="139" customWidth="1"/>
    <col min="2070" max="2070" width="12.7109375" style="139" customWidth="1"/>
    <col min="2071" max="2071" width="12.42578125" style="139" customWidth="1"/>
    <col min="2072" max="2072" width="10.7109375" style="139" customWidth="1"/>
    <col min="2073" max="2073" width="4.7109375" style="139" customWidth="1"/>
    <col min="2074" max="2074" width="36.7109375" style="139" customWidth="1"/>
    <col min="2075" max="2324" width="11.42578125" style="139"/>
    <col min="2325" max="2325" width="36.7109375" style="139" customWidth="1"/>
    <col min="2326" max="2326" width="12.7109375" style="139" customWidth="1"/>
    <col min="2327" max="2327" width="12.42578125" style="139" customWidth="1"/>
    <col min="2328" max="2328" width="10.7109375" style="139" customWidth="1"/>
    <col min="2329" max="2329" width="4.7109375" style="139" customWidth="1"/>
    <col min="2330" max="2330" width="36.7109375" style="139" customWidth="1"/>
    <col min="2331" max="2580" width="11.42578125" style="139"/>
    <col min="2581" max="2581" width="36.7109375" style="139" customWidth="1"/>
    <col min="2582" max="2582" width="12.7109375" style="139" customWidth="1"/>
    <col min="2583" max="2583" width="12.42578125" style="139" customWidth="1"/>
    <col min="2584" max="2584" width="10.7109375" style="139" customWidth="1"/>
    <col min="2585" max="2585" width="4.7109375" style="139" customWidth="1"/>
    <col min="2586" max="2586" width="36.7109375" style="139" customWidth="1"/>
    <col min="2587" max="2836" width="11.42578125" style="139"/>
    <col min="2837" max="2837" width="36.7109375" style="139" customWidth="1"/>
    <col min="2838" max="2838" width="12.7109375" style="139" customWidth="1"/>
    <col min="2839" max="2839" width="12.42578125" style="139" customWidth="1"/>
    <col min="2840" max="2840" width="10.7109375" style="139" customWidth="1"/>
    <col min="2841" max="2841" width="4.7109375" style="139" customWidth="1"/>
    <col min="2842" max="2842" width="36.7109375" style="139" customWidth="1"/>
    <col min="2843" max="3092" width="11.42578125" style="139"/>
    <col min="3093" max="3093" width="36.7109375" style="139" customWidth="1"/>
    <col min="3094" max="3094" width="12.7109375" style="139" customWidth="1"/>
    <col min="3095" max="3095" width="12.42578125" style="139" customWidth="1"/>
    <col min="3096" max="3096" width="10.7109375" style="139" customWidth="1"/>
    <col min="3097" max="3097" width="4.7109375" style="139" customWidth="1"/>
    <col min="3098" max="3098" width="36.7109375" style="139" customWidth="1"/>
    <col min="3099" max="3348" width="11.42578125" style="139"/>
    <col min="3349" max="3349" width="36.7109375" style="139" customWidth="1"/>
    <col min="3350" max="3350" width="12.7109375" style="139" customWidth="1"/>
    <col min="3351" max="3351" width="12.42578125" style="139" customWidth="1"/>
    <col min="3352" max="3352" width="10.7109375" style="139" customWidth="1"/>
    <col min="3353" max="3353" width="4.7109375" style="139" customWidth="1"/>
    <col min="3354" max="3354" width="36.7109375" style="139" customWidth="1"/>
    <col min="3355" max="3604" width="11.42578125" style="139"/>
    <col min="3605" max="3605" width="36.7109375" style="139" customWidth="1"/>
    <col min="3606" max="3606" width="12.7109375" style="139" customWidth="1"/>
    <col min="3607" max="3607" width="12.42578125" style="139" customWidth="1"/>
    <col min="3608" max="3608" width="10.7109375" style="139" customWidth="1"/>
    <col min="3609" max="3609" width="4.7109375" style="139" customWidth="1"/>
    <col min="3610" max="3610" width="36.7109375" style="139" customWidth="1"/>
    <col min="3611" max="3860" width="11.42578125" style="139"/>
    <col min="3861" max="3861" width="36.7109375" style="139" customWidth="1"/>
    <col min="3862" max="3862" width="12.7109375" style="139" customWidth="1"/>
    <col min="3863" max="3863" width="12.42578125" style="139" customWidth="1"/>
    <col min="3864" max="3864" width="10.7109375" style="139" customWidth="1"/>
    <col min="3865" max="3865" width="4.7109375" style="139" customWidth="1"/>
    <col min="3866" max="3866" width="36.7109375" style="139" customWidth="1"/>
    <col min="3867" max="4116" width="11.42578125" style="139"/>
    <col min="4117" max="4117" width="36.7109375" style="139" customWidth="1"/>
    <col min="4118" max="4118" width="12.7109375" style="139" customWidth="1"/>
    <col min="4119" max="4119" width="12.42578125" style="139" customWidth="1"/>
    <col min="4120" max="4120" width="10.7109375" style="139" customWidth="1"/>
    <col min="4121" max="4121" width="4.7109375" style="139" customWidth="1"/>
    <col min="4122" max="4122" width="36.7109375" style="139" customWidth="1"/>
    <col min="4123" max="4372" width="11.42578125" style="139"/>
    <col min="4373" max="4373" width="36.7109375" style="139" customWidth="1"/>
    <col min="4374" max="4374" width="12.7109375" style="139" customWidth="1"/>
    <col min="4375" max="4375" width="12.42578125" style="139" customWidth="1"/>
    <col min="4376" max="4376" width="10.7109375" style="139" customWidth="1"/>
    <col min="4377" max="4377" width="4.7109375" style="139" customWidth="1"/>
    <col min="4378" max="4378" width="36.7109375" style="139" customWidth="1"/>
    <col min="4379" max="4628" width="11.42578125" style="139"/>
    <col min="4629" max="4629" width="36.7109375" style="139" customWidth="1"/>
    <col min="4630" max="4630" width="12.7109375" style="139" customWidth="1"/>
    <col min="4631" max="4631" width="12.42578125" style="139" customWidth="1"/>
    <col min="4632" max="4632" width="10.7109375" style="139" customWidth="1"/>
    <col min="4633" max="4633" width="4.7109375" style="139" customWidth="1"/>
    <col min="4634" max="4634" width="36.7109375" style="139" customWidth="1"/>
    <col min="4635" max="4884" width="11.42578125" style="139"/>
    <col min="4885" max="4885" width="36.7109375" style="139" customWidth="1"/>
    <col min="4886" max="4886" width="12.7109375" style="139" customWidth="1"/>
    <col min="4887" max="4887" width="12.42578125" style="139" customWidth="1"/>
    <col min="4888" max="4888" width="10.7109375" style="139" customWidth="1"/>
    <col min="4889" max="4889" width="4.7109375" style="139" customWidth="1"/>
    <col min="4890" max="4890" width="36.7109375" style="139" customWidth="1"/>
    <col min="4891" max="5140" width="11.42578125" style="139"/>
    <col min="5141" max="5141" width="36.7109375" style="139" customWidth="1"/>
    <col min="5142" max="5142" width="12.7109375" style="139" customWidth="1"/>
    <col min="5143" max="5143" width="12.42578125" style="139" customWidth="1"/>
    <col min="5144" max="5144" width="10.7109375" style="139" customWidth="1"/>
    <col min="5145" max="5145" width="4.7109375" style="139" customWidth="1"/>
    <col min="5146" max="5146" width="36.7109375" style="139" customWidth="1"/>
    <col min="5147" max="5396" width="11.42578125" style="139"/>
    <col min="5397" max="5397" width="36.7109375" style="139" customWidth="1"/>
    <col min="5398" max="5398" width="12.7109375" style="139" customWidth="1"/>
    <col min="5399" max="5399" width="12.42578125" style="139" customWidth="1"/>
    <col min="5400" max="5400" width="10.7109375" style="139" customWidth="1"/>
    <col min="5401" max="5401" width="4.7109375" style="139" customWidth="1"/>
    <col min="5402" max="5402" width="36.7109375" style="139" customWidth="1"/>
    <col min="5403" max="5652" width="11.42578125" style="139"/>
    <col min="5653" max="5653" width="36.7109375" style="139" customWidth="1"/>
    <col min="5654" max="5654" width="12.7109375" style="139" customWidth="1"/>
    <col min="5655" max="5655" width="12.42578125" style="139" customWidth="1"/>
    <col min="5656" max="5656" width="10.7109375" style="139" customWidth="1"/>
    <col min="5657" max="5657" width="4.7109375" style="139" customWidth="1"/>
    <col min="5658" max="5658" width="36.7109375" style="139" customWidth="1"/>
    <col min="5659" max="5908" width="11.42578125" style="139"/>
    <col min="5909" max="5909" width="36.7109375" style="139" customWidth="1"/>
    <col min="5910" max="5910" width="12.7109375" style="139" customWidth="1"/>
    <col min="5911" max="5911" width="12.42578125" style="139" customWidth="1"/>
    <col min="5912" max="5912" width="10.7109375" style="139" customWidth="1"/>
    <col min="5913" max="5913" width="4.7109375" style="139" customWidth="1"/>
    <col min="5914" max="5914" width="36.7109375" style="139" customWidth="1"/>
    <col min="5915" max="6164" width="11.42578125" style="139"/>
    <col min="6165" max="6165" width="36.7109375" style="139" customWidth="1"/>
    <col min="6166" max="6166" width="12.7109375" style="139" customWidth="1"/>
    <col min="6167" max="6167" width="12.42578125" style="139" customWidth="1"/>
    <col min="6168" max="6168" width="10.7109375" style="139" customWidth="1"/>
    <col min="6169" max="6169" width="4.7109375" style="139" customWidth="1"/>
    <col min="6170" max="6170" width="36.7109375" style="139" customWidth="1"/>
    <col min="6171" max="6420" width="11.42578125" style="139"/>
    <col min="6421" max="6421" width="36.7109375" style="139" customWidth="1"/>
    <col min="6422" max="6422" width="12.7109375" style="139" customWidth="1"/>
    <col min="6423" max="6423" width="12.42578125" style="139" customWidth="1"/>
    <col min="6424" max="6424" width="10.7109375" style="139" customWidth="1"/>
    <col min="6425" max="6425" width="4.7109375" style="139" customWidth="1"/>
    <col min="6426" max="6426" width="36.7109375" style="139" customWidth="1"/>
    <col min="6427" max="6676" width="11.42578125" style="139"/>
    <col min="6677" max="6677" width="36.7109375" style="139" customWidth="1"/>
    <col min="6678" max="6678" width="12.7109375" style="139" customWidth="1"/>
    <col min="6679" max="6679" width="12.42578125" style="139" customWidth="1"/>
    <col min="6680" max="6680" width="10.7109375" style="139" customWidth="1"/>
    <col min="6681" max="6681" width="4.7109375" style="139" customWidth="1"/>
    <col min="6682" max="6682" width="36.7109375" style="139" customWidth="1"/>
    <col min="6683" max="6932" width="11.42578125" style="139"/>
    <col min="6933" max="6933" width="36.7109375" style="139" customWidth="1"/>
    <col min="6934" max="6934" width="12.7109375" style="139" customWidth="1"/>
    <col min="6935" max="6935" width="12.42578125" style="139" customWidth="1"/>
    <col min="6936" max="6936" width="10.7109375" style="139" customWidth="1"/>
    <col min="6937" max="6937" width="4.7109375" style="139" customWidth="1"/>
    <col min="6938" max="6938" width="36.7109375" style="139" customWidth="1"/>
    <col min="6939" max="7188" width="11.42578125" style="139"/>
    <col min="7189" max="7189" width="36.7109375" style="139" customWidth="1"/>
    <col min="7190" max="7190" width="12.7109375" style="139" customWidth="1"/>
    <col min="7191" max="7191" width="12.42578125" style="139" customWidth="1"/>
    <col min="7192" max="7192" width="10.7109375" style="139" customWidth="1"/>
    <col min="7193" max="7193" width="4.7109375" style="139" customWidth="1"/>
    <col min="7194" max="7194" width="36.7109375" style="139" customWidth="1"/>
    <col min="7195" max="7444" width="11.42578125" style="139"/>
    <col min="7445" max="7445" width="36.7109375" style="139" customWidth="1"/>
    <col min="7446" max="7446" width="12.7109375" style="139" customWidth="1"/>
    <col min="7447" max="7447" width="12.42578125" style="139" customWidth="1"/>
    <col min="7448" max="7448" width="10.7109375" style="139" customWidth="1"/>
    <col min="7449" max="7449" width="4.7109375" style="139" customWidth="1"/>
    <col min="7450" max="7450" width="36.7109375" style="139" customWidth="1"/>
    <col min="7451" max="7700" width="11.42578125" style="139"/>
    <col min="7701" max="7701" width="36.7109375" style="139" customWidth="1"/>
    <col min="7702" max="7702" width="12.7109375" style="139" customWidth="1"/>
    <col min="7703" max="7703" width="12.42578125" style="139" customWidth="1"/>
    <col min="7704" max="7704" width="10.7109375" style="139" customWidth="1"/>
    <col min="7705" max="7705" width="4.7109375" style="139" customWidth="1"/>
    <col min="7706" max="7706" width="36.7109375" style="139" customWidth="1"/>
    <col min="7707" max="7956" width="11.42578125" style="139"/>
    <col min="7957" max="7957" width="36.7109375" style="139" customWidth="1"/>
    <col min="7958" max="7958" width="12.7109375" style="139" customWidth="1"/>
    <col min="7959" max="7959" width="12.42578125" style="139" customWidth="1"/>
    <col min="7960" max="7960" width="10.7109375" style="139" customWidth="1"/>
    <col min="7961" max="7961" width="4.7109375" style="139" customWidth="1"/>
    <col min="7962" max="7962" width="36.7109375" style="139" customWidth="1"/>
    <col min="7963" max="8212" width="11.42578125" style="139"/>
    <col min="8213" max="8213" width="36.7109375" style="139" customWidth="1"/>
    <col min="8214" max="8214" width="12.7109375" style="139" customWidth="1"/>
    <col min="8215" max="8215" width="12.42578125" style="139" customWidth="1"/>
    <col min="8216" max="8216" width="10.7109375" style="139" customWidth="1"/>
    <col min="8217" max="8217" width="4.7109375" style="139" customWidth="1"/>
    <col min="8218" max="8218" width="36.7109375" style="139" customWidth="1"/>
    <col min="8219" max="8468" width="11.42578125" style="139"/>
    <col min="8469" max="8469" width="36.7109375" style="139" customWidth="1"/>
    <col min="8470" max="8470" width="12.7109375" style="139" customWidth="1"/>
    <col min="8471" max="8471" width="12.42578125" style="139" customWidth="1"/>
    <col min="8472" max="8472" width="10.7109375" style="139" customWidth="1"/>
    <col min="8473" max="8473" width="4.7109375" style="139" customWidth="1"/>
    <col min="8474" max="8474" width="36.7109375" style="139" customWidth="1"/>
    <col min="8475" max="8724" width="11.42578125" style="139"/>
    <col min="8725" max="8725" width="36.7109375" style="139" customWidth="1"/>
    <col min="8726" max="8726" width="12.7109375" style="139" customWidth="1"/>
    <col min="8727" max="8727" width="12.42578125" style="139" customWidth="1"/>
    <col min="8728" max="8728" width="10.7109375" style="139" customWidth="1"/>
    <col min="8729" max="8729" width="4.7109375" style="139" customWidth="1"/>
    <col min="8730" max="8730" width="36.7109375" style="139" customWidth="1"/>
    <col min="8731" max="8980" width="11.42578125" style="139"/>
    <col min="8981" max="8981" width="36.7109375" style="139" customWidth="1"/>
    <col min="8982" max="8982" width="12.7109375" style="139" customWidth="1"/>
    <col min="8983" max="8983" width="12.42578125" style="139" customWidth="1"/>
    <col min="8984" max="8984" width="10.7109375" style="139" customWidth="1"/>
    <col min="8985" max="8985" width="4.7109375" style="139" customWidth="1"/>
    <col min="8986" max="8986" width="36.7109375" style="139" customWidth="1"/>
    <col min="8987" max="9236" width="11.42578125" style="139"/>
    <col min="9237" max="9237" width="36.7109375" style="139" customWidth="1"/>
    <col min="9238" max="9238" width="12.7109375" style="139" customWidth="1"/>
    <col min="9239" max="9239" width="12.42578125" style="139" customWidth="1"/>
    <col min="9240" max="9240" width="10.7109375" style="139" customWidth="1"/>
    <col min="9241" max="9241" width="4.7109375" style="139" customWidth="1"/>
    <col min="9242" max="9242" width="36.7109375" style="139" customWidth="1"/>
    <col min="9243" max="9492" width="11.42578125" style="139"/>
    <col min="9493" max="9493" width="36.7109375" style="139" customWidth="1"/>
    <col min="9494" max="9494" width="12.7109375" style="139" customWidth="1"/>
    <col min="9495" max="9495" width="12.42578125" style="139" customWidth="1"/>
    <col min="9496" max="9496" width="10.7109375" style="139" customWidth="1"/>
    <col min="9497" max="9497" width="4.7109375" style="139" customWidth="1"/>
    <col min="9498" max="9498" width="36.7109375" style="139" customWidth="1"/>
    <col min="9499" max="9748" width="11.42578125" style="139"/>
    <col min="9749" max="9749" width="36.7109375" style="139" customWidth="1"/>
    <col min="9750" max="9750" width="12.7109375" style="139" customWidth="1"/>
    <col min="9751" max="9751" width="12.42578125" style="139" customWidth="1"/>
    <col min="9752" max="9752" width="10.7109375" style="139" customWidth="1"/>
    <col min="9753" max="9753" width="4.7109375" style="139" customWidth="1"/>
    <col min="9754" max="9754" width="36.7109375" style="139" customWidth="1"/>
    <col min="9755" max="10004" width="11.42578125" style="139"/>
    <col min="10005" max="10005" width="36.7109375" style="139" customWidth="1"/>
    <col min="10006" max="10006" width="12.7109375" style="139" customWidth="1"/>
    <col min="10007" max="10007" width="12.42578125" style="139" customWidth="1"/>
    <col min="10008" max="10008" width="10.7109375" style="139" customWidth="1"/>
    <col min="10009" max="10009" width="4.7109375" style="139" customWidth="1"/>
    <col min="10010" max="10010" width="36.7109375" style="139" customWidth="1"/>
    <col min="10011" max="10260" width="11.42578125" style="139"/>
    <col min="10261" max="10261" width="36.7109375" style="139" customWidth="1"/>
    <col min="10262" max="10262" width="12.7109375" style="139" customWidth="1"/>
    <col min="10263" max="10263" width="12.42578125" style="139" customWidth="1"/>
    <col min="10264" max="10264" width="10.7109375" style="139" customWidth="1"/>
    <col min="10265" max="10265" width="4.7109375" style="139" customWidth="1"/>
    <col min="10266" max="10266" width="36.7109375" style="139" customWidth="1"/>
    <col min="10267" max="10516" width="11.42578125" style="139"/>
    <col min="10517" max="10517" width="36.7109375" style="139" customWidth="1"/>
    <col min="10518" max="10518" width="12.7109375" style="139" customWidth="1"/>
    <col min="10519" max="10519" width="12.42578125" style="139" customWidth="1"/>
    <col min="10520" max="10520" width="10.7109375" style="139" customWidth="1"/>
    <col min="10521" max="10521" width="4.7109375" style="139" customWidth="1"/>
    <col min="10522" max="10522" width="36.7109375" style="139" customWidth="1"/>
    <col min="10523" max="10772" width="11.42578125" style="139"/>
    <col min="10773" max="10773" width="36.7109375" style="139" customWidth="1"/>
    <col min="10774" max="10774" width="12.7109375" style="139" customWidth="1"/>
    <col min="10775" max="10775" width="12.42578125" style="139" customWidth="1"/>
    <col min="10776" max="10776" width="10.7109375" style="139" customWidth="1"/>
    <col min="10777" max="10777" width="4.7109375" style="139" customWidth="1"/>
    <col min="10778" max="10778" width="36.7109375" style="139" customWidth="1"/>
    <col min="10779" max="11028" width="11.42578125" style="139"/>
    <col min="11029" max="11029" width="36.7109375" style="139" customWidth="1"/>
    <col min="11030" max="11030" width="12.7109375" style="139" customWidth="1"/>
    <col min="11031" max="11031" width="12.42578125" style="139" customWidth="1"/>
    <col min="11032" max="11032" width="10.7109375" style="139" customWidth="1"/>
    <col min="11033" max="11033" width="4.7109375" style="139" customWidth="1"/>
    <col min="11034" max="11034" width="36.7109375" style="139" customWidth="1"/>
    <col min="11035" max="11284" width="11.42578125" style="139"/>
    <col min="11285" max="11285" width="36.7109375" style="139" customWidth="1"/>
    <col min="11286" max="11286" width="12.7109375" style="139" customWidth="1"/>
    <col min="11287" max="11287" width="12.42578125" style="139" customWidth="1"/>
    <col min="11288" max="11288" width="10.7109375" style="139" customWidth="1"/>
    <col min="11289" max="11289" width="4.7109375" style="139" customWidth="1"/>
    <col min="11290" max="11290" width="36.7109375" style="139" customWidth="1"/>
    <col min="11291" max="11540" width="11.42578125" style="139"/>
    <col min="11541" max="11541" width="36.7109375" style="139" customWidth="1"/>
    <col min="11542" max="11542" width="12.7109375" style="139" customWidth="1"/>
    <col min="11543" max="11543" width="12.42578125" style="139" customWidth="1"/>
    <col min="11544" max="11544" width="10.7109375" style="139" customWidth="1"/>
    <col min="11545" max="11545" width="4.7109375" style="139" customWidth="1"/>
    <col min="11546" max="11546" width="36.7109375" style="139" customWidth="1"/>
    <col min="11547" max="11796" width="11.42578125" style="139"/>
    <col min="11797" max="11797" width="36.7109375" style="139" customWidth="1"/>
    <col min="11798" max="11798" width="12.7109375" style="139" customWidth="1"/>
    <col min="11799" max="11799" width="12.42578125" style="139" customWidth="1"/>
    <col min="11800" max="11800" width="10.7109375" style="139" customWidth="1"/>
    <col min="11801" max="11801" width="4.7109375" style="139" customWidth="1"/>
    <col min="11802" max="11802" width="36.7109375" style="139" customWidth="1"/>
    <col min="11803" max="12052" width="11.42578125" style="139"/>
    <col min="12053" max="12053" width="36.7109375" style="139" customWidth="1"/>
    <col min="12054" max="12054" width="12.7109375" style="139" customWidth="1"/>
    <col min="12055" max="12055" width="12.42578125" style="139" customWidth="1"/>
    <col min="12056" max="12056" width="10.7109375" style="139" customWidth="1"/>
    <col min="12057" max="12057" width="4.7109375" style="139" customWidth="1"/>
    <col min="12058" max="12058" width="36.7109375" style="139" customWidth="1"/>
    <col min="12059" max="12308" width="11.42578125" style="139"/>
    <col min="12309" max="12309" width="36.7109375" style="139" customWidth="1"/>
    <col min="12310" max="12310" width="12.7109375" style="139" customWidth="1"/>
    <col min="12311" max="12311" width="12.42578125" style="139" customWidth="1"/>
    <col min="12312" max="12312" width="10.7109375" style="139" customWidth="1"/>
    <col min="12313" max="12313" width="4.7109375" style="139" customWidth="1"/>
    <col min="12314" max="12314" width="36.7109375" style="139" customWidth="1"/>
    <col min="12315" max="12564" width="11.42578125" style="139"/>
    <col min="12565" max="12565" width="36.7109375" style="139" customWidth="1"/>
    <col min="12566" max="12566" width="12.7109375" style="139" customWidth="1"/>
    <col min="12567" max="12567" width="12.42578125" style="139" customWidth="1"/>
    <col min="12568" max="12568" width="10.7109375" style="139" customWidth="1"/>
    <col min="12569" max="12569" width="4.7109375" style="139" customWidth="1"/>
    <col min="12570" max="12570" width="36.7109375" style="139" customWidth="1"/>
    <col min="12571" max="12820" width="11.42578125" style="139"/>
    <col min="12821" max="12821" width="36.7109375" style="139" customWidth="1"/>
    <col min="12822" max="12822" width="12.7109375" style="139" customWidth="1"/>
    <col min="12823" max="12823" width="12.42578125" style="139" customWidth="1"/>
    <col min="12824" max="12824" width="10.7109375" style="139" customWidth="1"/>
    <col min="12825" max="12825" width="4.7109375" style="139" customWidth="1"/>
    <col min="12826" max="12826" width="36.7109375" style="139" customWidth="1"/>
    <col min="12827" max="13076" width="11.42578125" style="139"/>
    <col min="13077" max="13077" width="36.7109375" style="139" customWidth="1"/>
    <col min="13078" max="13078" width="12.7109375" style="139" customWidth="1"/>
    <col min="13079" max="13079" width="12.42578125" style="139" customWidth="1"/>
    <col min="13080" max="13080" width="10.7109375" style="139" customWidth="1"/>
    <col min="13081" max="13081" width="4.7109375" style="139" customWidth="1"/>
    <col min="13082" max="13082" width="36.7109375" style="139" customWidth="1"/>
    <col min="13083" max="13332" width="11.42578125" style="139"/>
    <col min="13333" max="13333" width="36.7109375" style="139" customWidth="1"/>
    <col min="13334" max="13334" width="12.7109375" style="139" customWidth="1"/>
    <col min="13335" max="13335" width="12.42578125" style="139" customWidth="1"/>
    <col min="13336" max="13336" width="10.7109375" style="139" customWidth="1"/>
    <col min="13337" max="13337" width="4.7109375" style="139" customWidth="1"/>
    <col min="13338" max="13338" width="36.7109375" style="139" customWidth="1"/>
    <col min="13339" max="13588" width="11.42578125" style="139"/>
    <col min="13589" max="13589" width="36.7109375" style="139" customWidth="1"/>
    <col min="13590" max="13590" width="12.7109375" style="139" customWidth="1"/>
    <col min="13591" max="13591" width="12.42578125" style="139" customWidth="1"/>
    <col min="13592" max="13592" width="10.7109375" style="139" customWidth="1"/>
    <col min="13593" max="13593" width="4.7109375" style="139" customWidth="1"/>
    <col min="13594" max="13594" width="36.7109375" style="139" customWidth="1"/>
    <col min="13595" max="13844" width="11.42578125" style="139"/>
    <col min="13845" max="13845" width="36.7109375" style="139" customWidth="1"/>
    <col min="13846" max="13846" width="12.7109375" style="139" customWidth="1"/>
    <col min="13847" max="13847" width="12.42578125" style="139" customWidth="1"/>
    <col min="13848" max="13848" width="10.7109375" style="139" customWidth="1"/>
    <col min="13849" max="13849" width="4.7109375" style="139" customWidth="1"/>
    <col min="13850" max="13850" width="36.7109375" style="139" customWidth="1"/>
    <col min="13851" max="14100" width="11.42578125" style="139"/>
    <col min="14101" max="14101" width="36.7109375" style="139" customWidth="1"/>
    <col min="14102" max="14102" width="12.7109375" style="139" customWidth="1"/>
    <col min="14103" max="14103" width="12.42578125" style="139" customWidth="1"/>
    <col min="14104" max="14104" width="10.7109375" style="139" customWidth="1"/>
    <col min="14105" max="14105" width="4.7109375" style="139" customWidth="1"/>
    <col min="14106" max="14106" width="36.7109375" style="139" customWidth="1"/>
    <col min="14107" max="14356" width="11.42578125" style="139"/>
    <col min="14357" max="14357" width="36.7109375" style="139" customWidth="1"/>
    <col min="14358" max="14358" width="12.7109375" style="139" customWidth="1"/>
    <col min="14359" max="14359" width="12.42578125" style="139" customWidth="1"/>
    <col min="14360" max="14360" width="10.7109375" style="139" customWidth="1"/>
    <col min="14361" max="14361" width="4.7109375" style="139" customWidth="1"/>
    <col min="14362" max="14362" width="36.7109375" style="139" customWidth="1"/>
    <col min="14363" max="14612" width="11.42578125" style="139"/>
    <col min="14613" max="14613" width="36.7109375" style="139" customWidth="1"/>
    <col min="14614" max="14614" width="12.7109375" style="139" customWidth="1"/>
    <col min="14615" max="14615" width="12.42578125" style="139" customWidth="1"/>
    <col min="14616" max="14616" width="10.7109375" style="139" customWidth="1"/>
    <col min="14617" max="14617" width="4.7109375" style="139" customWidth="1"/>
    <col min="14618" max="14618" width="36.7109375" style="139" customWidth="1"/>
    <col min="14619" max="14868" width="11.42578125" style="139"/>
    <col min="14869" max="14869" width="36.7109375" style="139" customWidth="1"/>
    <col min="14870" max="14870" width="12.7109375" style="139" customWidth="1"/>
    <col min="14871" max="14871" width="12.42578125" style="139" customWidth="1"/>
    <col min="14872" max="14872" width="10.7109375" style="139" customWidth="1"/>
    <col min="14873" max="14873" width="4.7109375" style="139" customWidth="1"/>
    <col min="14874" max="14874" width="36.7109375" style="139" customWidth="1"/>
    <col min="14875" max="15124" width="11.42578125" style="139"/>
    <col min="15125" max="15125" width="36.7109375" style="139" customWidth="1"/>
    <col min="15126" max="15126" width="12.7109375" style="139" customWidth="1"/>
    <col min="15127" max="15127" width="12.42578125" style="139" customWidth="1"/>
    <col min="15128" max="15128" width="10.7109375" style="139" customWidth="1"/>
    <col min="15129" max="15129" width="4.7109375" style="139" customWidth="1"/>
    <col min="15130" max="15130" width="36.7109375" style="139" customWidth="1"/>
    <col min="15131" max="15380" width="11.42578125" style="139"/>
    <col min="15381" max="15381" width="36.7109375" style="139" customWidth="1"/>
    <col min="15382" max="15382" width="12.7109375" style="139" customWidth="1"/>
    <col min="15383" max="15383" width="12.42578125" style="139" customWidth="1"/>
    <col min="15384" max="15384" width="10.7109375" style="139" customWidth="1"/>
    <col min="15385" max="15385" width="4.7109375" style="139" customWidth="1"/>
    <col min="15386" max="15386" width="36.7109375" style="139" customWidth="1"/>
    <col min="15387" max="15636" width="11.42578125" style="139"/>
    <col min="15637" max="15637" width="36.7109375" style="139" customWidth="1"/>
    <col min="15638" max="15638" width="12.7109375" style="139" customWidth="1"/>
    <col min="15639" max="15639" width="12.42578125" style="139" customWidth="1"/>
    <col min="15640" max="15640" width="10.7109375" style="139" customWidth="1"/>
    <col min="15641" max="15641" width="4.7109375" style="139" customWidth="1"/>
    <col min="15642" max="15642" width="36.7109375" style="139" customWidth="1"/>
    <col min="15643" max="15892" width="11.42578125" style="139"/>
    <col min="15893" max="15893" width="36.7109375" style="139" customWidth="1"/>
    <col min="15894" max="15894" width="12.7109375" style="139" customWidth="1"/>
    <col min="15895" max="15895" width="12.42578125" style="139" customWidth="1"/>
    <col min="15896" max="15896" width="10.7109375" style="139" customWidth="1"/>
    <col min="15897" max="15897" width="4.7109375" style="139" customWidth="1"/>
    <col min="15898" max="15898" width="36.7109375" style="139" customWidth="1"/>
    <col min="15899" max="16148" width="11.42578125" style="139"/>
    <col min="16149" max="16149" width="36.7109375" style="139" customWidth="1"/>
    <col min="16150" max="16150" width="12.7109375" style="139" customWidth="1"/>
    <col min="16151" max="16151" width="12.42578125" style="139" customWidth="1"/>
    <col min="16152" max="16152" width="10.7109375" style="139" customWidth="1"/>
    <col min="16153" max="16153" width="4.7109375" style="139" customWidth="1"/>
    <col min="16154" max="16154" width="36.7109375" style="139" customWidth="1"/>
    <col min="16155" max="16384" width="11.42578125" style="139"/>
  </cols>
  <sheetData>
    <row r="5" spans="2:49" ht="15.75" customHeight="1">
      <c r="B5" s="541" t="s">
        <v>155</v>
      </c>
      <c r="C5" s="541"/>
      <c r="D5" s="541"/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541"/>
      <c r="S5" s="541"/>
      <c r="T5" s="541"/>
      <c r="U5" s="541"/>
      <c r="V5" s="541"/>
      <c r="W5" s="541"/>
      <c r="X5" s="541"/>
      <c r="Y5" s="541"/>
      <c r="Z5" s="541"/>
      <c r="AA5" s="541"/>
      <c r="AB5" s="541"/>
      <c r="AC5" s="541"/>
      <c r="AD5" s="541"/>
      <c r="AE5" s="541"/>
      <c r="AF5" s="541"/>
      <c r="AG5" s="541"/>
      <c r="AH5" s="541"/>
      <c r="AI5" s="541"/>
      <c r="AJ5" s="541"/>
      <c r="AK5" s="541"/>
      <c r="AL5" s="541"/>
      <c r="AM5" s="541"/>
      <c r="AN5" s="541"/>
      <c r="AO5" s="541"/>
      <c r="AP5" s="541"/>
      <c r="AQ5" s="541"/>
      <c r="AR5" s="541"/>
      <c r="AS5" s="541"/>
      <c r="AT5" s="541"/>
      <c r="AU5" s="541"/>
      <c r="AV5" s="541"/>
    </row>
    <row r="6" spans="2:49" s="146" customFormat="1" ht="25.5">
      <c r="B6" s="140" t="s">
        <v>156</v>
      </c>
      <c r="C6" s="141" t="s">
        <v>157</v>
      </c>
      <c r="D6" s="141" t="s">
        <v>158</v>
      </c>
      <c r="E6" s="141" t="s">
        <v>159</v>
      </c>
      <c r="F6" s="141" t="s">
        <v>158</v>
      </c>
      <c r="G6" s="141" t="s">
        <v>160</v>
      </c>
      <c r="H6" s="141" t="s">
        <v>158</v>
      </c>
      <c r="I6" s="141" t="s">
        <v>161</v>
      </c>
      <c r="J6" s="141" t="s">
        <v>158</v>
      </c>
      <c r="K6" s="142" t="s">
        <v>162</v>
      </c>
      <c r="L6" s="141" t="s">
        <v>158</v>
      </c>
      <c r="M6" s="142" t="s">
        <v>163</v>
      </c>
      <c r="N6" s="141" t="s">
        <v>158</v>
      </c>
      <c r="O6" s="142" t="s">
        <v>164</v>
      </c>
      <c r="P6" s="141" t="s">
        <v>158</v>
      </c>
      <c r="Q6" s="142" t="s">
        <v>165</v>
      </c>
      <c r="R6" s="141" t="s">
        <v>158</v>
      </c>
      <c r="S6" s="141" t="s">
        <v>166</v>
      </c>
      <c r="T6" s="141" t="s">
        <v>158</v>
      </c>
      <c r="U6" s="143" t="s">
        <v>167</v>
      </c>
      <c r="V6" s="141" t="s">
        <v>158</v>
      </c>
      <c r="W6" s="143" t="s">
        <v>168</v>
      </c>
      <c r="X6" s="141" t="s">
        <v>158</v>
      </c>
      <c r="Y6" s="143" t="s">
        <v>169</v>
      </c>
      <c r="Z6" s="141" t="s">
        <v>158</v>
      </c>
      <c r="AA6" s="143" t="s">
        <v>170</v>
      </c>
      <c r="AB6" s="141" t="s">
        <v>158</v>
      </c>
      <c r="AC6" s="141" t="s">
        <v>171</v>
      </c>
      <c r="AD6" s="141" t="s">
        <v>158</v>
      </c>
      <c r="AE6" s="141" t="s">
        <v>172</v>
      </c>
      <c r="AF6" s="141" t="s">
        <v>158</v>
      </c>
      <c r="AG6" s="141" t="s">
        <v>173</v>
      </c>
      <c r="AH6" s="141" t="s">
        <v>158</v>
      </c>
      <c r="AI6" s="144" t="s">
        <v>174</v>
      </c>
      <c r="AJ6" s="141" t="s">
        <v>158</v>
      </c>
      <c r="AK6" s="144" t="s">
        <v>175</v>
      </c>
      <c r="AL6" s="141" t="s">
        <v>158</v>
      </c>
      <c r="AM6" s="144" t="s">
        <v>176</v>
      </c>
      <c r="AN6" s="141" t="s">
        <v>158</v>
      </c>
      <c r="AO6" s="144" t="s">
        <v>177</v>
      </c>
      <c r="AP6" s="141" t="s">
        <v>158</v>
      </c>
      <c r="AQ6" s="144" t="s">
        <v>178</v>
      </c>
      <c r="AR6" s="141" t="s">
        <v>158</v>
      </c>
      <c r="AS6" s="144" t="s">
        <v>179</v>
      </c>
      <c r="AT6" s="141" t="s">
        <v>158</v>
      </c>
      <c r="AU6" s="140" t="s">
        <v>105</v>
      </c>
      <c r="AV6" s="145" t="s">
        <v>158</v>
      </c>
      <c r="AW6"/>
    </row>
    <row r="7" spans="2:49" hidden="1">
      <c r="B7" s="44" t="s">
        <v>37</v>
      </c>
      <c r="C7" s="147" t="s">
        <v>213</v>
      </c>
      <c r="D7" s="148" t="str">
        <f t="shared" ref="D7:D18" si="0">IFERROR(C7/C20-1,"-")</f>
        <v>-</v>
      </c>
      <c r="E7" s="147" t="s">
        <v>213</v>
      </c>
      <c r="F7" s="148" t="str">
        <f t="shared" ref="F7:F18" si="1">IFERROR(E7/E20-1,"-")</f>
        <v>-</v>
      </c>
      <c r="G7" s="147" t="s">
        <v>213</v>
      </c>
      <c r="H7" s="148" t="str">
        <f t="shared" ref="H7:H18" si="2">IFERROR(G7/G20-1,"-")</f>
        <v>-</v>
      </c>
      <c r="I7" s="147" t="s">
        <v>213</v>
      </c>
      <c r="J7" s="148" t="str">
        <f t="shared" ref="J7:J18" si="3">IFERROR(I7/I20-1,"-")</f>
        <v>-</v>
      </c>
      <c r="K7" s="147" t="s">
        <v>213</v>
      </c>
      <c r="L7" s="148" t="str">
        <f t="shared" ref="L7:L18" si="4">IFERROR(K7/K20-1,"-")</f>
        <v>-</v>
      </c>
      <c r="M7" s="147" t="s">
        <v>213</v>
      </c>
      <c r="N7" s="148" t="str">
        <f t="shared" ref="N7:N18" si="5">IFERROR(M7/M20-1,"-")</f>
        <v>-</v>
      </c>
      <c r="O7" s="147" t="s">
        <v>213</v>
      </c>
      <c r="P7" s="148" t="str">
        <f t="shared" ref="P7:P18" si="6">IFERROR(O7/O20-1,"-")</f>
        <v>-</v>
      </c>
      <c r="Q7" s="147" t="s">
        <v>213</v>
      </c>
      <c r="R7" s="148" t="str">
        <f t="shared" ref="R7:R18" si="7">IFERROR(Q7/Q20-1,"-")</f>
        <v>-</v>
      </c>
      <c r="S7" s="147" t="e">
        <f>U7+W7+Y7+AA7</f>
        <v>#VALUE!</v>
      </c>
      <c r="T7" s="148" t="str">
        <f t="shared" ref="T7:T18" si="8">IFERROR(S7/S20-1,"-")</f>
        <v>-</v>
      </c>
      <c r="U7" s="147" t="s">
        <v>213</v>
      </c>
      <c r="V7" s="148" t="str">
        <f t="shared" ref="V7:V18" si="9">IFERROR(U7/U20-1,"-")</f>
        <v>-</v>
      </c>
      <c r="W7" s="147" t="s">
        <v>213</v>
      </c>
      <c r="X7" s="148" t="str">
        <f t="shared" ref="X7:X18" si="10">IFERROR(W7/W20-1,"-")</f>
        <v>-</v>
      </c>
      <c r="Y7" s="147" t="s">
        <v>213</v>
      </c>
      <c r="Z7" s="148" t="str">
        <f t="shared" ref="Z7:Z18" si="11">IFERROR(Y7/Y20-1,"-")</f>
        <v>-</v>
      </c>
      <c r="AA7" s="147" t="s">
        <v>213</v>
      </c>
      <c r="AB7" s="148" t="str">
        <f t="shared" ref="AB7:AB18" si="12">IFERROR(AA7/AA20-1,"-")</f>
        <v>-</v>
      </c>
      <c r="AC7" s="147" t="s">
        <v>213</v>
      </c>
      <c r="AD7" s="148" t="str">
        <f t="shared" ref="AD7:AD18" si="13">IFERROR(AC7/AC20-1,"-")</f>
        <v>-</v>
      </c>
      <c r="AE7" s="147" t="s">
        <v>213</v>
      </c>
      <c r="AF7" s="148" t="str">
        <f t="shared" ref="AF7:AF18" si="14">IFERROR(AE7/AE20-1,"-")</f>
        <v>-</v>
      </c>
      <c r="AG7" s="147" t="s">
        <v>213</v>
      </c>
      <c r="AH7" s="148" t="str">
        <f t="shared" ref="AH7:AH18" si="15">IFERROR(AG7/AG20-1,"-")</f>
        <v>-</v>
      </c>
      <c r="AI7" s="147" t="s">
        <v>213</v>
      </c>
      <c r="AJ7" s="148" t="str">
        <f t="shared" ref="AJ7:AJ18" si="16">IFERROR(AI7/AI20-1,"-")</f>
        <v>-</v>
      </c>
      <c r="AK7" s="147" t="s">
        <v>213</v>
      </c>
      <c r="AL7" s="148" t="str">
        <f t="shared" ref="AL7:AL18" si="17">IFERROR(AK7/AK20-1,"-")</f>
        <v>-</v>
      </c>
      <c r="AM7" s="147" t="s">
        <v>213</v>
      </c>
      <c r="AN7" s="148" t="str">
        <f t="shared" ref="AN7:AN18" si="18">IFERROR(AM7/AM20-1,"-")</f>
        <v>-</v>
      </c>
      <c r="AO7" s="147" t="s">
        <v>213</v>
      </c>
      <c r="AP7" s="148" t="str">
        <f t="shared" ref="AP7:AP18" si="19">IFERROR(AO7/AO20-1,"-")</f>
        <v>-</v>
      </c>
      <c r="AQ7" s="147" t="s">
        <v>213</v>
      </c>
      <c r="AR7" s="148" t="str">
        <f t="shared" ref="AR7:AR18" si="20">IFERROR(AQ7/AQ20-1,"-")</f>
        <v>-</v>
      </c>
      <c r="AS7" s="147" t="e">
        <f>AU7-C7</f>
        <v>#VALUE!</v>
      </c>
      <c r="AT7" s="148" t="str">
        <f t="shared" ref="AT7:AT18" si="21">IFERROR(AS7/AS20-1,"-")</f>
        <v>-</v>
      </c>
      <c r="AU7" s="149" t="s">
        <v>213</v>
      </c>
      <c r="AV7" s="150" t="str">
        <f t="shared" ref="AV7:AV18" si="22">IFERROR(AU7/AU20-1,"-")</f>
        <v>-</v>
      </c>
    </row>
    <row r="8" spans="2:49" hidden="1">
      <c r="B8" s="44" t="s">
        <v>38</v>
      </c>
      <c r="C8" s="147" t="s">
        <v>213</v>
      </c>
      <c r="D8" s="148" t="str">
        <f t="shared" si="0"/>
        <v>-</v>
      </c>
      <c r="E8" s="147" t="s">
        <v>213</v>
      </c>
      <c r="F8" s="148" t="str">
        <f t="shared" si="1"/>
        <v>-</v>
      </c>
      <c r="G8" s="147" t="s">
        <v>213</v>
      </c>
      <c r="H8" s="148" t="str">
        <f t="shared" si="2"/>
        <v>-</v>
      </c>
      <c r="I8" s="147" t="s">
        <v>213</v>
      </c>
      <c r="J8" s="148" t="str">
        <f t="shared" si="3"/>
        <v>-</v>
      </c>
      <c r="K8" s="147" t="s">
        <v>213</v>
      </c>
      <c r="L8" s="148" t="str">
        <f t="shared" si="4"/>
        <v>-</v>
      </c>
      <c r="M8" s="147" t="s">
        <v>213</v>
      </c>
      <c r="N8" s="148" t="str">
        <f t="shared" si="5"/>
        <v>-</v>
      </c>
      <c r="O8" s="147" t="s">
        <v>213</v>
      </c>
      <c r="P8" s="148" t="str">
        <f t="shared" si="6"/>
        <v>-</v>
      </c>
      <c r="Q8" s="147" t="s">
        <v>213</v>
      </c>
      <c r="R8" s="148" t="str">
        <f t="shared" si="7"/>
        <v>-</v>
      </c>
      <c r="S8" s="147" t="e">
        <f t="shared" ref="S8:S19" si="23">U8+W8+Y8+AA8</f>
        <v>#VALUE!</v>
      </c>
      <c r="T8" s="148" t="str">
        <f t="shared" si="8"/>
        <v>-</v>
      </c>
      <c r="U8" s="147" t="s">
        <v>213</v>
      </c>
      <c r="V8" s="148" t="str">
        <f t="shared" si="9"/>
        <v>-</v>
      </c>
      <c r="W8" s="147" t="s">
        <v>213</v>
      </c>
      <c r="X8" s="148" t="str">
        <f t="shared" si="10"/>
        <v>-</v>
      </c>
      <c r="Y8" s="147" t="s">
        <v>213</v>
      </c>
      <c r="Z8" s="148" t="str">
        <f t="shared" si="11"/>
        <v>-</v>
      </c>
      <c r="AA8" s="147" t="s">
        <v>213</v>
      </c>
      <c r="AB8" s="148" t="str">
        <f t="shared" si="12"/>
        <v>-</v>
      </c>
      <c r="AC8" s="147" t="s">
        <v>213</v>
      </c>
      <c r="AD8" s="148" t="str">
        <f t="shared" si="13"/>
        <v>-</v>
      </c>
      <c r="AE8" s="147" t="s">
        <v>213</v>
      </c>
      <c r="AF8" s="148" t="str">
        <f t="shared" si="14"/>
        <v>-</v>
      </c>
      <c r="AG8" s="147" t="s">
        <v>213</v>
      </c>
      <c r="AH8" s="148" t="str">
        <f t="shared" si="15"/>
        <v>-</v>
      </c>
      <c r="AI8" s="147" t="s">
        <v>213</v>
      </c>
      <c r="AJ8" s="148" t="str">
        <f t="shared" si="16"/>
        <v>-</v>
      </c>
      <c r="AK8" s="147" t="s">
        <v>213</v>
      </c>
      <c r="AL8" s="148" t="str">
        <f t="shared" si="17"/>
        <v>-</v>
      </c>
      <c r="AM8" s="147" t="s">
        <v>213</v>
      </c>
      <c r="AN8" s="148" t="str">
        <f t="shared" si="18"/>
        <v>-</v>
      </c>
      <c r="AO8" s="147" t="s">
        <v>213</v>
      </c>
      <c r="AP8" s="148" t="str">
        <f t="shared" si="19"/>
        <v>-</v>
      </c>
      <c r="AQ8" s="147" t="s">
        <v>213</v>
      </c>
      <c r="AR8" s="148" t="str">
        <f t="shared" si="20"/>
        <v>-</v>
      </c>
      <c r="AS8" s="147" t="e">
        <f t="shared" ref="AS8:AS19" si="24">AU8-C8</f>
        <v>#VALUE!</v>
      </c>
      <c r="AT8" s="148" t="str">
        <f t="shared" si="21"/>
        <v>-</v>
      </c>
      <c r="AU8" s="149" t="s">
        <v>213</v>
      </c>
      <c r="AV8" s="150" t="str">
        <f t="shared" si="22"/>
        <v>-</v>
      </c>
    </row>
    <row r="9" spans="2:49" hidden="1">
      <c r="B9" s="44" t="s">
        <v>39</v>
      </c>
      <c r="C9" s="147" t="s">
        <v>213</v>
      </c>
      <c r="D9" s="148" t="str">
        <f t="shared" si="0"/>
        <v>-</v>
      </c>
      <c r="E9" s="147" t="s">
        <v>213</v>
      </c>
      <c r="F9" s="148" t="str">
        <f t="shared" si="1"/>
        <v>-</v>
      </c>
      <c r="G9" s="147" t="s">
        <v>213</v>
      </c>
      <c r="H9" s="148" t="str">
        <f t="shared" si="2"/>
        <v>-</v>
      </c>
      <c r="I9" s="147" t="s">
        <v>213</v>
      </c>
      <c r="J9" s="148" t="str">
        <f t="shared" si="3"/>
        <v>-</v>
      </c>
      <c r="K9" s="147" t="s">
        <v>213</v>
      </c>
      <c r="L9" s="148" t="str">
        <f t="shared" si="4"/>
        <v>-</v>
      </c>
      <c r="M9" s="147" t="s">
        <v>213</v>
      </c>
      <c r="N9" s="148" t="str">
        <f t="shared" si="5"/>
        <v>-</v>
      </c>
      <c r="O9" s="147" t="s">
        <v>213</v>
      </c>
      <c r="P9" s="148" t="str">
        <f t="shared" si="6"/>
        <v>-</v>
      </c>
      <c r="Q9" s="147" t="s">
        <v>213</v>
      </c>
      <c r="R9" s="148" t="str">
        <f t="shared" si="7"/>
        <v>-</v>
      </c>
      <c r="S9" s="147" t="e">
        <f t="shared" si="23"/>
        <v>#VALUE!</v>
      </c>
      <c r="T9" s="148" t="str">
        <f t="shared" si="8"/>
        <v>-</v>
      </c>
      <c r="U9" s="147" t="s">
        <v>213</v>
      </c>
      <c r="V9" s="148" t="str">
        <f t="shared" si="9"/>
        <v>-</v>
      </c>
      <c r="W9" s="147" t="s">
        <v>213</v>
      </c>
      <c r="X9" s="148" t="str">
        <f t="shared" si="10"/>
        <v>-</v>
      </c>
      <c r="Y9" s="147" t="s">
        <v>213</v>
      </c>
      <c r="Z9" s="148" t="str">
        <f t="shared" si="11"/>
        <v>-</v>
      </c>
      <c r="AA9" s="147" t="s">
        <v>213</v>
      </c>
      <c r="AB9" s="148" t="str">
        <f t="shared" si="12"/>
        <v>-</v>
      </c>
      <c r="AC9" s="147" t="s">
        <v>213</v>
      </c>
      <c r="AD9" s="148" t="str">
        <f t="shared" si="13"/>
        <v>-</v>
      </c>
      <c r="AE9" s="147" t="s">
        <v>213</v>
      </c>
      <c r="AF9" s="148" t="str">
        <f t="shared" si="14"/>
        <v>-</v>
      </c>
      <c r="AG9" s="147" t="s">
        <v>213</v>
      </c>
      <c r="AH9" s="148" t="str">
        <f t="shared" si="15"/>
        <v>-</v>
      </c>
      <c r="AI9" s="147" t="s">
        <v>213</v>
      </c>
      <c r="AJ9" s="148" t="str">
        <f t="shared" si="16"/>
        <v>-</v>
      </c>
      <c r="AK9" s="147" t="s">
        <v>213</v>
      </c>
      <c r="AL9" s="148" t="str">
        <f t="shared" si="17"/>
        <v>-</v>
      </c>
      <c r="AM9" s="147" t="s">
        <v>213</v>
      </c>
      <c r="AN9" s="148" t="str">
        <f t="shared" si="18"/>
        <v>-</v>
      </c>
      <c r="AO9" s="147" t="s">
        <v>213</v>
      </c>
      <c r="AP9" s="148" t="str">
        <f t="shared" si="19"/>
        <v>-</v>
      </c>
      <c r="AQ9" s="147" t="s">
        <v>213</v>
      </c>
      <c r="AR9" s="148" t="str">
        <f t="shared" si="20"/>
        <v>-</v>
      </c>
      <c r="AS9" s="147" t="e">
        <f t="shared" si="24"/>
        <v>#VALUE!</v>
      </c>
      <c r="AT9" s="148" t="str">
        <f t="shared" si="21"/>
        <v>-</v>
      </c>
      <c r="AU9" s="149" t="s">
        <v>213</v>
      </c>
      <c r="AV9" s="150" t="str">
        <f t="shared" si="22"/>
        <v>-</v>
      </c>
    </row>
    <row r="10" spans="2:49" hidden="1">
      <c r="B10" s="44" t="s">
        <v>40</v>
      </c>
      <c r="C10" s="147" t="s">
        <v>213</v>
      </c>
      <c r="D10" s="148" t="str">
        <f t="shared" si="0"/>
        <v>-</v>
      </c>
      <c r="E10" s="147" t="s">
        <v>213</v>
      </c>
      <c r="F10" s="148" t="str">
        <f t="shared" si="1"/>
        <v>-</v>
      </c>
      <c r="G10" s="147" t="s">
        <v>213</v>
      </c>
      <c r="H10" s="148" t="str">
        <f t="shared" si="2"/>
        <v>-</v>
      </c>
      <c r="I10" s="147" t="s">
        <v>213</v>
      </c>
      <c r="J10" s="148" t="str">
        <f t="shared" si="3"/>
        <v>-</v>
      </c>
      <c r="K10" s="147" t="s">
        <v>213</v>
      </c>
      <c r="L10" s="148" t="str">
        <f t="shared" si="4"/>
        <v>-</v>
      </c>
      <c r="M10" s="147" t="s">
        <v>213</v>
      </c>
      <c r="N10" s="148" t="str">
        <f t="shared" si="5"/>
        <v>-</v>
      </c>
      <c r="O10" s="147" t="s">
        <v>213</v>
      </c>
      <c r="P10" s="148" t="str">
        <f t="shared" si="6"/>
        <v>-</v>
      </c>
      <c r="Q10" s="147" t="s">
        <v>213</v>
      </c>
      <c r="R10" s="148" t="str">
        <f t="shared" si="7"/>
        <v>-</v>
      </c>
      <c r="S10" s="147" t="e">
        <f t="shared" si="23"/>
        <v>#VALUE!</v>
      </c>
      <c r="T10" s="148" t="str">
        <f t="shared" si="8"/>
        <v>-</v>
      </c>
      <c r="U10" s="147" t="s">
        <v>213</v>
      </c>
      <c r="V10" s="148" t="str">
        <f t="shared" si="9"/>
        <v>-</v>
      </c>
      <c r="W10" s="147" t="s">
        <v>213</v>
      </c>
      <c r="X10" s="148" t="str">
        <f t="shared" si="10"/>
        <v>-</v>
      </c>
      <c r="Y10" s="147" t="s">
        <v>213</v>
      </c>
      <c r="Z10" s="148" t="str">
        <f t="shared" si="11"/>
        <v>-</v>
      </c>
      <c r="AA10" s="147" t="s">
        <v>213</v>
      </c>
      <c r="AB10" s="148" t="str">
        <f t="shared" si="12"/>
        <v>-</v>
      </c>
      <c r="AC10" s="147" t="s">
        <v>213</v>
      </c>
      <c r="AD10" s="148" t="str">
        <f t="shared" si="13"/>
        <v>-</v>
      </c>
      <c r="AE10" s="147" t="s">
        <v>213</v>
      </c>
      <c r="AF10" s="148" t="str">
        <f t="shared" si="14"/>
        <v>-</v>
      </c>
      <c r="AG10" s="147" t="s">
        <v>213</v>
      </c>
      <c r="AH10" s="148" t="str">
        <f t="shared" si="15"/>
        <v>-</v>
      </c>
      <c r="AI10" s="147" t="s">
        <v>213</v>
      </c>
      <c r="AJ10" s="148" t="str">
        <f t="shared" si="16"/>
        <v>-</v>
      </c>
      <c r="AK10" s="147" t="s">
        <v>213</v>
      </c>
      <c r="AL10" s="148" t="str">
        <f t="shared" si="17"/>
        <v>-</v>
      </c>
      <c r="AM10" s="147" t="s">
        <v>213</v>
      </c>
      <c r="AN10" s="148" t="str">
        <f t="shared" si="18"/>
        <v>-</v>
      </c>
      <c r="AO10" s="147" t="s">
        <v>213</v>
      </c>
      <c r="AP10" s="148" t="str">
        <f t="shared" si="19"/>
        <v>-</v>
      </c>
      <c r="AQ10" s="147" t="s">
        <v>213</v>
      </c>
      <c r="AR10" s="148" t="str">
        <f t="shared" si="20"/>
        <v>-</v>
      </c>
      <c r="AS10" s="147" t="e">
        <f t="shared" si="24"/>
        <v>#VALUE!</v>
      </c>
      <c r="AT10" s="148" t="str">
        <f t="shared" si="21"/>
        <v>-</v>
      </c>
      <c r="AU10" s="149" t="s">
        <v>213</v>
      </c>
      <c r="AV10" s="150" t="str">
        <f t="shared" si="22"/>
        <v>-</v>
      </c>
    </row>
    <row r="11" spans="2:49" hidden="1">
      <c r="B11" s="44" t="s">
        <v>41</v>
      </c>
      <c r="C11" s="147" t="s">
        <v>213</v>
      </c>
      <c r="D11" s="148" t="str">
        <f t="shared" si="0"/>
        <v>-</v>
      </c>
      <c r="E11" s="147" t="s">
        <v>213</v>
      </c>
      <c r="F11" s="148" t="str">
        <f t="shared" si="1"/>
        <v>-</v>
      </c>
      <c r="G11" s="147" t="s">
        <v>213</v>
      </c>
      <c r="H11" s="148" t="str">
        <f t="shared" si="2"/>
        <v>-</v>
      </c>
      <c r="I11" s="147" t="s">
        <v>213</v>
      </c>
      <c r="J11" s="148" t="str">
        <f t="shared" si="3"/>
        <v>-</v>
      </c>
      <c r="K11" s="147" t="s">
        <v>213</v>
      </c>
      <c r="L11" s="148" t="str">
        <f t="shared" si="4"/>
        <v>-</v>
      </c>
      <c r="M11" s="147" t="s">
        <v>213</v>
      </c>
      <c r="N11" s="148" t="str">
        <f t="shared" si="5"/>
        <v>-</v>
      </c>
      <c r="O11" s="147" t="s">
        <v>213</v>
      </c>
      <c r="P11" s="148" t="str">
        <f t="shared" si="6"/>
        <v>-</v>
      </c>
      <c r="Q11" s="147" t="s">
        <v>213</v>
      </c>
      <c r="R11" s="148" t="str">
        <f t="shared" si="7"/>
        <v>-</v>
      </c>
      <c r="S11" s="147" t="e">
        <f t="shared" si="23"/>
        <v>#VALUE!</v>
      </c>
      <c r="T11" s="148" t="str">
        <f t="shared" si="8"/>
        <v>-</v>
      </c>
      <c r="U11" s="147" t="s">
        <v>213</v>
      </c>
      <c r="V11" s="148" t="str">
        <f t="shared" si="9"/>
        <v>-</v>
      </c>
      <c r="W11" s="147" t="s">
        <v>213</v>
      </c>
      <c r="X11" s="148" t="str">
        <f t="shared" si="10"/>
        <v>-</v>
      </c>
      <c r="Y11" s="147" t="s">
        <v>213</v>
      </c>
      <c r="Z11" s="148" t="str">
        <f t="shared" si="11"/>
        <v>-</v>
      </c>
      <c r="AA11" s="147" t="s">
        <v>213</v>
      </c>
      <c r="AB11" s="148" t="str">
        <f t="shared" si="12"/>
        <v>-</v>
      </c>
      <c r="AC11" s="147" t="s">
        <v>213</v>
      </c>
      <c r="AD11" s="148" t="str">
        <f t="shared" si="13"/>
        <v>-</v>
      </c>
      <c r="AE11" s="147" t="s">
        <v>213</v>
      </c>
      <c r="AF11" s="148" t="str">
        <f t="shared" si="14"/>
        <v>-</v>
      </c>
      <c r="AG11" s="147" t="s">
        <v>213</v>
      </c>
      <c r="AH11" s="148" t="str">
        <f t="shared" si="15"/>
        <v>-</v>
      </c>
      <c r="AI11" s="147" t="s">
        <v>213</v>
      </c>
      <c r="AJ11" s="148" t="str">
        <f t="shared" si="16"/>
        <v>-</v>
      </c>
      <c r="AK11" s="147" t="s">
        <v>213</v>
      </c>
      <c r="AL11" s="148" t="str">
        <f t="shared" si="17"/>
        <v>-</v>
      </c>
      <c r="AM11" s="147" t="s">
        <v>213</v>
      </c>
      <c r="AN11" s="148" t="str">
        <f t="shared" si="18"/>
        <v>-</v>
      </c>
      <c r="AO11" s="147" t="s">
        <v>213</v>
      </c>
      <c r="AP11" s="148" t="str">
        <f t="shared" si="19"/>
        <v>-</v>
      </c>
      <c r="AQ11" s="147" t="s">
        <v>213</v>
      </c>
      <c r="AR11" s="148" t="str">
        <f t="shared" si="20"/>
        <v>-</v>
      </c>
      <c r="AS11" s="147" t="e">
        <f t="shared" si="24"/>
        <v>#VALUE!</v>
      </c>
      <c r="AT11" s="148" t="str">
        <f t="shared" si="21"/>
        <v>-</v>
      </c>
      <c r="AU11" s="149" t="s">
        <v>213</v>
      </c>
      <c r="AV11" s="150" t="str">
        <f t="shared" si="22"/>
        <v>-</v>
      </c>
    </row>
    <row r="12" spans="2:49">
      <c r="B12" s="44" t="s">
        <v>42</v>
      </c>
      <c r="C12" s="147">
        <v>46858</v>
      </c>
      <c r="D12" s="148">
        <f t="shared" si="0"/>
        <v>-0.19137847725547041</v>
      </c>
      <c r="E12" s="147">
        <v>288</v>
      </c>
      <c r="F12" s="148">
        <f t="shared" si="1"/>
        <v>0.38461538461538458</v>
      </c>
      <c r="G12" s="147">
        <v>186</v>
      </c>
      <c r="H12" s="148">
        <f t="shared" si="2"/>
        <v>0.19230769230769229</v>
      </c>
      <c r="I12" s="147">
        <v>7086</v>
      </c>
      <c r="J12" s="148">
        <f t="shared" si="3"/>
        <v>-4.3982730706961681E-2</v>
      </c>
      <c r="K12" s="147">
        <v>1025</v>
      </c>
      <c r="L12" s="148">
        <f t="shared" si="4"/>
        <v>8.3509513742071828E-2</v>
      </c>
      <c r="M12" s="147">
        <v>2165</v>
      </c>
      <c r="N12" s="148">
        <f t="shared" si="5"/>
        <v>6.0408921933086113E-3</v>
      </c>
      <c r="O12" s="147">
        <v>133</v>
      </c>
      <c r="P12" s="148">
        <f t="shared" si="6"/>
        <v>-7.4626865671642006E-3</v>
      </c>
      <c r="Q12" s="147">
        <v>486</v>
      </c>
      <c r="R12" s="148">
        <f t="shared" si="7"/>
        <v>-0.11151736745886653</v>
      </c>
      <c r="S12" s="147">
        <f t="shared" si="23"/>
        <v>385</v>
      </c>
      <c r="T12" s="148">
        <f t="shared" si="8"/>
        <v>0.52777777777777768</v>
      </c>
      <c r="U12" s="147">
        <v>91</v>
      </c>
      <c r="V12" s="148">
        <f t="shared" si="9"/>
        <v>8.3333333333333259E-2</v>
      </c>
      <c r="W12" s="147">
        <v>65</v>
      </c>
      <c r="X12" s="148">
        <f t="shared" si="10"/>
        <v>-0.14473684210526316</v>
      </c>
      <c r="Y12" s="147">
        <v>168</v>
      </c>
      <c r="Z12" s="148">
        <f t="shared" si="11"/>
        <v>1.4</v>
      </c>
      <c r="AA12" s="147">
        <v>61</v>
      </c>
      <c r="AB12" s="148">
        <f t="shared" si="12"/>
        <v>1.7727272727272729</v>
      </c>
      <c r="AC12" s="147">
        <v>187</v>
      </c>
      <c r="AD12" s="148">
        <f t="shared" si="13"/>
        <v>0.28965517241379302</v>
      </c>
      <c r="AE12" s="147">
        <v>223</v>
      </c>
      <c r="AF12" s="148">
        <f t="shared" si="14"/>
        <v>5.6872037914691864E-2</v>
      </c>
      <c r="AG12" s="147">
        <v>206</v>
      </c>
      <c r="AH12" s="148">
        <f t="shared" si="15"/>
        <v>0.48201438848920852</v>
      </c>
      <c r="AI12" s="147">
        <v>278</v>
      </c>
      <c r="AJ12" s="148">
        <f t="shared" si="16"/>
        <v>-0.27604166666666663</v>
      </c>
      <c r="AK12" s="147">
        <v>1148</v>
      </c>
      <c r="AL12" s="148">
        <f t="shared" si="17"/>
        <v>0.11564625850340127</v>
      </c>
      <c r="AM12" s="147">
        <v>301</v>
      </c>
      <c r="AN12" s="148">
        <f t="shared" si="18"/>
        <v>0.34375</v>
      </c>
      <c r="AO12" s="147">
        <v>597</v>
      </c>
      <c r="AP12" s="148">
        <f t="shared" si="19"/>
        <v>9.9447513812154664E-2</v>
      </c>
      <c r="AQ12" s="147">
        <v>495</v>
      </c>
      <c r="AR12" s="148">
        <f t="shared" si="20"/>
        <v>-9.0073529411764719E-2</v>
      </c>
      <c r="AS12" s="147">
        <f t="shared" si="24"/>
        <v>15189</v>
      </c>
      <c r="AT12" s="148">
        <f t="shared" si="21"/>
        <v>1.0847863702915017E-2</v>
      </c>
      <c r="AU12" s="149">
        <v>62047</v>
      </c>
      <c r="AV12" s="150">
        <f t="shared" si="22"/>
        <v>-0.14973826294296599</v>
      </c>
    </row>
    <row r="13" spans="2:49">
      <c r="B13" s="44" t="s">
        <v>43</v>
      </c>
      <c r="C13" s="147">
        <v>50013</v>
      </c>
      <c r="D13" s="148">
        <f t="shared" si="0"/>
        <v>4.6581706321803029E-2</v>
      </c>
      <c r="E13" s="147">
        <v>220</v>
      </c>
      <c r="F13" s="148">
        <f t="shared" si="1"/>
        <v>0.20218579234972678</v>
      </c>
      <c r="G13" s="147">
        <v>354</v>
      </c>
      <c r="H13" s="148">
        <f t="shared" si="2"/>
        <v>2.3714285714285714</v>
      </c>
      <c r="I13" s="147">
        <v>6938</v>
      </c>
      <c r="J13" s="148">
        <f t="shared" si="3"/>
        <v>-5.3607966171054455E-2</v>
      </c>
      <c r="K13" s="147">
        <v>1059</v>
      </c>
      <c r="L13" s="148">
        <f t="shared" si="4"/>
        <v>0.38612565445026181</v>
      </c>
      <c r="M13" s="147">
        <v>2454</v>
      </c>
      <c r="N13" s="148">
        <f t="shared" si="5"/>
        <v>2.2074135776759762E-2</v>
      </c>
      <c r="O13" s="147">
        <v>128</v>
      </c>
      <c r="P13" s="148">
        <f t="shared" si="6"/>
        <v>0.31958762886597936</v>
      </c>
      <c r="Q13" s="147">
        <v>516</v>
      </c>
      <c r="R13" s="148">
        <f t="shared" si="7"/>
        <v>0.5</v>
      </c>
      <c r="S13" s="147">
        <f t="shared" si="23"/>
        <v>278</v>
      </c>
      <c r="T13" s="148">
        <f t="shared" si="8"/>
        <v>2.2058823529411686E-2</v>
      </c>
      <c r="U13" s="147">
        <v>112</v>
      </c>
      <c r="V13" s="148">
        <f t="shared" si="9"/>
        <v>0.57746478873239426</v>
      </c>
      <c r="W13" s="147">
        <v>77</v>
      </c>
      <c r="X13" s="148">
        <f t="shared" si="10"/>
        <v>0.39999999999999991</v>
      </c>
      <c r="Y13" s="147">
        <v>46</v>
      </c>
      <c r="Z13" s="148">
        <f t="shared" si="11"/>
        <v>-0.57798165137614677</v>
      </c>
      <c r="AA13" s="147">
        <v>43</v>
      </c>
      <c r="AB13" s="148">
        <f t="shared" si="12"/>
        <v>0.16216216216216206</v>
      </c>
      <c r="AC13" s="147">
        <v>198</v>
      </c>
      <c r="AD13" s="148">
        <f t="shared" si="13"/>
        <v>0.26114649681528657</v>
      </c>
      <c r="AE13" s="147">
        <v>213</v>
      </c>
      <c r="AF13" s="148">
        <f t="shared" si="14"/>
        <v>0.22413793103448265</v>
      </c>
      <c r="AG13" s="147">
        <v>104</v>
      </c>
      <c r="AH13" s="148">
        <f t="shared" si="15"/>
        <v>-0.16800000000000004</v>
      </c>
      <c r="AI13" s="147">
        <v>196</v>
      </c>
      <c r="AJ13" s="148">
        <f t="shared" si="16"/>
        <v>-0.46448087431693985</v>
      </c>
      <c r="AK13" s="147">
        <v>721</v>
      </c>
      <c r="AL13" s="148">
        <f t="shared" si="17"/>
        <v>-0.29174852652259331</v>
      </c>
      <c r="AM13" s="147">
        <v>374</v>
      </c>
      <c r="AN13" s="148">
        <f t="shared" si="18"/>
        <v>0.94791666666666674</v>
      </c>
      <c r="AO13" s="147">
        <v>495</v>
      </c>
      <c r="AP13" s="148">
        <f t="shared" si="19"/>
        <v>0.36740331491712697</v>
      </c>
      <c r="AQ13" s="147">
        <v>418</v>
      </c>
      <c r="AR13" s="148">
        <f t="shared" si="20"/>
        <v>0.14207650273224037</v>
      </c>
      <c r="AS13" s="147">
        <f t="shared" si="24"/>
        <v>14666</v>
      </c>
      <c r="AT13" s="148">
        <f t="shared" si="21"/>
        <v>2.8687662201024144E-2</v>
      </c>
      <c r="AU13" s="149">
        <v>64679</v>
      </c>
      <c r="AV13" s="150">
        <f t="shared" si="22"/>
        <v>4.2469860099284329E-2</v>
      </c>
    </row>
    <row r="14" spans="2:49">
      <c r="B14" s="44" t="s">
        <v>44</v>
      </c>
      <c r="C14" s="147">
        <v>41130</v>
      </c>
      <c r="D14" s="148">
        <f t="shared" si="0"/>
        <v>3.0233198907897663E-2</v>
      </c>
      <c r="E14" s="147">
        <v>388</v>
      </c>
      <c r="F14" s="148">
        <f t="shared" si="1"/>
        <v>0.26797385620915026</v>
      </c>
      <c r="G14" s="147">
        <v>276</v>
      </c>
      <c r="H14" s="148">
        <f t="shared" si="2"/>
        <v>0.97142857142857153</v>
      </c>
      <c r="I14" s="147">
        <v>8522</v>
      </c>
      <c r="J14" s="148">
        <f t="shared" si="3"/>
        <v>-0.10285293188756717</v>
      </c>
      <c r="K14" s="147">
        <v>1413</v>
      </c>
      <c r="L14" s="148">
        <f t="shared" si="4"/>
        <v>0.35865384615384621</v>
      </c>
      <c r="M14" s="147">
        <v>2112</v>
      </c>
      <c r="N14" s="148">
        <f t="shared" si="5"/>
        <v>-0.13795918367346938</v>
      </c>
      <c r="O14" s="147">
        <v>76</v>
      </c>
      <c r="P14" s="148">
        <f t="shared" si="6"/>
        <v>-5.0000000000000044E-2</v>
      </c>
      <c r="Q14" s="147">
        <v>427</v>
      </c>
      <c r="R14" s="148">
        <f t="shared" si="7"/>
        <v>0.97685185185185186</v>
      </c>
      <c r="S14" s="147">
        <f t="shared" si="23"/>
        <v>144</v>
      </c>
      <c r="T14" s="148">
        <f t="shared" si="8"/>
        <v>1.4084507042253502E-2</v>
      </c>
      <c r="U14" s="147">
        <v>64</v>
      </c>
      <c r="V14" s="148">
        <f t="shared" si="9"/>
        <v>0.25490196078431371</v>
      </c>
      <c r="W14" s="147">
        <v>30</v>
      </c>
      <c r="X14" s="148">
        <f t="shared" si="10"/>
        <v>1</v>
      </c>
      <c r="Y14" s="147">
        <v>17</v>
      </c>
      <c r="Z14" s="148">
        <f t="shared" si="11"/>
        <v>-0.41379310344827591</v>
      </c>
      <c r="AA14" s="147">
        <v>33</v>
      </c>
      <c r="AB14" s="148">
        <f t="shared" si="12"/>
        <v>-0.2978723404255319</v>
      </c>
      <c r="AC14" s="147">
        <v>197</v>
      </c>
      <c r="AD14" s="148">
        <f t="shared" si="13"/>
        <v>0.20858895705521463</v>
      </c>
      <c r="AE14" s="147">
        <v>225</v>
      </c>
      <c r="AF14" s="148">
        <f t="shared" si="14"/>
        <v>-0.35530085959885382</v>
      </c>
      <c r="AG14" s="147">
        <v>101</v>
      </c>
      <c r="AH14" s="148">
        <f t="shared" si="15"/>
        <v>0.23170731707317072</v>
      </c>
      <c r="AI14" s="147">
        <v>102</v>
      </c>
      <c r="AJ14" s="148">
        <f t="shared" si="16"/>
        <v>-0.63176895306859204</v>
      </c>
      <c r="AK14" s="147">
        <v>616</v>
      </c>
      <c r="AL14" s="148">
        <f t="shared" si="17"/>
        <v>0.13235294117647056</v>
      </c>
      <c r="AM14" s="147">
        <v>158</v>
      </c>
      <c r="AN14" s="148">
        <f t="shared" si="18"/>
        <v>3.2679738562091609E-2</v>
      </c>
      <c r="AO14" s="147">
        <v>421</v>
      </c>
      <c r="AP14" s="148">
        <f t="shared" si="19"/>
        <v>-2.0930232558139528E-2</v>
      </c>
      <c r="AQ14" s="147">
        <v>296</v>
      </c>
      <c r="AR14" s="148">
        <f t="shared" si="20"/>
        <v>-8.9230769230769225E-2</v>
      </c>
      <c r="AS14" s="147">
        <f t="shared" si="24"/>
        <v>15474</v>
      </c>
      <c r="AT14" s="148">
        <f t="shared" si="21"/>
        <v>-4.4578908372437609E-2</v>
      </c>
      <c r="AU14" s="149">
        <v>56604</v>
      </c>
      <c r="AV14" s="150">
        <f t="shared" si="22"/>
        <v>8.6423492934657453E-3</v>
      </c>
    </row>
    <row r="15" spans="2:49">
      <c r="B15" s="44" t="s">
        <v>45</v>
      </c>
      <c r="C15" s="147">
        <v>38879</v>
      </c>
      <c r="D15" s="148">
        <f t="shared" si="0"/>
        <v>-0.11378815162635914</v>
      </c>
      <c r="E15" s="147">
        <v>153</v>
      </c>
      <c r="F15" s="148">
        <f t="shared" si="1"/>
        <v>-0.36250000000000004</v>
      </c>
      <c r="G15" s="147">
        <v>91</v>
      </c>
      <c r="H15" s="148">
        <f t="shared" si="2"/>
        <v>-0.35</v>
      </c>
      <c r="I15" s="147">
        <v>10777</v>
      </c>
      <c r="J15" s="148">
        <f t="shared" si="3"/>
        <v>-0.21324280916922178</v>
      </c>
      <c r="K15" s="147">
        <v>1815</v>
      </c>
      <c r="L15" s="148">
        <f t="shared" si="4"/>
        <v>0.11898890258939576</v>
      </c>
      <c r="M15" s="147">
        <v>3559</v>
      </c>
      <c r="N15" s="148">
        <f t="shared" si="5"/>
        <v>-0.12812346888780013</v>
      </c>
      <c r="O15" s="147">
        <v>80</v>
      </c>
      <c r="P15" s="148">
        <f t="shared" si="6"/>
        <v>-0.43661971830985913</v>
      </c>
      <c r="Q15" s="147">
        <v>285</v>
      </c>
      <c r="R15" s="148">
        <f t="shared" si="7"/>
        <v>-0.30317848410757942</v>
      </c>
      <c r="S15" s="147">
        <f t="shared" si="23"/>
        <v>2047</v>
      </c>
      <c r="T15" s="148">
        <f t="shared" si="8"/>
        <v>-0.33903777849531802</v>
      </c>
      <c r="U15" s="147">
        <v>336</v>
      </c>
      <c r="V15" s="148">
        <f t="shared" si="9"/>
        <v>-0.27114967462039041</v>
      </c>
      <c r="W15" s="147">
        <v>120</v>
      </c>
      <c r="X15" s="148">
        <f t="shared" si="10"/>
        <v>-0.23566878980891715</v>
      </c>
      <c r="Y15" s="147">
        <v>363</v>
      </c>
      <c r="Z15" s="148">
        <f t="shared" si="11"/>
        <v>0.15605095541401282</v>
      </c>
      <c r="AA15" s="147">
        <v>1228</v>
      </c>
      <c r="AB15" s="148">
        <f t="shared" si="12"/>
        <v>-0.43279445727482679</v>
      </c>
      <c r="AC15" s="147">
        <v>321</v>
      </c>
      <c r="AD15" s="148">
        <f t="shared" si="13"/>
        <v>-6.1403508771929793E-2</v>
      </c>
      <c r="AE15" s="147">
        <v>253</v>
      </c>
      <c r="AF15" s="148">
        <f t="shared" si="14"/>
        <v>-0.47401247401247404</v>
      </c>
      <c r="AG15" s="147">
        <v>102</v>
      </c>
      <c r="AH15" s="148">
        <f t="shared" si="15"/>
        <v>-0.17073170731707321</v>
      </c>
      <c r="AI15" s="147">
        <v>185</v>
      </c>
      <c r="AJ15" s="148">
        <f t="shared" si="16"/>
        <v>-0.20258620689655171</v>
      </c>
      <c r="AK15" s="147">
        <v>464</v>
      </c>
      <c r="AL15" s="148">
        <f t="shared" si="17"/>
        <v>-0.44761904761904758</v>
      </c>
      <c r="AM15" s="147">
        <v>130</v>
      </c>
      <c r="AN15" s="148">
        <f t="shared" si="18"/>
        <v>-0.375</v>
      </c>
      <c r="AO15" s="147">
        <v>301</v>
      </c>
      <c r="AP15" s="148">
        <f t="shared" si="19"/>
        <v>-0.43314500941619583</v>
      </c>
      <c r="AQ15" s="147">
        <v>358</v>
      </c>
      <c r="AR15" s="148">
        <f t="shared" si="20"/>
        <v>-1.1049723756906049E-2</v>
      </c>
      <c r="AS15" s="147">
        <f t="shared" si="24"/>
        <v>20921</v>
      </c>
      <c r="AT15" s="148">
        <f t="shared" si="21"/>
        <v>-0.21198538551357871</v>
      </c>
      <c r="AU15" s="149">
        <v>59800</v>
      </c>
      <c r="AV15" s="150">
        <f t="shared" si="22"/>
        <v>-0.15080942913944906</v>
      </c>
    </row>
    <row r="16" spans="2:49">
      <c r="B16" s="44" t="s">
        <v>46</v>
      </c>
      <c r="C16" s="147">
        <v>31004</v>
      </c>
      <c r="D16" s="148">
        <f t="shared" si="0"/>
        <v>6.2435748063875085E-2</v>
      </c>
      <c r="E16" s="147">
        <v>240</v>
      </c>
      <c r="F16" s="148">
        <f t="shared" si="1"/>
        <v>-0.10447761194029848</v>
      </c>
      <c r="G16" s="147">
        <v>146</v>
      </c>
      <c r="H16" s="148">
        <f t="shared" si="2"/>
        <v>0.87179487179487181</v>
      </c>
      <c r="I16" s="147">
        <v>13002</v>
      </c>
      <c r="J16" s="148">
        <f t="shared" si="3"/>
        <v>-0.23795569100926039</v>
      </c>
      <c r="K16" s="147">
        <v>1359</v>
      </c>
      <c r="L16" s="148">
        <f t="shared" si="4"/>
        <v>0.31558567279767669</v>
      </c>
      <c r="M16" s="147">
        <v>4717</v>
      </c>
      <c r="N16" s="148">
        <f t="shared" si="5"/>
        <v>4.6594186820501537E-2</v>
      </c>
      <c r="O16" s="147">
        <v>184</v>
      </c>
      <c r="P16" s="148">
        <f t="shared" si="6"/>
        <v>0.37313432835820892</v>
      </c>
      <c r="Q16" s="147">
        <v>279</v>
      </c>
      <c r="R16" s="148">
        <f t="shared" si="7"/>
        <v>-8.8235294117647078E-2</v>
      </c>
      <c r="S16" s="147">
        <f t="shared" si="23"/>
        <v>6005</v>
      </c>
      <c r="T16" s="148">
        <f t="shared" si="8"/>
        <v>-0.42694913636797405</v>
      </c>
      <c r="U16" s="147">
        <v>1325</v>
      </c>
      <c r="V16" s="148">
        <f t="shared" si="9"/>
        <v>-0.36206066441983631</v>
      </c>
      <c r="W16" s="147">
        <v>594</v>
      </c>
      <c r="X16" s="148">
        <f t="shared" si="10"/>
        <v>-0.18406593406593408</v>
      </c>
      <c r="Y16" s="147">
        <v>722</v>
      </c>
      <c r="Z16" s="148">
        <f t="shared" si="11"/>
        <v>-0.37919174548581258</v>
      </c>
      <c r="AA16" s="147">
        <v>3364</v>
      </c>
      <c r="AB16" s="148">
        <f t="shared" si="12"/>
        <v>-0.48333589310397784</v>
      </c>
      <c r="AC16" s="147">
        <v>167</v>
      </c>
      <c r="AD16" s="148">
        <f t="shared" si="13"/>
        <v>-0.12565445026178013</v>
      </c>
      <c r="AE16" s="147">
        <v>409</v>
      </c>
      <c r="AF16" s="148">
        <f t="shared" si="14"/>
        <v>3.8071065989847774E-2</v>
      </c>
      <c r="AG16" s="147">
        <v>121</v>
      </c>
      <c r="AH16" s="148">
        <f t="shared" si="15"/>
        <v>0.45783132530120474</v>
      </c>
      <c r="AI16" s="147">
        <v>178</v>
      </c>
      <c r="AJ16" s="148">
        <f t="shared" si="16"/>
        <v>-0.39864864864864868</v>
      </c>
      <c r="AK16" s="147">
        <v>502</v>
      </c>
      <c r="AL16" s="148">
        <f t="shared" si="17"/>
        <v>9.1304347826086873E-2</v>
      </c>
      <c r="AM16" s="147">
        <v>172</v>
      </c>
      <c r="AN16" s="148">
        <f t="shared" si="18"/>
        <v>0.68627450980392157</v>
      </c>
      <c r="AO16" s="147">
        <v>337</v>
      </c>
      <c r="AP16" s="148">
        <f t="shared" si="19"/>
        <v>0.28136882129277563</v>
      </c>
      <c r="AQ16" s="147">
        <v>418</v>
      </c>
      <c r="AR16" s="148">
        <f t="shared" si="20"/>
        <v>0.19088319088319095</v>
      </c>
      <c r="AS16" s="147">
        <f t="shared" si="24"/>
        <v>28236</v>
      </c>
      <c r="AT16" s="148">
        <f t="shared" si="21"/>
        <v>-0.21581914627711274</v>
      </c>
      <c r="AU16" s="149">
        <v>59240</v>
      </c>
      <c r="AV16" s="150">
        <f t="shared" si="22"/>
        <v>-9.1257727530718369E-2</v>
      </c>
    </row>
    <row r="17" spans="2:48">
      <c r="B17" s="44" t="s">
        <v>47</v>
      </c>
      <c r="C17" s="147">
        <v>25500</v>
      </c>
      <c r="D17" s="148">
        <f t="shared" si="0"/>
        <v>1.0141023609570698E-2</v>
      </c>
      <c r="E17" s="147">
        <v>274</v>
      </c>
      <c r="F17" s="148">
        <f t="shared" si="1"/>
        <v>-0.35529411764705887</v>
      </c>
      <c r="G17" s="147">
        <v>139</v>
      </c>
      <c r="H17" s="148">
        <f t="shared" si="2"/>
        <v>0.28703703703703698</v>
      </c>
      <c r="I17" s="147">
        <v>13293</v>
      </c>
      <c r="J17" s="148">
        <f t="shared" si="3"/>
        <v>-9.7494738271437287E-2</v>
      </c>
      <c r="K17" s="147">
        <v>1283</v>
      </c>
      <c r="L17" s="148">
        <f t="shared" si="4"/>
        <v>0.24563106796116507</v>
      </c>
      <c r="M17" s="147">
        <v>5107</v>
      </c>
      <c r="N17" s="148">
        <f t="shared" si="5"/>
        <v>-9.9294532627865917E-2</v>
      </c>
      <c r="O17" s="147">
        <v>182</v>
      </c>
      <c r="P17" s="148">
        <f t="shared" si="6"/>
        <v>0.20529801324503305</v>
      </c>
      <c r="Q17" s="147">
        <v>381</v>
      </c>
      <c r="R17" s="148">
        <f t="shared" si="7"/>
        <v>-9.285714285714286E-2</v>
      </c>
      <c r="S17" s="147">
        <f t="shared" si="23"/>
        <v>6699</v>
      </c>
      <c r="T17" s="148">
        <f t="shared" si="8"/>
        <v>-0.25525291828793772</v>
      </c>
      <c r="U17" s="147">
        <v>1576</v>
      </c>
      <c r="V17" s="148">
        <f t="shared" si="9"/>
        <v>-0.22517207472959688</v>
      </c>
      <c r="W17" s="147">
        <v>576</v>
      </c>
      <c r="X17" s="148">
        <f t="shared" si="10"/>
        <v>-0.44294003868471954</v>
      </c>
      <c r="Y17" s="147">
        <v>1045</v>
      </c>
      <c r="Z17" s="148">
        <f t="shared" si="11"/>
        <v>0.1611111111111112</v>
      </c>
      <c r="AA17" s="147">
        <v>3502</v>
      </c>
      <c r="AB17" s="148">
        <f t="shared" si="12"/>
        <v>-0.30336184603143024</v>
      </c>
      <c r="AC17" s="147">
        <v>202</v>
      </c>
      <c r="AD17" s="148">
        <f t="shared" si="13"/>
        <v>-0.24907063197026025</v>
      </c>
      <c r="AE17" s="147">
        <v>437</v>
      </c>
      <c r="AF17" s="148">
        <f t="shared" si="14"/>
        <v>3.0660377358490587E-2</v>
      </c>
      <c r="AG17" s="147">
        <v>59</v>
      </c>
      <c r="AH17" s="148">
        <f t="shared" si="15"/>
        <v>5.3571428571428603E-2</v>
      </c>
      <c r="AI17" s="147">
        <v>147</v>
      </c>
      <c r="AJ17" s="148">
        <f t="shared" si="16"/>
        <v>-0.40963855421686746</v>
      </c>
      <c r="AK17" s="147">
        <v>358</v>
      </c>
      <c r="AL17" s="148">
        <f t="shared" si="17"/>
        <v>-0.13526570048309183</v>
      </c>
      <c r="AM17" s="147">
        <v>91</v>
      </c>
      <c r="AN17" s="148">
        <f t="shared" si="18"/>
        <v>-0.20175438596491224</v>
      </c>
      <c r="AO17" s="147">
        <v>259</v>
      </c>
      <c r="AP17" s="148">
        <f t="shared" si="19"/>
        <v>-0.20795107033639149</v>
      </c>
      <c r="AQ17" s="147">
        <v>478</v>
      </c>
      <c r="AR17" s="148">
        <f t="shared" si="20"/>
        <v>-3.0425963488843855E-2</v>
      </c>
      <c r="AS17" s="147">
        <f t="shared" si="24"/>
        <v>29389</v>
      </c>
      <c r="AT17" s="148">
        <f t="shared" si="21"/>
        <v>-0.1324024325441342</v>
      </c>
      <c r="AU17" s="149">
        <v>54889</v>
      </c>
      <c r="AV17" s="150">
        <f t="shared" si="22"/>
        <v>-7.1534896309076723E-2</v>
      </c>
    </row>
    <row r="18" spans="2:48">
      <c r="B18" s="44" t="s">
        <v>48</v>
      </c>
      <c r="C18" s="147">
        <v>23963</v>
      </c>
      <c r="D18" s="148">
        <f t="shared" si="0"/>
        <v>0.17161296631301037</v>
      </c>
      <c r="E18" s="147">
        <v>195</v>
      </c>
      <c r="F18" s="148">
        <f t="shared" si="1"/>
        <v>-0.34563758389261745</v>
      </c>
      <c r="G18" s="147">
        <v>221</v>
      </c>
      <c r="H18" s="148">
        <f t="shared" si="2"/>
        <v>-4.7413793103448287E-2</v>
      </c>
      <c r="I18" s="147">
        <v>15937</v>
      </c>
      <c r="J18" s="148">
        <f t="shared" si="3"/>
        <v>-4.8707694144332403E-2</v>
      </c>
      <c r="K18" s="147">
        <v>868</v>
      </c>
      <c r="L18" s="148">
        <f t="shared" si="4"/>
        <v>0.36692913385826764</v>
      </c>
      <c r="M18" s="147">
        <v>5066</v>
      </c>
      <c r="N18" s="148">
        <f t="shared" si="5"/>
        <v>-9.5195570637613858E-2</v>
      </c>
      <c r="O18" s="147">
        <v>161</v>
      </c>
      <c r="P18" s="148">
        <f t="shared" si="6"/>
        <v>-0.19499999999999995</v>
      </c>
      <c r="Q18" s="147">
        <v>379</v>
      </c>
      <c r="R18" s="148">
        <f t="shared" si="7"/>
        <v>-0.18494623655913978</v>
      </c>
      <c r="S18" s="147">
        <f t="shared" si="23"/>
        <v>8808</v>
      </c>
      <c r="T18" s="148">
        <f t="shared" si="8"/>
        <v>-0.16194100856327309</v>
      </c>
      <c r="U18" s="147">
        <v>1987</v>
      </c>
      <c r="V18" s="148">
        <f t="shared" si="9"/>
        <v>-4.6087373979836754E-2</v>
      </c>
      <c r="W18" s="147">
        <v>939</v>
      </c>
      <c r="X18" s="148">
        <f t="shared" si="10"/>
        <v>-0.23409461663947795</v>
      </c>
      <c r="Y18" s="147">
        <v>1000</v>
      </c>
      <c r="Z18" s="148">
        <f t="shared" si="11"/>
        <v>-0.16387959866220736</v>
      </c>
      <c r="AA18" s="147">
        <v>4882</v>
      </c>
      <c r="AB18" s="148">
        <f t="shared" si="12"/>
        <v>-0.18701082431307248</v>
      </c>
      <c r="AC18" s="147">
        <v>219</v>
      </c>
      <c r="AD18" s="148">
        <f t="shared" si="13"/>
        <v>-0.17669172932330823</v>
      </c>
      <c r="AE18" s="147">
        <v>535</v>
      </c>
      <c r="AF18" s="148">
        <f t="shared" si="14"/>
        <v>-0.20974889217134418</v>
      </c>
      <c r="AG18" s="147">
        <v>132</v>
      </c>
      <c r="AH18" s="148">
        <f t="shared" si="15"/>
        <v>4.7619047619047672E-2</v>
      </c>
      <c r="AI18" s="147">
        <v>159</v>
      </c>
      <c r="AJ18" s="148">
        <f t="shared" si="16"/>
        <v>-0.3588709677419355</v>
      </c>
      <c r="AK18" s="147">
        <v>459</v>
      </c>
      <c r="AL18" s="148">
        <f t="shared" si="17"/>
        <v>-0.11900191938579652</v>
      </c>
      <c r="AM18" s="147">
        <v>89</v>
      </c>
      <c r="AN18" s="148">
        <f t="shared" si="18"/>
        <v>0.390625</v>
      </c>
      <c r="AO18" s="147">
        <v>283</v>
      </c>
      <c r="AP18" s="148">
        <f t="shared" si="19"/>
        <v>-0.22465753424657531</v>
      </c>
      <c r="AQ18" s="147">
        <v>286</v>
      </c>
      <c r="AR18" s="148">
        <f t="shared" si="20"/>
        <v>-4.0268456375838979E-2</v>
      </c>
      <c r="AS18" s="147">
        <f t="shared" si="24"/>
        <v>33797</v>
      </c>
      <c r="AT18" s="148">
        <f t="shared" si="21"/>
        <v>-9.2868454250208066E-2</v>
      </c>
      <c r="AU18" s="149">
        <v>57760</v>
      </c>
      <c r="AV18" s="150">
        <f t="shared" si="22"/>
        <v>8.664009703691633E-4</v>
      </c>
    </row>
    <row r="19" spans="2:48" ht="24">
      <c r="B19" s="151" t="s">
        <v>54</v>
      </c>
      <c r="C19" s="152">
        <v>257347</v>
      </c>
      <c r="D19" s="153">
        <f>IFERROR((C18+C17+C16+C15+C14+C13+C12)/(C31+C30+C29+C28+C27+C26+C25)-1,"-")</f>
        <v>-2.6704940848990999E-2</v>
      </c>
      <c r="E19" s="152">
        <v>1758</v>
      </c>
      <c r="F19" s="153">
        <f>IFERROR((E18+E17+E16+E15+E14+E13+E12)/(E31+E30+E29+E28+E27+E26+E25)-1,"-")</f>
        <v>-8.8174273858921182E-2</v>
      </c>
      <c r="G19" s="152">
        <v>1413</v>
      </c>
      <c r="H19" s="153">
        <f>IFERROR((G18+G17+G16+G15+G14+G13+G12)/(G31+G30+G29+G28+G27+G26+G25)-1,"-")</f>
        <v>0.47340980187695525</v>
      </c>
      <c r="I19" s="152">
        <v>75555</v>
      </c>
      <c r="J19" s="153">
        <f>IFERROR((I18+I17+I16+I15+I14+I13+I12)/(I31+I30+I29+I28+I27+I26+I25)-1,"-")</f>
        <v>-0.12637019564312479</v>
      </c>
      <c r="K19" s="152">
        <v>8822</v>
      </c>
      <c r="L19" s="153">
        <f>IFERROR((K18+K17+K16+K15+K14+K13+K12)/(K31+K30+K29+K28+K27+K26+K25)-1,"-")</f>
        <v>0.24780763790664784</v>
      </c>
      <c r="M19" s="152">
        <v>25180</v>
      </c>
      <c r="N19" s="153">
        <f>IFERROR((M18+M17+M16+M15+M14+M13+M12)/(M31+M30+M29+M28+M27+M26+M25)-1,"-")</f>
        <v>-6.2581437772234794E-2</v>
      </c>
      <c r="O19" s="152">
        <v>944</v>
      </c>
      <c r="P19" s="153">
        <f>IFERROR((O18+O17+O16+O15+O14+O13+O12)/(O31+O30+O29+O28+O27+O26+O25)-1,"-")</f>
        <v>6.3965884861407751E-3</v>
      </c>
      <c r="Q19" s="152">
        <v>2753</v>
      </c>
      <c r="R19" s="153">
        <f>IFERROR((Q18+Q17+Q16+Q15+Q14+Q13+Q12)/(Q31+Q30+Q29+Q28+Q27+Q26+Q25)-1,"-")</f>
        <v>1.6992981159955622E-2</v>
      </c>
      <c r="S19" s="152">
        <f t="shared" si="23"/>
        <v>24366</v>
      </c>
      <c r="T19" s="153">
        <f>IFERROR((S18+S17+S16+S15+S14+S13+S12)/(S31+S30+S29+S28+S27+S26+S25)-1,"-")</f>
        <v>-0.27798026491243666</v>
      </c>
      <c r="U19" s="152">
        <v>5491</v>
      </c>
      <c r="V19" s="153">
        <f>IFERROR((U18+U17+U16+U15+U14+U13+U12)/(U31+U30+U29+U28+U27+U26+U25)-1,"-")</f>
        <v>-0.19967934703396006</v>
      </c>
      <c r="W19" s="152">
        <v>2401</v>
      </c>
      <c r="X19" s="153">
        <f>IFERROR((W18+W17+W16+W15+W14+W13+W12)/(W31+W30+W29+W28+W27+W26+W25)-1,"-")</f>
        <v>-0.2704345183834701</v>
      </c>
      <c r="Y19" s="152">
        <v>3361</v>
      </c>
      <c r="Z19" s="153">
        <f>IFERROR((Y18+Y17+Y16+Y15+Y14+Y13+Y12)/(Y31+Y30+Y29+Y28+Y27+Y26+Y25)-1,"-")</f>
        <v>-0.1110817244115313</v>
      </c>
      <c r="AA19" s="152">
        <v>13113</v>
      </c>
      <c r="AB19" s="153">
        <f>IFERROR((AA18+AA17+AA16+AA15+AA14+AA13+AA12)/(AA31+AA30+AA29+AA28+AA27+AA26+AA25)-1,"-")</f>
        <v>-0.33819521550418896</v>
      </c>
      <c r="AC19" s="152">
        <v>1491</v>
      </c>
      <c r="AD19" s="153">
        <f>IFERROR((AC18+AC17+AC16+AC15+AC14+AC13+AC12)/(AC31+AC30+AC29+AC28+AC27+AC26+AC25)-1,"-")</f>
        <v>-2.7397260273972601E-2</v>
      </c>
      <c r="AE19" s="152">
        <v>2295</v>
      </c>
      <c r="AF19" s="153">
        <f>IFERROR((AE18+AE17+AE16+AE15+AE14+AE13+AE12)/(AE31+AE30+AE29+AE28+AE27+AE26+AE25)-1,"-")</f>
        <v>-0.15313653136531369</v>
      </c>
      <c r="AG19" s="152">
        <v>825</v>
      </c>
      <c r="AH19" s="153">
        <f>IFERROR((AG18+AG17+AG16+AG15+AG14+AG13+AG12)/(AG31+AG30+AG29+AG28+AG27+AG26+AG25)-1,"-")</f>
        <v>0.12397820163487738</v>
      </c>
      <c r="AI19" s="152">
        <v>1245</v>
      </c>
      <c r="AJ19" s="153">
        <f>IFERROR((AI18+AI17+AI16+AI15+AI14+AI13+AI12)/(AI31+AI30+AI29+AI28+AI27+AI26+AI25)-1,"-")</f>
        <v>-0.39327485380116955</v>
      </c>
      <c r="AK19" s="152">
        <v>4268</v>
      </c>
      <c r="AL19" s="153">
        <f>IFERROR((AK18+AK17+AK16+AK15+AK14+AK13+AK12)/(AK31+AK30+AK29+AK28+AK27+AK26+AK25)-1,"-")</f>
        <v>-0.11562370493162044</v>
      </c>
      <c r="AM19" s="152">
        <v>1315</v>
      </c>
      <c r="AN19" s="153">
        <f>IFERROR((AM18+AM17+AM16+AM15+AM14+AM13+AM12)/(AM31+AM30+AM29+AM28+AM27+AM26+AM25)-1,"-")</f>
        <v>0.24408703878902549</v>
      </c>
      <c r="AO19" s="152">
        <v>2693</v>
      </c>
      <c r="AP19" s="153">
        <f>IFERROR((AO18+AO17+AO16+AO15+AO14+AO13+AO12)/(AO31+AO30+AO29+AO28+AO27+AO26+AO25)-1,"-")</f>
        <v>-4.5373980857851826E-2</v>
      </c>
      <c r="AQ19" s="152">
        <v>2749</v>
      </c>
      <c r="AR19" s="153">
        <f>IFERROR((AQ18+AQ17+AQ16+AQ15+AQ14+AQ13+AQ12)/(AQ31+AQ30+AQ29+AQ28+AQ27+AQ26+AQ25)-1,"-")</f>
        <v>3.6509675063891578E-3</v>
      </c>
      <c r="AS19" s="152">
        <f t="shared" si="24"/>
        <v>157672</v>
      </c>
      <c r="AT19" s="153">
        <f>IFERROR((AS18+AS17+AS16+AS15+AS14+AS13+AS12)/(AS31+AS30+AS29+AS28+AS27+AS26+AS25)-1,"-")</f>
        <v>-0.11996695801658797</v>
      </c>
      <c r="AU19" s="152">
        <v>415019</v>
      </c>
      <c r="AV19" s="153">
        <f>IFERROR((AU18+AU17+AU16+AU15+AU14+AU13+AU12)/(AU31+AU30+AU29+AU28+AU27+AU26+AU25)-1,"-")</f>
        <v>-6.4374828100835502E-2</v>
      </c>
    </row>
    <row r="20" spans="2:48" ht="15" hidden="1" customHeight="1" outlineLevel="1">
      <c r="B20" s="44" t="s">
        <v>37</v>
      </c>
      <c r="C20" s="147">
        <v>32592</v>
      </c>
      <c r="D20" s="148">
        <f t="shared" ref="D20:D71" si="25">IFERROR(C20/C33-1,"-")</f>
        <v>8.7814158405927767E-2</v>
      </c>
      <c r="E20" s="147">
        <v>273</v>
      </c>
      <c r="F20" s="148">
        <f t="shared" ref="F20:F71" si="26">IFERROR(E20/E33-1,"-")</f>
        <v>-0.23955431754874656</v>
      </c>
      <c r="G20" s="147">
        <v>182</v>
      </c>
      <c r="H20" s="148">
        <f t="shared" ref="H20:H71" si="27">IFERROR(G20/G33-1,"-")</f>
        <v>0.24657534246575352</v>
      </c>
      <c r="I20" s="147">
        <v>12571</v>
      </c>
      <c r="J20" s="148">
        <f t="shared" ref="J20:J71" si="28">IFERROR(I20/I33-1,"-")</f>
        <v>-0.17954575120741423</v>
      </c>
      <c r="K20" s="147">
        <v>761</v>
      </c>
      <c r="L20" s="148">
        <f t="shared" ref="L20:L71" si="29">IFERROR(K20/K33-1,"-")</f>
        <v>1.3315579227696439E-2</v>
      </c>
      <c r="M20" s="147">
        <v>4609</v>
      </c>
      <c r="N20" s="148">
        <f t="shared" ref="N20:N71" si="30">IFERROR(M20/M33-1,"-")</f>
        <v>-0.29996962332928312</v>
      </c>
      <c r="O20" s="147">
        <v>204</v>
      </c>
      <c r="P20" s="148">
        <f t="shared" ref="P20:P71" si="31">IFERROR(O20/O33-1,"-")</f>
        <v>-0.28919860627177696</v>
      </c>
      <c r="Q20" s="147">
        <v>515</v>
      </c>
      <c r="R20" s="148">
        <f t="shared" ref="R20:R71" si="32">IFERROR(Q20/Q33-1,"-")</f>
        <v>-4.4526901669758812E-2</v>
      </c>
      <c r="S20" s="147">
        <f>U20+W20+Y20+AA20</f>
        <v>8512</v>
      </c>
      <c r="T20" s="148">
        <f t="shared" ref="T20:T71" si="33">IFERROR(S20/S33-1,"-")</f>
        <v>-0.30897873031336254</v>
      </c>
      <c r="U20" s="147">
        <v>1819</v>
      </c>
      <c r="V20" s="148">
        <f t="shared" ref="V20:V71" si="34">IFERROR(U20/U33-1,"-")</f>
        <v>-0.25603271983640086</v>
      </c>
      <c r="W20" s="147">
        <v>960</v>
      </c>
      <c r="X20" s="148">
        <f t="shared" ref="X20:X71" si="35">IFERROR(W20/W33-1,"-")</f>
        <v>-0.47454844006568142</v>
      </c>
      <c r="Y20" s="147">
        <v>840</v>
      </c>
      <c r="Z20" s="148">
        <f t="shared" ref="Z20:Z71" si="36">IFERROR(Y20/Y33-1,"-")</f>
        <v>-0.39741750358680061</v>
      </c>
      <c r="AA20" s="147">
        <v>4893</v>
      </c>
      <c r="AB20" s="148">
        <f t="shared" ref="AB20:AB71" si="37">IFERROR(AA20/AA33-1,"-")</f>
        <v>-0.26443174984966922</v>
      </c>
      <c r="AC20" s="147">
        <v>225</v>
      </c>
      <c r="AD20" s="148">
        <f t="shared" ref="AD20:AD71" si="38">IFERROR(AC20/AC33-1,"-")</f>
        <v>-4.2553191489361653E-2</v>
      </c>
      <c r="AE20" s="147">
        <v>408</v>
      </c>
      <c r="AF20" s="148">
        <f t="shared" ref="AF20:AF71" si="39">IFERROR(AE20/AE33-1,"-")</f>
        <v>-0.21235521235521237</v>
      </c>
      <c r="AG20" s="147">
        <v>155</v>
      </c>
      <c r="AH20" s="148">
        <f t="shared" ref="AH20:AH71" si="40">IFERROR(AG20/AG33-1,"-")</f>
        <v>-0.13888888888888884</v>
      </c>
      <c r="AI20" s="147">
        <v>240</v>
      </c>
      <c r="AJ20" s="148">
        <f t="shared" ref="AJ20:AJ71" si="41">IFERROR(AI20/AI33-1,"-")</f>
        <v>-0.28783382789317502</v>
      </c>
      <c r="AK20" s="147">
        <v>782</v>
      </c>
      <c r="AL20" s="148">
        <f t="shared" ref="AL20:AL71" si="42">IFERROR(AK20/AK33-1,"-")</f>
        <v>-0.17684210526315791</v>
      </c>
      <c r="AM20" s="147">
        <v>265</v>
      </c>
      <c r="AN20" s="148">
        <f t="shared" ref="AN20:AN71" si="43">IFERROR(AM20/AM33-1,"-")</f>
        <v>1.1370967741935485</v>
      </c>
      <c r="AO20" s="147">
        <v>381</v>
      </c>
      <c r="AP20" s="148">
        <f t="shared" ref="AP20:AP71" si="44">IFERROR(AO20/AO33-1,"-")</f>
        <v>-0.12814645308924488</v>
      </c>
      <c r="AQ20" s="147">
        <v>366</v>
      </c>
      <c r="AR20" s="148">
        <f t="shared" ref="AR20:AR71" si="45">IFERROR(AQ20/AQ33-1,"-")</f>
        <v>-0.3197026022304833</v>
      </c>
      <c r="AS20" s="147">
        <f>AU20-C20</f>
        <v>30449</v>
      </c>
      <c r="AT20" s="148">
        <f t="shared" ref="AT20:AT71" si="46">IFERROR(AS20/AS33-1,"-")</f>
        <v>-0.23157097791798109</v>
      </c>
      <c r="AU20" s="149">
        <v>63041</v>
      </c>
      <c r="AV20" s="150">
        <f t="shared" ref="AV20:AV71" si="47">IFERROR(AU20/AU33-1,"-")</f>
        <v>-9.4056275687638302E-2</v>
      </c>
    </row>
    <row r="21" spans="2:48" ht="15" hidden="1" customHeight="1" outlineLevel="1">
      <c r="B21" s="44" t="s">
        <v>38</v>
      </c>
      <c r="C21" s="147">
        <v>30544</v>
      </c>
      <c r="D21" s="148">
        <f t="shared" si="25"/>
        <v>-8.9873787352778844E-3</v>
      </c>
      <c r="E21" s="147">
        <v>206</v>
      </c>
      <c r="F21" s="148">
        <f t="shared" si="26"/>
        <v>-0.28222996515679444</v>
      </c>
      <c r="G21" s="147">
        <v>132</v>
      </c>
      <c r="H21" s="148">
        <f t="shared" si="27"/>
        <v>-0.467741935483871</v>
      </c>
      <c r="I21" s="147">
        <v>15835</v>
      </c>
      <c r="J21" s="148">
        <f t="shared" si="28"/>
        <v>-2.2892755769468143E-2</v>
      </c>
      <c r="K21" s="147">
        <v>784</v>
      </c>
      <c r="L21" s="148">
        <f t="shared" si="29"/>
        <v>0.22500000000000009</v>
      </c>
      <c r="M21" s="147">
        <v>3715</v>
      </c>
      <c r="N21" s="148">
        <f t="shared" si="30"/>
        <v>-0.31495482205421355</v>
      </c>
      <c r="O21" s="147">
        <v>134</v>
      </c>
      <c r="P21" s="148">
        <f t="shared" si="31"/>
        <v>-0.37674418604651161</v>
      </c>
      <c r="Q21" s="147">
        <v>213</v>
      </c>
      <c r="R21" s="148">
        <f t="shared" si="32"/>
        <v>-0.37168141592920356</v>
      </c>
      <c r="S21" s="147">
        <f t="shared" ref="S21:S32" si="48">U21+W21+Y21+AA21</f>
        <v>7515</v>
      </c>
      <c r="T21" s="148">
        <f t="shared" si="33"/>
        <v>-0.3634592580044046</v>
      </c>
      <c r="U21" s="147">
        <v>1412</v>
      </c>
      <c r="V21" s="148">
        <f t="shared" si="34"/>
        <v>-0.47056617922759658</v>
      </c>
      <c r="W21" s="147">
        <v>634</v>
      </c>
      <c r="X21" s="148">
        <f t="shared" si="35"/>
        <v>-0.57133198106828931</v>
      </c>
      <c r="Y21" s="147">
        <v>662</v>
      </c>
      <c r="Z21" s="148">
        <f t="shared" si="36"/>
        <v>-0.31469979296066253</v>
      </c>
      <c r="AA21" s="147">
        <v>4807</v>
      </c>
      <c r="AB21" s="148">
        <f t="shared" si="37"/>
        <v>-0.28189423364206756</v>
      </c>
      <c r="AC21" s="147">
        <v>247</v>
      </c>
      <c r="AD21" s="148">
        <f t="shared" si="38"/>
        <v>-0.3042253521126761</v>
      </c>
      <c r="AE21" s="147">
        <v>463</v>
      </c>
      <c r="AF21" s="148">
        <f t="shared" si="39"/>
        <v>-0.18629173989455183</v>
      </c>
      <c r="AG21" s="147">
        <v>69</v>
      </c>
      <c r="AH21" s="148">
        <f t="shared" si="40"/>
        <v>-0.54605263157894735</v>
      </c>
      <c r="AI21" s="147">
        <v>197</v>
      </c>
      <c r="AJ21" s="148">
        <f t="shared" si="41"/>
        <v>-0.26217228464419473</v>
      </c>
      <c r="AK21" s="147">
        <v>356</v>
      </c>
      <c r="AL21" s="148">
        <f t="shared" si="42"/>
        <v>-0.28514056224899598</v>
      </c>
      <c r="AM21" s="147">
        <v>282</v>
      </c>
      <c r="AN21" s="148">
        <f t="shared" si="43"/>
        <v>1.1044776119402986</v>
      </c>
      <c r="AO21" s="147">
        <v>225</v>
      </c>
      <c r="AP21" s="148">
        <f t="shared" si="44"/>
        <v>-0.31818181818181823</v>
      </c>
      <c r="AQ21" s="147">
        <v>161</v>
      </c>
      <c r="AR21" s="148">
        <f t="shared" si="45"/>
        <v>-0.49844236760124616</v>
      </c>
      <c r="AS21" s="147">
        <f t="shared" ref="AS21:AS32" si="49">AU21-C21</f>
        <v>30534</v>
      </c>
      <c r="AT21" s="148">
        <f t="shared" si="46"/>
        <v>-0.19200846784863723</v>
      </c>
      <c r="AU21" s="149">
        <v>61078</v>
      </c>
      <c r="AV21" s="150">
        <f t="shared" si="47"/>
        <v>-0.10979289035285889</v>
      </c>
    </row>
    <row r="22" spans="2:48" ht="15" hidden="1" customHeight="1" outlineLevel="1">
      <c r="B22" s="44" t="s">
        <v>39</v>
      </c>
      <c r="C22" s="147">
        <v>38129</v>
      </c>
      <c r="D22" s="148">
        <f t="shared" si="25"/>
        <v>-1.6837708215151403E-2</v>
      </c>
      <c r="E22" s="147">
        <v>325</v>
      </c>
      <c r="F22" s="148">
        <f t="shared" si="26"/>
        <v>0.22641509433962259</v>
      </c>
      <c r="G22" s="147">
        <v>145</v>
      </c>
      <c r="H22" s="148">
        <f t="shared" si="27"/>
        <v>-0.44444444444444442</v>
      </c>
      <c r="I22" s="147">
        <v>9335</v>
      </c>
      <c r="J22" s="148">
        <f t="shared" si="28"/>
        <v>-0.15543291414095717</v>
      </c>
      <c r="K22" s="147">
        <v>785</v>
      </c>
      <c r="L22" s="148">
        <f t="shared" si="29"/>
        <v>-0.24081237911025144</v>
      </c>
      <c r="M22" s="147">
        <v>3191</v>
      </c>
      <c r="N22" s="148">
        <f t="shared" si="30"/>
        <v>-0.3671162237207457</v>
      </c>
      <c r="O22" s="147">
        <v>144</v>
      </c>
      <c r="P22" s="148">
        <f t="shared" si="31"/>
        <v>-0.39240506329113922</v>
      </c>
      <c r="Q22" s="147">
        <v>292</v>
      </c>
      <c r="R22" s="148">
        <f t="shared" si="32"/>
        <v>-0.26075949367088602</v>
      </c>
      <c r="S22" s="147">
        <f t="shared" si="48"/>
        <v>3572</v>
      </c>
      <c r="T22" s="148">
        <f t="shared" si="33"/>
        <v>-0.45565376409631209</v>
      </c>
      <c r="U22" s="147">
        <v>663</v>
      </c>
      <c r="V22" s="148">
        <f t="shared" si="34"/>
        <v>-0.56150793650793651</v>
      </c>
      <c r="W22" s="147">
        <v>323</v>
      </c>
      <c r="X22" s="148">
        <f t="shared" si="35"/>
        <v>-0.69953488372093031</v>
      </c>
      <c r="Y22" s="147">
        <v>607</v>
      </c>
      <c r="Z22" s="148">
        <f t="shared" si="36"/>
        <v>-0.34164859002169201</v>
      </c>
      <c r="AA22" s="147">
        <v>1979</v>
      </c>
      <c r="AB22" s="148">
        <f t="shared" si="37"/>
        <v>-0.35178512938093676</v>
      </c>
      <c r="AC22" s="147">
        <v>336</v>
      </c>
      <c r="AD22" s="148">
        <f t="shared" si="38"/>
        <v>2.1276595744680771E-2</v>
      </c>
      <c r="AE22" s="147">
        <v>303</v>
      </c>
      <c r="AF22" s="148">
        <f t="shared" si="39"/>
        <v>-0.4047151277013753</v>
      </c>
      <c r="AG22" s="147">
        <v>88</v>
      </c>
      <c r="AH22" s="148">
        <f t="shared" si="40"/>
        <v>-0.56218905472636815</v>
      </c>
      <c r="AI22" s="147">
        <v>232</v>
      </c>
      <c r="AJ22" s="148">
        <f t="shared" si="41"/>
        <v>-0.51362683438155132</v>
      </c>
      <c r="AK22" s="147">
        <v>571</v>
      </c>
      <c r="AL22" s="148">
        <f t="shared" si="42"/>
        <v>-0.12957317073170727</v>
      </c>
      <c r="AM22" s="147">
        <v>436</v>
      </c>
      <c r="AN22" s="148">
        <f t="shared" si="43"/>
        <v>2.8245614035087718</v>
      </c>
      <c r="AO22" s="147">
        <v>419</v>
      </c>
      <c r="AP22" s="148">
        <f t="shared" si="44"/>
        <v>-4.337899543378998E-2</v>
      </c>
      <c r="AQ22" s="147">
        <v>257</v>
      </c>
      <c r="AR22" s="148">
        <f t="shared" si="45"/>
        <v>-0.17628205128205132</v>
      </c>
      <c r="AS22" s="147">
        <f t="shared" si="49"/>
        <v>20431</v>
      </c>
      <c r="AT22" s="148">
        <f t="shared" si="46"/>
        <v>-0.26731217500448268</v>
      </c>
      <c r="AU22" s="149">
        <v>58560</v>
      </c>
      <c r="AV22" s="150">
        <f t="shared" si="47"/>
        <v>-0.12160439197804007</v>
      </c>
    </row>
    <row r="23" spans="2:48" ht="15" hidden="1" customHeight="1" outlineLevel="1">
      <c r="B23" s="44" t="s">
        <v>40</v>
      </c>
      <c r="C23" s="147">
        <v>40587</v>
      </c>
      <c r="D23" s="148">
        <f t="shared" si="25"/>
        <v>-0.18581745235707126</v>
      </c>
      <c r="E23" s="147">
        <v>175</v>
      </c>
      <c r="F23" s="148">
        <f t="shared" si="26"/>
        <v>-0.30000000000000004</v>
      </c>
      <c r="G23" s="147">
        <v>120</v>
      </c>
      <c r="H23" s="148">
        <f t="shared" si="27"/>
        <v>8.4033613445377853E-3</v>
      </c>
      <c r="I23" s="147">
        <v>8951</v>
      </c>
      <c r="J23" s="148">
        <f t="shared" si="28"/>
        <v>-0.17812873014415576</v>
      </c>
      <c r="K23" s="147">
        <v>618</v>
      </c>
      <c r="L23" s="148">
        <f t="shared" si="29"/>
        <v>-0.25899280575539574</v>
      </c>
      <c r="M23" s="147">
        <v>3253</v>
      </c>
      <c r="N23" s="148">
        <f t="shared" si="30"/>
        <v>-0.14909756735547997</v>
      </c>
      <c r="O23" s="147">
        <v>73</v>
      </c>
      <c r="P23" s="148">
        <f t="shared" si="31"/>
        <v>-0.63131313131313127</v>
      </c>
      <c r="Q23" s="147">
        <v>318</v>
      </c>
      <c r="R23" s="148">
        <f t="shared" si="32"/>
        <v>-0.27064220183486243</v>
      </c>
      <c r="S23" s="147">
        <f t="shared" si="48"/>
        <v>143</v>
      </c>
      <c r="T23" s="148">
        <f t="shared" si="33"/>
        <v>-0.38888888888888884</v>
      </c>
      <c r="U23" s="147">
        <v>23</v>
      </c>
      <c r="V23" s="148">
        <f t="shared" si="34"/>
        <v>-0.76041666666666663</v>
      </c>
      <c r="W23" s="147">
        <v>21</v>
      </c>
      <c r="X23" s="148">
        <f t="shared" si="35"/>
        <v>-0.60377358490566035</v>
      </c>
      <c r="Y23" s="147">
        <v>51</v>
      </c>
      <c r="Z23" s="148">
        <f t="shared" si="36"/>
        <v>0.10869565217391308</v>
      </c>
      <c r="AA23" s="147">
        <v>48</v>
      </c>
      <c r="AB23" s="148">
        <f t="shared" si="37"/>
        <v>0.23076923076923084</v>
      </c>
      <c r="AC23" s="147">
        <v>171</v>
      </c>
      <c r="AD23" s="148">
        <f t="shared" si="38"/>
        <v>0.1476510067114094</v>
      </c>
      <c r="AE23" s="147">
        <v>231</v>
      </c>
      <c r="AF23" s="148">
        <f t="shared" si="39"/>
        <v>-0.49118942731277537</v>
      </c>
      <c r="AG23" s="147">
        <v>156</v>
      </c>
      <c r="AH23" s="148">
        <f t="shared" si="40"/>
        <v>-3.105590062111796E-2</v>
      </c>
      <c r="AI23" s="147">
        <v>343</v>
      </c>
      <c r="AJ23" s="148">
        <f t="shared" si="41"/>
        <v>-0.57071339173967461</v>
      </c>
      <c r="AK23" s="147">
        <v>745</v>
      </c>
      <c r="AL23" s="148">
        <f t="shared" si="42"/>
        <v>-0.26600985221674878</v>
      </c>
      <c r="AM23" s="147">
        <v>327</v>
      </c>
      <c r="AN23" s="148">
        <f t="shared" si="43"/>
        <v>1.1096774193548389</v>
      </c>
      <c r="AO23" s="147">
        <v>589</v>
      </c>
      <c r="AP23" s="148">
        <f t="shared" si="44"/>
        <v>-6.507936507936507E-2</v>
      </c>
      <c r="AQ23" s="147">
        <v>284</v>
      </c>
      <c r="AR23" s="148">
        <f t="shared" si="45"/>
        <v>0.10077519379844957</v>
      </c>
      <c r="AS23" s="147">
        <f t="shared" si="49"/>
        <v>16497</v>
      </c>
      <c r="AT23" s="148">
        <f t="shared" si="46"/>
        <v>-0.19156130549838279</v>
      </c>
      <c r="AU23" s="149">
        <v>57084</v>
      </c>
      <c r="AV23" s="150">
        <f t="shared" si="47"/>
        <v>-0.18748576634024139</v>
      </c>
    </row>
    <row r="24" spans="2:48" ht="15" hidden="1" customHeight="1" outlineLevel="1">
      <c r="B24" s="44" t="s">
        <v>41</v>
      </c>
      <c r="C24" s="147">
        <v>71674</v>
      </c>
      <c r="D24" s="148">
        <f t="shared" si="25"/>
        <v>-0.16772335632504243</v>
      </c>
      <c r="E24" s="147">
        <v>257</v>
      </c>
      <c r="F24" s="148">
        <f t="shared" si="26"/>
        <v>0.41988950276243098</v>
      </c>
      <c r="G24" s="147">
        <v>95</v>
      </c>
      <c r="H24" s="148">
        <f t="shared" si="27"/>
        <v>-0.33566433566433562</v>
      </c>
      <c r="I24" s="147">
        <v>7905</v>
      </c>
      <c r="J24" s="148">
        <f t="shared" si="28"/>
        <v>-0.21786880379934703</v>
      </c>
      <c r="K24" s="147">
        <v>826</v>
      </c>
      <c r="L24" s="148">
        <f t="shared" si="29"/>
        <v>-0.29522184300341292</v>
      </c>
      <c r="M24" s="147">
        <v>2016</v>
      </c>
      <c r="N24" s="148">
        <f t="shared" si="30"/>
        <v>-0.30193905817174516</v>
      </c>
      <c r="O24" s="147">
        <v>80</v>
      </c>
      <c r="P24" s="148">
        <f t="shared" si="31"/>
        <v>-0.61165048543689315</v>
      </c>
      <c r="Q24" s="147">
        <v>813</v>
      </c>
      <c r="R24" s="148">
        <f t="shared" si="32"/>
        <v>-0.34698795180722897</v>
      </c>
      <c r="S24" s="147">
        <f t="shared" si="48"/>
        <v>73</v>
      </c>
      <c r="T24" s="148">
        <f t="shared" si="33"/>
        <v>-0.61578947368421055</v>
      </c>
      <c r="U24" s="147">
        <v>25</v>
      </c>
      <c r="V24" s="148">
        <f t="shared" si="34"/>
        <v>-0.54545454545454541</v>
      </c>
      <c r="W24" s="147">
        <v>15</v>
      </c>
      <c r="X24" s="148">
        <f t="shared" si="35"/>
        <v>-0.8351648351648352</v>
      </c>
      <c r="Y24" s="147">
        <v>23</v>
      </c>
      <c r="Z24" s="148">
        <f t="shared" si="36"/>
        <v>-7.999999999999996E-2</v>
      </c>
      <c r="AA24" s="147">
        <v>10</v>
      </c>
      <c r="AB24" s="148">
        <f t="shared" si="37"/>
        <v>-0.47368421052631582</v>
      </c>
      <c r="AC24" s="147">
        <v>150</v>
      </c>
      <c r="AD24" s="148">
        <f t="shared" si="38"/>
        <v>-0.18918918918918914</v>
      </c>
      <c r="AE24" s="147">
        <v>177</v>
      </c>
      <c r="AF24" s="148">
        <f t="shared" si="39"/>
        <v>-0.59027777777777779</v>
      </c>
      <c r="AG24" s="147">
        <v>190</v>
      </c>
      <c r="AH24" s="148">
        <f t="shared" si="40"/>
        <v>0.19496855345911945</v>
      </c>
      <c r="AI24" s="147">
        <v>384</v>
      </c>
      <c r="AJ24" s="148">
        <f t="shared" si="41"/>
        <v>-0.50579150579150578</v>
      </c>
      <c r="AK24" s="147">
        <v>1182</v>
      </c>
      <c r="AL24" s="148">
        <f t="shared" si="42"/>
        <v>-0.45630174793008282</v>
      </c>
      <c r="AM24" s="147">
        <v>297</v>
      </c>
      <c r="AN24" s="148">
        <f t="shared" si="43"/>
        <v>3.367647058823529</v>
      </c>
      <c r="AO24" s="147">
        <v>720</v>
      </c>
      <c r="AP24" s="148">
        <f t="shared" si="44"/>
        <v>-1.5047879616963078E-2</v>
      </c>
      <c r="AQ24" s="147">
        <v>356</v>
      </c>
      <c r="AR24" s="148">
        <f t="shared" si="45"/>
        <v>-0.22270742358078599</v>
      </c>
      <c r="AS24" s="147">
        <f t="shared" si="49"/>
        <v>15521</v>
      </c>
      <c r="AT24" s="148">
        <f t="shared" si="46"/>
        <v>-0.26496495548399313</v>
      </c>
      <c r="AU24" s="149">
        <v>87195</v>
      </c>
      <c r="AV24" s="150">
        <f t="shared" si="47"/>
        <v>-0.18687170113956397</v>
      </c>
    </row>
    <row r="25" spans="2:48" ht="15" hidden="1" customHeight="1" outlineLevel="1">
      <c r="B25" s="44" t="s">
        <v>42</v>
      </c>
      <c r="C25" s="147">
        <v>57948</v>
      </c>
      <c r="D25" s="148">
        <f t="shared" si="25"/>
        <v>-0.15557239449755189</v>
      </c>
      <c r="E25" s="147">
        <v>208</v>
      </c>
      <c r="F25" s="148">
        <f t="shared" si="26"/>
        <v>-0.42382271468144039</v>
      </c>
      <c r="G25" s="147">
        <v>156</v>
      </c>
      <c r="H25" s="148">
        <f t="shared" si="27"/>
        <v>-0.13812154696132595</v>
      </c>
      <c r="I25" s="147">
        <v>7412</v>
      </c>
      <c r="J25" s="148">
        <f t="shared" si="28"/>
        <v>-0.21123762903054166</v>
      </c>
      <c r="K25" s="147">
        <v>946</v>
      </c>
      <c r="L25" s="148">
        <f t="shared" si="29"/>
        <v>-0.15004492362982924</v>
      </c>
      <c r="M25" s="147">
        <v>2152</v>
      </c>
      <c r="N25" s="148">
        <f t="shared" si="30"/>
        <v>-0.31682539682539679</v>
      </c>
      <c r="O25" s="147">
        <v>134</v>
      </c>
      <c r="P25" s="148">
        <f t="shared" si="31"/>
        <v>-0.23863636363636365</v>
      </c>
      <c r="Q25" s="147">
        <v>547</v>
      </c>
      <c r="R25" s="148">
        <f t="shared" si="32"/>
        <v>-0.18479880774962743</v>
      </c>
      <c r="S25" s="147">
        <f t="shared" si="48"/>
        <v>252</v>
      </c>
      <c r="T25" s="148">
        <f t="shared" si="33"/>
        <v>-0.52631578947368429</v>
      </c>
      <c r="U25" s="147">
        <v>84</v>
      </c>
      <c r="V25" s="148">
        <f t="shared" si="34"/>
        <v>-0.41258741258741261</v>
      </c>
      <c r="W25" s="147">
        <v>76</v>
      </c>
      <c r="X25" s="148">
        <f t="shared" si="35"/>
        <v>-0.6607142857142857</v>
      </c>
      <c r="Y25" s="147">
        <v>70</v>
      </c>
      <c r="Z25" s="148">
        <f t="shared" si="36"/>
        <v>-0.41176470588235292</v>
      </c>
      <c r="AA25" s="147">
        <v>22</v>
      </c>
      <c r="AB25" s="148">
        <f t="shared" si="37"/>
        <v>-0.52173913043478259</v>
      </c>
      <c r="AC25" s="147">
        <v>145</v>
      </c>
      <c r="AD25" s="148">
        <f t="shared" si="38"/>
        <v>-0.31603773584905659</v>
      </c>
      <c r="AE25" s="147">
        <v>211</v>
      </c>
      <c r="AF25" s="148">
        <f t="shared" si="39"/>
        <v>-0.42506811989100812</v>
      </c>
      <c r="AG25" s="147">
        <v>139</v>
      </c>
      <c r="AH25" s="148">
        <f t="shared" si="40"/>
        <v>-0.27604166666666663</v>
      </c>
      <c r="AI25" s="147">
        <v>384</v>
      </c>
      <c r="AJ25" s="148">
        <f t="shared" si="41"/>
        <v>-0.41463414634146345</v>
      </c>
      <c r="AK25" s="147">
        <v>1029</v>
      </c>
      <c r="AL25" s="148">
        <f t="shared" si="42"/>
        <v>-0.39506172839506171</v>
      </c>
      <c r="AM25" s="147">
        <v>224</v>
      </c>
      <c r="AN25" s="148">
        <f t="shared" si="43"/>
        <v>0.32544378698224863</v>
      </c>
      <c r="AO25" s="147">
        <v>543</v>
      </c>
      <c r="AP25" s="148">
        <f t="shared" si="44"/>
        <v>-0.16203703703703709</v>
      </c>
      <c r="AQ25" s="147">
        <v>544</v>
      </c>
      <c r="AR25" s="148">
        <f t="shared" si="45"/>
        <v>0.73248407643312108</v>
      </c>
      <c r="AS25" s="147">
        <f t="shared" si="49"/>
        <v>15026</v>
      </c>
      <c r="AT25" s="148">
        <f t="shared" si="46"/>
        <v>-0.2426411290322581</v>
      </c>
      <c r="AU25" s="149">
        <v>72974</v>
      </c>
      <c r="AV25" s="150">
        <f t="shared" si="47"/>
        <v>-0.17509947549285587</v>
      </c>
    </row>
    <row r="26" spans="2:48" ht="15" hidden="1" customHeight="1" outlineLevel="1">
      <c r="B26" s="44" t="s">
        <v>43</v>
      </c>
      <c r="C26" s="147">
        <v>47787</v>
      </c>
      <c r="D26" s="148">
        <f t="shared" si="25"/>
        <v>-0.17991796948739514</v>
      </c>
      <c r="E26" s="147">
        <v>183</v>
      </c>
      <c r="F26" s="148">
        <f t="shared" si="26"/>
        <v>-0.16055045871559637</v>
      </c>
      <c r="G26" s="147">
        <v>105</v>
      </c>
      <c r="H26" s="148">
        <f t="shared" si="27"/>
        <v>-0.1796875</v>
      </c>
      <c r="I26" s="147">
        <v>7331</v>
      </c>
      <c r="J26" s="148">
        <f t="shared" si="28"/>
        <v>-8.7957203284399155E-2</v>
      </c>
      <c r="K26" s="147">
        <v>764</v>
      </c>
      <c r="L26" s="148">
        <f t="shared" si="29"/>
        <v>0.30598290598290601</v>
      </c>
      <c r="M26" s="147">
        <v>2401</v>
      </c>
      <c r="N26" s="148">
        <f t="shared" si="30"/>
        <v>7.4753804834377879E-2</v>
      </c>
      <c r="O26" s="147">
        <v>97</v>
      </c>
      <c r="P26" s="148">
        <f t="shared" si="31"/>
        <v>-0.40853658536585369</v>
      </c>
      <c r="Q26" s="147">
        <v>344</v>
      </c>
      <c r="R26" s="148">
        <f t="shared" si="32"/>
        <v>-0.2321428571428571</v>
      </c>
      <c r="S26" s="147">
        <f t="shared" si="48"/>
        <v>272</v>
      </c>
      <c r="T26" s="148">
        <f t="shared" si="33"/>
        <v>-0.16819571865443428</v>
      </c>
      <c r="U26" s="147">
        <v>71</v>
      </c>
      <c r="V26" s="148">
        <f t="shared" si="34"/>
        <v>0.73170731707317072</v>
      </c>
      <c r="W26" s="147">
        <v>55</v>
      </c>
      <c r="X26" s="148">
        <f t="shared" si="35"/>
        <v>-0.71502590673575128</v>
      </c>
      <c r="Y26" s="147">
        <v>109</v>
      </c>
      <c r="Z26" s="148">
        <f t="shared" si="36"/>
        <v>0.91228070175438591</v>
      </c>
      <c r="AA26" s="147">
        <v>37</v>
      </c>
      <c r="AB26" s="148">
        <f t="shared" si="37"/>
        <v>2.7777777777777679E-2</v>
      </c>
      <c r="AC26" s="147">
        <v>157</v>
      </c>
      <c r="AD26" s="148">
        <f t="shared" si="38"/>
        <v>0.50961538461538458</v>
      </c>
      <c r="AE26" s="147">
        <v>174</v>
      </c>
      <c r="AF26" s="148">
        <f t="shared" si="39"/>
        <v>-0.12562814070351758</v>
      </c>
      <c r="AG26" s="147">
        <v>125</v>
      </c>
      <c r="AH26" s="148">
        <f t="shared" si="40"/>
        <v>0.12612612612612617</v>
      </c>
      <c r="AI26" s="147">
        <v>366</v>
      </c>
      <c r="AJ26" s="148">
        <f t="shared" si="41"/>
        <v>0.13664596273291929</v>
      </c>
      <c r="AK26" s="147">
        <v>1018</v>
      </c>
      <c r="AL26" s="148">
        <f t="shared" si="42"/>
        <v>-6.5197428833792426E-2</v>
      </c>
      <c r="AM26" s="147">
        <v>192</v>
      </c>
      <c r="AN26" s="148">
        <f t="shared" si="43"/>
        <v>0.30612244897959173</v>
      </c>
      <c r="AO26" s="147">
        <v>362</v>
      </c>
      <c r="AP26" s="148">
        <f t="shared" si="44"/>
        <v>-0.25667351129363447</v>
      </c>
      <c r="AQ26" s="147">
        <v>366</v>
      </c>
      <c r="AR26" s="148">
        <f t="shared" si="45"/>
        <v>0.57081545064377681</v>
      </c>
      <c r="AS26" s="147">
        <f t="shared" si="49"/>
        <v>14257</v>
      </c>
      <c r="AT26" s="148">
        <f t="shared" si="46"/>
        <v>-3.8897128218956412E-2</v>
      </c>
      <c r="AU26" s="149">
        <v>62044</v>
      </c>
      <c r="AV26" s="150">
        <f t="shared" si="47"/>
        <v>-0.1513029204568771</v>
      </c>
    </row>
    <row r="27" spans="2:48" ht="15" hidden="1" customHeight="1" outlineLevel="1">
      <c r="B27" s="44" t="s">
        <v>44</v>
      </c>
      <c r="C27" s="147">
        <v>39923</v>
      </c>
      <c r="D27" s="148">
        <f t="shared" si="25"/>
        <v>-0.28278600172463353</v>
      </c>
      <c r="E27" s="147">
        <v>306</v>
      </c>
      <c r="F27" s="148">
        <f t="shared" si="26"/>
        <v>0.14606741573033699</v>
      </c>
      <c r="G27" s="147">
        <v>140</v>
      </c>
      <c r="H27" s="148">
        <f t="shared" si="27"/>
        <v>0.39999999999999991</v>
      </c>
      <c r="I27" s="147">
        <v>9499</v>
      </c>
      <c r="J27" s="148">
        <f t="shared" si="28"/>
        <v>-0.20927328727212191</v>
      </c>
      <c r="K27" s="147">
        <v>1040</v>
      </c>
      <c r="L27" s="148">
        <f t="shared" si="29"/>
        <v>0.19402985074626855</v>
      </c>
      <c r="M27" s="147">
        <v>2450</v>
      </c>
      <c r="N27" s="148">
        <f t="shared" si="30"/>
        <v>-9.5273264401772528E-2</v>
      </c>
      <c r="O27" s="147">
        <v>80</v>
      </c>
      <c r="P27" s="148">
        <f t="shared" si="31"/>
        <v>0.4285714285714286</v>
      </c>
      <c r="Q27" s="147">
        <v>216</v>
      </c>
      <c r="R27" s="148">
        <f t="shared" si="32"/>
        <v>-0.34346504559270519</v>
      </c>
      <c r="S27" s="147">
        <f t="shared" si="48"/>
        <v>142</v>
      </c>
      <c r="T27" s="148">
        <f t="shared" si="33"/>
        <v>-0.38260869565217392</v>
      </c>
      <c r="U27" s="147">
        <v>51</v>
      </c>
      <c r="V27" s="148">
        <f t="shared" si="34"/>
        <v>-0.25</v>
      </c>
      <c r="W27" s="147">
        <v>15</v>
      </c>
      <c r="X27" s="148">
        <f t="shared" si="35"/>
        <v>-0.85148514851485146</v>
      </c>
      <c r="Y27" s="147">
        <v>29</v>
      </c>
      <c r="Z27" s="148">
        <f t="shared" si="36"/>
        <v>-0.30952380952380953</v>
      </c>
      <c r="AA27" s="147">
        <v>47</v>
      </c>
      <c r="AB27" s="148">
        <f t="shared" si="37"/>
        <v>1.4736842105263159</v>
      </c>
      <c r="AC27" s="147">
        <v>163</v>
      </c>
      <c r="AD27" s="148">
        <f t="shared" si="38"/>
        <v>-0.30638297872340425</v>
      </c>
      <c r="AE27" s="147">
        <v>349</v>
      </c>
      <c r="AF27" s="148">
        <f t="shared" si="39"/>
        <v>-4.3835616438356206E-2</v>
      </c>
      <c r="AG27" s="147">
        <v>82</v>
      </c>
      <c r="AH27" s="148">
        <f t="shared" si="40"/>
        <v>-0.359375</v>
      </c>
      <c r="AI27" s="147">
        <v>277</v>
      </c>
      <c r="AJ27" s="148">
        <f t="shared" si="41"/>
        <v>-0.15805471124620063</v>
      </c>
      <c r="AK27" s="147">
        <v>544</v>
      </c>
      <c r="AL27" s="148">
        <f t="shared" si="42"/>
        <v>0.15498938428874731</v>
      </c>
      <c r="AM27" s="147">
        <v>153</v>
      </c>
      <c r="AN27" s="148">
        <f t="shared" si="43"/>
        <v>0.73863636363636354</v>
      </c>
      <c r="AO27" s="147">
        <v>430</v>
      </c>
      <c r="AP27" s="148">
        <f t="shared" si="44"/>
        <v>7.2319201995012516E-2</v>
      </c>
      <c r="AQ27" s="147">
        <v>325</v>
      </c>
      <c r="AR27" s="148">
        <f t="shared" si="45"/>
        <v>1.0700636942675161</v>
      </c>
      <c r="AS27" s="147">
        <f t="shared" si="49"/>
        <v>16196</v>
      </c>
      <c r="AT27" s="148">
        <f t="shared" si="46"/>
        <v>-0.13612118625986769</v>
      </c>
      <c r="AU27" s="149">
        <v>56119</v>
      </c>
      <c r="AV27" s="150">
        <f t="shared" si="47"/>
        <v>-0.2458340052679675</v>
      </c>
    </row>
    <row r="28" spans="2:48" ht="15" hidden="1" customHeight="1" outlineLevel="1">
      <c r="B28" s="44" t="s">
        <v>45</v>
      </c>
      <c r="C28" s="147">
        <v>43871</v>
      </c>
      <c r="D28" s="148">
        <f t="shared" si="25"/>
        <v>-8.7560574863251639E-2</v>
      </c>
      <c r="E28" s="147">
        <v>240</v>
      </c>
      <c r="F28" s="148">
        <f t="shared" si="26"/>
        <v>-0.29824561403508776</v>
      </c>
      <c r="G28" s="147">
        <v>140</v>
      </c>
      <c r="H28" s="148">
        <f t="shared" si="27"/>
        <v>1.449275362318847E-2</v>
      </c>
      <c r="I28" s="147">
        <v>13698</v>
      </c>
      <c r="J28" s="148">
        <f t="shared" si="28"/>
        <v>-7.1070120710701179E-2</v>
      </c>
      <c r="K28" s="147">
        <v>1622</v>
      </c>
      <c r="L28" s="148">
        <f t="shared" si="29"/>
        <v>-6.134259259259256E-2</v>
      </c>
      <c r="M28" s="147">
        <v>4082</v>
      </c>
      <c r="N28" s="148">
        <f t="shared" si="30"/>
        <v>-0.20922123208058896</v>
      </c>
      <c r="O28" s="147">
        <v>142</v>
      </c>
      <c r="P28" s="148">
        <f t="shared" si="31"/>
        <v>0.43434343434343425</v>
      </c>
      <c r="Q28" s="147">
        <v>409</v>
      </c>
      <c r="R28" s="148">
        <f t="shared" si="32"/>
        <v>-3.3096926713948038E-2</v>
      </c>
      <c r="S28" s="147">
        <f t="shared" si="48"/>
        <v>3097</v>
      </c>
      <c r="T28" s="148">
        <f t="shared" si="33"/>
        <v>-6.4915458937198078E-2</v>
      </c>
      <c r="U28" s="147">
        <v>461</v>
      </c>
      <c r="V28" s="148">
        <f t="shared" si="34"/>
        <v>-0.5338725985844287</v>
      </c>
      <c r="W28" s="147">
        <v>157</v>
      </c>
      <c r="X28" s="148">
        <f t="shared" si="35"/>
        <v>-0.49025974025974028</v>
      </c>
      <c r="Y28" s="147">
        <v>314</v>
      </c>
      <c r="Z28" s="148">
        <f t="shared" si="36"/>
        <v>-0.12777777777777777</v>
      </c>
      <c r="AA28" s="147">
        <v>2165</v>
      </c>
      <c r="AB28" s="148">
        <f t="shared" si="37"/>
        <v>0.30815709969788529</v>
      </c>
      <c r="AC28" s="147">
        <v>342</v>
      </c>
      <c r="AD28" s="148">
        <f t="shared" si="38"/>
        <v>0.34117647058823519</v>
      </c>
      <c r="AE28" s="147">
        <v>481</v>
      </c>
      <c r="AF28" s="148">
        <f t="shared" si="39"/>
        <v>0.23333333333333339</v>
      </c>
      <c r="AG28" s="147">
        <v>123</v>
      </c>
      <c r="AH28" s="148">
        <f t="shared" si="40"/>
        <v>-0.29714285714285715</v>
      </c>
      <c r="AI28" s="147">
        <v>232</v>
      </c>
      <c r="AJ28" s="148">
        <f t="shared" si="41"/>
        <v>-0.48329621380846322</v>
      </c>
      <c r="AK28" s="147">
        <v>840</v>
      </c>
      <c r="AL28" s="148">
        <f t="shared" si="42"/>
        <v>0.25748502994011968</v>
      </c>
      <c r="AM28" s="147">
        <v>208</v>
      </c>
      <c r="AN28" s="148">
        <f t="shared" si="43"/>
        <v>4.8309178743961567E-3</v>
      </c>
      <c r="AO28" s="147">
        <v>531</v>
      </c>
      <c r="AP28" s="148">
        <f t="shared" si="44"/>
        <v>0.47500000000000009</v>
      </c>
      <c r="AQ28" s="147">
        <v>362</v>
      </c>
      <c r="AR28" s="148">
        <f t="shared" si="45"/>
        <v>6.7846607669616477E-2</v>
      </c>
      <c r="AS28" s="147">
        <f t="shared" si="49"/>
        <v>26549</v>
      </c>
      <c r="AT28" s="148">
        <f t="shared" si="46"/>
        <v>-7.7935609349494617E-2</v>
      </c>
      <c r="AU28" s="149">
        <v>70420</v>
      </c>
      <c r="AV28" s="150">
        <f t="shared" si="47"/>
        <v>-8.3955563649608433E-2</v>
      </c>
    </row>
    <row r="29" spans="2:48" ht="15" hidden="1" customHeight="1" outlineLevel="1">
      <c r="B29" s="44" t="s">
        <v>46</v>
      </c>
      <c r="C29" s="147">
        <v>29182</v>
      </c>
      <c r="D29" s="148">
        <f t="shared" si="25"/>
        <v>-0.35086197308419531</v>
      </c>
      <c r="E29" s="147">
        <v>268</v>
      </c>
      <c r="F29" s="148">
        <f t="shared" si="26"/>
        <v>-0.10367892976588633</v>
      </c>
      <c r="G29" s="147">
        <v>78</v>
      </c>
      <c r="H29" s="148">
        <f t="shared" si="27"/>
        <v>-0.63207547169811318</v>
      </c>
      <c r="I29" s="147">
        <v>17062</v>
      </c>
      <c r="J29" s="148">
        <f t="shared" si="28"/>
        <v>-0.13382069245608696</v>
      </c>
      <c r="K29" s="147">
        <v>1033</v>
      </c>
      <c r="L29" s="148">
        <f t="shared" si="29"/>
        <v>-0.1469859620148638</v>
      </c>
      <c r="M29" s="147">
        <v>4507</v>
      </c>
      <c r="N29" s="148">
        <f t="shared" si="30"/>
        <v>-0.3883837698466549</v>
      </c>
      <c r="O29" s="147">
        <v>134</v>
      </c>
      <c r="P29" s="148">
        <f t="shared" si="31"/>
        <v>-0.43220338983050843</v>
      </c>
      <c r="Q29" s="147">
        <v>306</v>
      </c>
      <c r="R29" s="148">
        <f t="shared" si="32"/>
        <v>-0.17520215633423175</v>
      </c>
      <c r="S29" s="147">
        <f t="shared" si="48"/>
        <v>10479</v>
      </c>
      <c r="T29" s="148">
        <f t="shared" si="33"/>
        <v>-6.09373599784927E-2</v>
      </c>
      <c r="U29" s="147">
        <v>2077</v>
      </c>
      <c r="V29" s="148">
        <f t="shared" si="34"/>
        <v>-0.29996629592180657</v>
      </c>
      <c r="W29" s="147">
        <v>728</v>
      </c>
      <c r="X29" s="148">
        <f t="shared" si="35"/>
        <v>-0.38823529411764701</v>
      </c>
      <c r="Y29" s="147">
        <v>1163</v>
      </c>
      <c r="Z29" s="148">
        <f t="shared" si="36"/>
        <v>-8.9271730618637468E-2</v>
      </c>
      <c r="AA29" s="147">
        <v>6511</v>
      </c>
      <c r="AB29" s="148">
        <f t="shared" si="37"/>
        <v>0.13729257641921389</v>
      </c>
      <c r="AC29" s="147">
        <v>191</v>
      </c>
      <c r="AD29" s="148">
        <f t="shared" si="38"/>
        <v>-0.1434977578475336</v>
      </c>
      <c r="AE29" s="147">
        <v>394</v>
      </c>
      <c r="AF29" s="148">
        <f t="shared" si="39"/>
        <v>-0.26217228464419473</v>
      </c>
      <c r="AG29" s="147">
        <v>83</v>
      </c>
      <c r="AH29" s="148">
        <f t="shared" si="40"/>
        <v>-0.22429906542056077</v>
      </c>
      <c r="AI29" s="147">
        <v>296</v>
      </c>
      <c r="AJ29" s="148">
        <f t="shared" si="41"/>
        <v>-0.47795414462081132</v>
      </c>
      <c r="AK29" s="147">
        <v>460</v>
      </c>
      <c r="AL29" s="148">
        <f t="shared" si="42"/>
        <v>-0.37244201909959074</v>
      </c>
      <c r="AM29" s="147">
        <v>102</v>
      </c>
      <c r="AN29" s="148">
        <f t="shared" si="43"/>
        <v>-0.46031746031746035</v>
      </c>
      <c r="AO29" s="147">
        <v>263</v>
      </c>
      <c r="AP29" s="148">
        <f t="shared" si="44"/>
        <v>-0.3324873096446701</v>
      </c>
      <c r="AQ29" s="147">
        <v>351</v>
      </c>
      <c r="AR29" s="148">
        <f t="shared" si="45"/>
        <v>0.2491103202846976</v>
      </c>
      <c r="AS29" s="147">
        <f t="shared" si="49"/>
        <v>36007</v>
      </c>
      <c r="AT29" s="148">
        <f t="shared" si="46"/>
        <v>-0.17382924534795674</v>
      </c>
      <c r="AU29" s="149">
        <v>65189</v>
      </c>
      <c r="AV29" s="150">
        <f t="shared" si="47"/>
        <v>-0.26371727393887368</v>
      </c>
    </row>
    <row r="30" spans="2:48" ht="15" hidden="1" customHeight="1" outlineLevel="1">
      <c r="B30" s="44" t="s">
        <v>47</v>
      </c>
      <c r="C30" s="147">
        <v>25244</v>
      </c>
      <c r="D30" s="148">
        <f t="shared" si="25"/>
        <v>-7.8988653362034422E-2</v>
      </c>
      <c r="E30" s="147">
        <v>425</v>
      </c>
      <c r="F30" s="148">
        <f t="shared" si="26"/>
        <v>0.33228840125391845</v>
      </c>
      <c r="G30" s="147">
        <v>108</v>
      </c>
      <c r="H30" s="148">
        <f t="shared" si="27"/>
        <v>-0.1074380165289256</v>
      </c>
      <c r="I30" s="147">
        <v>14729</v>
      </c>
      <c r="J30" s="148">
        <f t="shared" si="28"/>
        <v>-0.1511152094980116</v>
      </c>
      <c r="K30" s="147">
        <v>1030</v>
      </c>
      <c r="L30" s="148">
        <f t="shared" si="29"/>
        <v>-0.13445378151260501</v>
      </c>
      <c r="M30" s="147">
        <v>5670</v>
      </c>
      <c r="N30" s="148">
        <f t="shared" si="30"/>
        <v>-0.31686746987951808</v>
      </c>
      <c r="O30" s="147">
        <v>151</v>
      </c>
      <c r="P30" s="148">
        <f t="shared" si="31"/>
        <v>0.33628318584070804</v>
      </c>
      <c r="Q30" s="147">
        <v>420</v>
      </c>
      <c r="R30" s="148">
        <f t="shared" si="32"/>
        <v>-8.6956521739130488E-2</v>
      </c>
      <c r="S30" s="147">
        <f t="shared" si="48"/>
        <v>8995</v>
      </c>
      <c r="T30" s="148">
        <f t="shared" si="33"/>
        <v>-0.15365073391042527</v>
      </c>
      <c r="U30" s="147">
        <v>2034</v>
      </c>
      <c r="V30" s="148">
        <f t="shared" si="34"/>
        <v>-0.20141342756183744</v>
      </c>
      <c r="W30" s="147">
        <v>1034</v>
      </c>
      <c r="X30" s="148">
        <f t="shared" si="35"/>
        <v>-0.23350630096367675</v>
      </c>
      <c r="Y30" s="147">
        <v>900</v>
      </c>
      <c r="Z30" s="148">
        <f t="shared" si="36"/>
        <v>-0.36664320900774106</v>
      </c>
      <c r="AA30" s="147">
        <v>5027</v>
      </c>
      <c r="AB30" s="148">
        <f t="shared" si="37"/>
        <v>-5.3473922048578371E-2</v>
      </c>
      <c r="AC30" s="147">
        <v>269</v>
      </c>
      <c r="AD30" s="148">
        <f t="shared" si="38"/>
        <v>0.24537037037037046</v>
      </c>
      <c r="AE30" s="147">
        <v>424</v>
      </c>
      <c r="AF30" s="148">
        <f t="shared" si="39"/>
        <v>-0.20450281425891181</v>
      </c>
      <c r="AG30" s="147">
        <v>56</v>
      </c>
      <c r="AH30" s="148">
        <f t="shared" si="40"/>
        <v>-0.67999999999999994</v>
      </c>
      <c r="AI30" s="147">
        <v>249</v>
      </c>
      <c r="AJ30" s="148">
        <f t="shared" si="41"/>
        <v>-0.47907949790794979</v>
      </c>
      <c r="AK30" s="147">
        <v>414</v>
      </c>
      <c r="AL30" s="148">
        <f t="shared" si="42"/>
        <v>-0.17200000000000004</v>
      </c>
      <c r="AM30" s="147">
        <v>114</v>
      </c>
      <c r="AN30" s="148">
        <f t="shared" si="43"/>
        <v>-0.37704918032786883</v>
      </c>
      <c r="AO30" s="147">
        <v>327</v>
      </c>
      <c r="AP30" s="148">
        <f t="shared" si="44"/>
        <v>0.10101010101010099</v>
      </c>
      <c r="AQ30" s="147">
        <v>493</v>
      </c>
      <c r="AR30" s="148">
        <f t="shared" si="45"/>
        <v>0.39660056657223786</v>
      </c>
      <c r="AS30" s="147">
        <f t="shared" si="49"/>
        <v>33874</v>
      </c>
      <c r="AT30" s="148">
        <f t="shared" si="46"/>
        <v>-0.17815464492806365</v>
      </c>
      <c r="AU30" s="149">
        <v>59118</v>
      </c>
      <c r="AV30" s="150">
        <f t="shared" si="47"/>
        <v>-0.13854807215923992</v>
      </c>
    </row>
    <row r="31" spans="2:48" ht="15" hidden="1" customHeight="1" outlineLevel="1">
      <c r="B31" s="44" t="s">
        <v>48</v>
      </c>
      <c r="C31" s="147">
        <v>20453</v>
      </c>
      <c r="D31" s="148">
        <f t="shared" si="25"/>
        <v>-6.6627116323643487E-2</v>
      </c>
      <c r="E31" s="147">
        <v>298</v>
      </c>
      <c r="F31" s="148">
        <f t="shared" si="26"/>
        <v>-3.2467532467532423E-2</v>
      </c>
      <c r="G31" s="147">
        <v>232</v>
      </c>
      <c r="H31" s="148">
        <f t="shared" si="27"/>
        <v>5.4545454545454453E-2</v>
      </c>
      <c r="I31" s="147">
        <v>16753</v>
      </c>
      <c r="J31" s="148">
        <f t="shared" si="28"/>
        <v>-9.2912447885646232E-2</v>
      </c>
      <c r="K31" s="147">
        <v>635</v>
      </c>
      <c r="L31" s="148">
        <f t="shared" si="29"/>
        <v>-4.7021943573667402E-3</v>
      </c>
      <c r="M31" s="147">
        <v>5599</v>
      </c>
      <c r="N31" s="148">
        <f t="shared" si="30"/>
        <v>-0.15333434144866176</v>
      </c>
      <c r="O31" s="147">
        <v>200</v>
      </c>
      <c r="P31" s="148">
        <f t="shared" si="31"/>
        <v>-8.6757990867579959E-2</v>
      </c>
      <c r="Q31" s="147">
        <v>465</v>
      </c>
      <c r="R31" s="148">
        <f t="shared" si="32"/>
        <v>-6.9999999999999951E-2</v>
      </c>
      <c r="S31" s="147">
        <f t="shared" si="48"/>
        <v>10510</v>
      </c>
      <c r="T31" s="148">
        <f t="shared" si="33"/>
        <v>-0.25317984793576354</v>
      </c>
      <c r="U31" s="147">
        <v>2083</v>
      </c>
      <c r="V31" s="148">
        <f t="shared" si="34"/>
        <v>-0.34783969943644333</v>
      </c>
      <c r="W31" s="147">
        <v>1226</v>
      </c>
      <c r="X31" s="148">
        <f t="shared" si="35"/>
        <v>-0.46439493228484052</v>
      </c>
      <c r="Y31" s="147">
        <v>1196</v>
      </c>
      <c r="Z31" s="148">
        <f t="shared" si="36"/>
        <v>-0.24968632371392718</v>
      </c>
      <c r="AA31" s="147">
        <v>6005</v>
      </c>
      <c r="AB31" s="148">
        <f t="shared" si="37"/>
        <v>-0.14165237278444831</v>
      </c>
      <c r="AC31" s="147">
        <v>266</v>
      </c>
      <c r="AD31" s="148">
        <f t="shared" si="38"/>
        <v>0.41489361702127669</v>
      </c>
      <c r="AE31" s="147">
        <v>677</v>
      </c>
      <c r="AF31" s="148">
        <f t="shared" si="39"/>
        <v>7.8025477707006408E-2</v>
      </c>
      <c r="AG31" s="147">
        <v>126</v>
      </c>
      <c r="AH31" s="148">
        <f t="shared" si="40"/>
        <v>-0.23636363636363633</v>
      </c>
      <c r="AI31" s="147">
        <v>248</v>
      </c>
      <c r="AJ31" s="148">
        <f t="shared" si="41"/>
        <v>-0.34042553191489366</v>
      </c>
      <c r="AK31" s="147">
        <v>521</v>
      </c>
      <c r="AL31" s="148">
        <f t="shared" si="42"/>
        <v>-0.22238805970149256</v>
      </c>
      <c r="AM31" s="147">
        <v>64</v>
      </c>
      <c r="AN31" s="148">
        <f t="shared" si="43"/>
        <v>-0.68932038834951459</v>
      </c>
      <c r="AO31" s="147">
        <v>365</v>
      </c>
      <c r="AP31" s="148">
        <f t="shared" si="44"/>
        <v>-8.0604534005037753E-2</v>
      </c>
      <c r="AQ31" s="147">
        <v>298</v>
      </c>
      <c r="AR31" s="148">
        <f t="shared" si="45"/>
        <v>-5.3968253968253999E-2</v>
      </c>
      <c r="AS31" s="147">
        <f t="shared" si="49"/>
        <v>37257</v>
      </c>
      <c r="AT31" s="148">
        <f t="shared" si="46"/>
        <v>-0.15296123678526774</v>
      </c>
      <c r="AU31" s="149">
        <v>57710</v>
      </c>
      <c r="AV31" s="150">
        <f t="shared" si="47"/>
        <v>-0.12425263285683941</v>
      </c>
    </row>
    <row r="32" spans="2:48" collapsed="1">
      <c r="B32" s="154">
        <v>2009</v>
      </c>
      <c r="C32" s="155">
        <v>477934</v>
      </c>
      <c r="D32" s="156">
        <f t="shared" si="25"/>
        <v>-0.14723016724090865</v>
      </c>
      <c r="E32" s="155">
        <v>3164</v>
      </c>
      <c r="F32" s="156">
        <f t="shared" si="26"/>
        <v>-8.44907407407407E-2</v>
      </c>
      <c r="G32" s="155">
        <v>1633</v>
      </c>
      <c r="H32" s="156">
        <f t="shared" si="27"/>
        <v>-0.19038175508180466</v>
      </c>
      <c r="I32" s="155">
        <v>141081</v>
      </c>
      <c r="J32" s="156">
        <f t="shared" si="28"/>
        <v>-0.13601484466382108</v>
      </c>
      <c r="K32" s="155">
        <v>10844</v>
      </c>
      <c r="L32" s="156">
        <f t="shared" si="29"/>
        <v>-7.8439704257669773E-2</v>
      </c>
      <c r="M32" s="155">
        <v>43645</v>
      </c>
      <c r="N32" s="156">
        <f t="shared" si="30"/>
        <v>-0.26394697787371835</v>
      </c>
      <c r="O32" s="155">
        <v>1573</v>
      </c>
      <c r="P32" s="156">
        <f t="shared" si="31"/>
        <v>-0.2869446962828649</v>
      </c>
      <c r="Q32" s="155">
        <v>4858</v>
      </c>
      <c r="R32" s="156">
        <f t="shared" si="32"/>
        <v>-0.21085120207927222</v>
      </c>
      <c r="S32" s="155">
        <f t="shared" si="48"/>
        <v>53562</v>
      </c>
      <c r="T32" s="156">
        <f t="shared" si="33"/>
        <v>-0.24952711885779943</v>
      </c>
      <c r="U32" s="155">
        <v>10803</v>
      </c>
      <c r="V32" s="156">
        <f t="shared" si="34"/>
        <v>-0.35404209519253771</v>
      </c>
      <c r="W32" s="155">
        <v>5244</v>
      </c>
      <c r="X32" s="156">
        <f t="shared" si="35"/>
        <v>-0.48482169171824341</v>
      </c>
      <c r="Y32" s="155">
        <v>5964</v>
      </c>
      <c r="Z32" s="156">
        <f t="shared" si="36"/>
        <v>-0.27471725647573875</v>
      </c>
      <c r="AA32" s="155">
        <v>31551</v>
      </c>
      <c r="AB32" s="156">
        <f t="shared" si="37"/>
        <v>-0.12950751827838325</v>
      </c>
      <c r="AC32" s="155">
        <v>2662</v>
      </c>
      <c r="AD32" s="156">
        <f t="shared" si="38"/>
        <v>-8.9352196574832288E-3</v>
      </c>
      <c r="AE32" s="155">
        <v>4292</v>
      </c>
      <c r="AF32" s="156">
        <f t="shared" si="39"/>
        <v>-0.21935249181520555</v>
      </c>
      <c r="AG32" s="155">
        <v>1392</v>
      </c>
      <c r="AH32" s="156">
        <f t="shared" si="40"/>
        <v>-0.26967471143756561</v>
      </c>
      <c r="AI32" s="155">
        <v>3448</v>
      </c>
      <c r="AJ32" s="156">
        <f t="shared" si="41"/>
        <v>-0.40898183064792593</v>
      </c>
      <c r="AK32" s="155">
        <v>8462</v>
      </c>
      <c r="AL32" s="156">
        <f t="shared" si="42"/>
        <v>-0.23937078651685395</v>
      </c>
      <c r="AM32" s="155">
        <v>2664</v>
      </c>
      <c r="AN32" s="156">
        <f t="shared" si="43"/>
        <v>0.49327354260089695</v>
      </c>
      <c r="AO32" s="155">
        <v>5155</v>
      </c>
      <c r="AP32" s="156">
        <f t="shared" si="44"/>
        <v>-7.1171171171171221E-2</v>
      </c>
      <c r="AQ32" s="155">
        <v>4163</v>
      </c>
      <c r="AR32" s="156">
        <f t="shared" si="45"/>
        <v>7.3214746068574366E-2</v>
      </c>
      <c r="AS32" s="155">
        <f t="shared" si="49"/>
        <v>292598</v>
      </c>
      <c r="AT32" s="156">
        <f t="shared" si="46"/>
        <v>-0.18228057525808927</v>
      </c>
      <c r="AU32" s="157">
        <v>770532</v>
      </c>
      <c r="AV32" s="158">
        <f t="shared" si="47"/>
        <v>-0.16088823451900369</v>
      </c>
    </row>
    <row r="33" spans="2:48" ht="15" hidden="1" customHeight="1" outlineLevel="1">
      <c r="B33" s="44" t="s">
        <v>37</v>
      </c>
      <c r="C33" s="147">
        <v>29961</v>
      </c>
      <c r="D33" s="148">
        <f t="shared" si="25"/>
        <v>-9.0713201820940781E-2</v>
      </c>
      <c r="E33" s="147">
        <v>359</v>
      </c>
      <c r="F33" s="148">
        <f t="shared" si="26"/>
        <v>5.6022408963585235E-3</v>
      </c>
      <c r="G33" s="147">
        <v>146</v>
      </c>
      <c r="H33" s="148">
        <f t="shared" si="27"/>
        <v>-0.15606936416184969</v>
      </c>
      <c r="I33" s="147">
        <v>15322</v>
      </c>
      <c r="J33" s="148">
        <f t="shared" si="28"/>
        <v>-0.12908543170579212</v>
      </c>
      <c r="K33" s="147">
        <v>751</v>
      </c>
      <c r="L33" s="148">
        <f t="shared" si="29"/>
        <v>-0.1070154577883472</v>
      </c>
      <c r="M33" s="147">
        <v>6584</v>
      </c>
      <c r="N33" s="148">
        <f t="shared" si="30"/>
        <v>-0.17338355304456998</v>
      </c>
      <c r="O33" s="147">
        <v>287</v>
      </c>
      <c r="P33" s="148">
        <f t="shared" si="31"/>
        <v>-0.1223241590214067</v>
      </c>
      <c r="Q33" s="147">
        <v>539</v>
      </c>
      <c r="R33" s="148">
        <f t="shared" si="32"/>
        <v>-0.27651006711409398</v>
      </c>
      <c r="S33" s="147">
        <f>U33+W33+Y33+AA33</f>
        <v>12318</v>
      </c>
      <c r="T33" s="148">
        <f t="shared" si="33"/>
        <v>-0.15883638350177542</v>
      </c>
      <c r="U33" s="147">
        <v>2445</v>
      </c>
      <c r="V33" s="148">
        <f t="shared" si="34"/>
        <v>-0.31608391608391606</v>
      </c>
      <c r="W33" s="147">
        <v>1827</v>
      </c>
      <c r="X33" s="148">
        <f t="shared" si="35"/>
        <v>-0.18908122503328895</v>
      </c>
      <c r="Y33" s="147">
        <v>1394</v>
      </c>
      <c r="Z33" s="148">
        <f t="shared" si="36"/>
        <v>-0.33365200764818359</v>
      </c>
      <c r="AA33" s="147">
        <v>6652</v>
      </c>
      <c r="AB33" s="148">
        <f t="shared" si="37"/>
        <v>-1.0707911957168359E-2</v>
      </c>
      <c r="AC33" s="147">
        <v>235</v>
      </c>
      <c r="AD33" s="148">
        <f t="shared" si="38"/>
        <v>-0.15162454873646214</v>
      </c>
      <c r="AE33" s="147">
        <v>518</v>
      </c>
      <c r="AF33" s="148">
        <f t="shared" si="39"/>
        <v>7.2463768115942129E-2</v>
      </c>
      <c r="AG33" s="147">
        <v>180</v>
      </c>
      <c r="AH33" s="148">
        <f t="shared" si="40"/>
        <v>-0.13875598086124397</v>
      </c>
      <c r="AI33" s="147">
        <v>337</v>
      </c>
      <c r="AJ33" s="148">
        <f t="shared" si="41"/>
        <v>-0.11315789473684212</v>
      </c>
      <c r="AK33" s="147">
        <v>950</v>
      </c>
      <c r="AL33" s="148">
        <f t="shared" si="42"/>
        <v>8.9449541284403633E-2</v>
      </c>
      <c r="AM33" s="147">
        <v>124</v>
      </c>
      <c r="AN33" s="148">
        <f t="shared" si="43"/>
        <v>-0.35416666666666663</v>
      </c>
      <c r="AO33" s="147">
        <v>437</v>
      </c>
      <c r="AP33" s="148">
        <f t="shared" si="44"/>
        <v>2.8235294117647136E-2</v>
      </c>
      <c r="AQ33" s="147">
        <v>538</v>
      </c>
      <c r="AR33" s="148">
        <f t="shared" si="45"/>
        <v>0.33498759305210912</v>
      </c>
      <c r="AS33" s="147">
        <f>AU33-C33</f>
        <v>39625</v>
      </c>
      <c r="AT33" s="148">
        <f t="shared" si="46"/>
        <v>-0.13644684653271155</v>
      </c>
      <c r="AU33" s="149">
        <v>69586</v>
      </c>
      <c r="AV33" s="150">
        <f t="shared" si="47"/>
        <v>-0.11733218326652795</v>
      </c>
    </row>
    <row r="34" spans="2:48" ht="15" hidden="1" customHeight="1" outlineLevel="1">
      <c r="B34" s="44" t="s">
        <v>38</v>
      </c>
      <c r="C34" s="147">
        <v>30821</v>
      </c>
      <c r="D34" s="148">
        <f t="shared" si="25"/>
        <v>-7.7077406797424808E-2</v>
      </c>
      <c r="E34" s="147">
        <v>287</v>
      </c>
      <c r="F34" s="148">
        <f t="shared" si="26"/>
        <v>-7.1197411003236288E-2</v>
      </c>
      <c r="G34" s="147">
        <v>248</v>
      </c>
      <c r="H34" s="148">
        <f t="shared" si="27"/>
        <v>0.72222222222222232</v>
      </c>
      <c r="I34" s="147">
        <v>16206</v>
      </c>
      <c r="J34" s="148">
        <f t="shared" si="28"/>
        <v>-9.7661469933184808E-2</v>
      </c>
      <c r="K34" s="147">
        <v>640</v>
      </c>
      <c r="L34" s="148">
        <f t="shared" si="29"/>
        <v>0.26232741617357003</v>
      </c>
      <c r="M34" s="147">
        <v>5423</v>
      </c>
      <c r="N34" s="148">
        <f t="shared" si="30"/>
        <v>-0.34234780499636186</v>
      </c>
      <c r="O34" s="147">
        <v>215</v>
      </c>
      <c r="P34" s="148">
        <f t="shared" si="31"/>
        <v>0.59259259259259256</v>
      </c>
      <c r="Q34" s="147">
        <v>339</v>
      </c>
      <c r="R34" s="148">
        <f t="shared" si="32"/>
        <v>-0.49628528974739972</v>
      </c>
      <c r="S34" s="147">
        <f t="shared" ref="S34:S45" si="50">U34+W34+Y34+AA34</f>
        <v>11806</v>
      </c>
      <c r="T34" s="148">
        <f t="shared" si="33"/>
        <v>-2.7752614675121468E-2</v>
      </c>
      <c r="U34" s="147">
        <v>2667</v>
      </c>
      <c r="V34" s="148">
        <f t="shared" si="34"/>
        <v>-7.2025052192066785E-2</v>
      </c>
      <c r="W34" s="147">
        <v>1479</v>
      </c>
      <c r="X34" s="148">
        <f t="shared" si="35"/>
        <v>0.22840531561461797</v>
      </c>
      <c r="Y34" s="147">
        <v>966</v>
      </c>
      <c r="Z34" s="148">
        <f t="shared" si="36"/>
        <v>-5.2941176470588269E-2</v>
      </c>
      <c r="AA34" s="147">
        <v>6694</v>
      </c>
      <c r="AB34" s="148">
        <f t="shared" si="37"/>
        <v>-4.9822569198012756E-2</v>
      </c>
      <c r="AC34" s="147">
        <v>355</v>
      </c>
      <c r="AD34" s="148">
        <f t="shared" si="38"/>
        <v>0.36538461538461542</v>
      </c>
      <c r="AE34" s="147">
        <v>569</v>
      </c>
      <c r="AF34" s="148">
        <f t="shared" si="39"/>
        <v>-8.520900321543412E-2</v>
      </c>
      <c r="AG34" s="147">
        <v>152</v>
      </c>
      <c r="AH34" s="148">
        <f t="shared" si="40"/>
        <v>-0.10059171597633132</v>
      </c>
      <c r="AI34" s="147">
        <v>267</v>
      </c>
      <c r="AJ34" s="148">
        <f t="shared" si="41"/>
        <v>-0.18597560975609762</v>
      </c>
      <c r="AK34" s="147">
        <v>498</v>
      </c>
      <c r="AL34" s="148">
        <f t="shared" si="42"/>
        <v>6.6381156316916545E-2</v>
      </c>
      <c r="AM34" s="147">
        <v>134</v>
      </c>
      <c r="AN34" s="148">
        <f t="shared" si="43"/>
        <v>-6.2937062937062915E-2</v>
      </c>
      <c r="AO34" s="147">
        <v>330</v>
      </c>
      <c r="AP34" s="148">
        <f t="shared" si="44"/>
        <v>-0.15601023017902815</v>
      </c>
      <c r="AQ34" s="147">
        <v>321</v>
      </c>
      <c r="AR34" s="148">
        <f t="shared" si="45"/>
        <v>0.20676691729323315</v>
      </c>
      <c r="AS34" s="147">
        <f t="shared" ref="AS34:AS45" si="51">AU34-C34</f>
        <v>37790</v>
      </c>
      <c r="AT34" s="148">
        <f t="shared" si="46"/>
        <v>-0.11629212169398784</v>
      </c>
      <c r="AU34" s="149">
        <v>68611</v>
      </c>
      <c r="AV34" s="150">
        <f t="shared" si="47"/>
        <v>-9.9096614932114857E-2</v>
      </c>
    </row>
    <row r="35" spans="2:48" ht="15" hidden="1" customHeight="1" outlineLevel="1">
      <c r="B35" s="44" t="s">
        <v>39</v>
      </c>
      <c r="C35" s="147">
        <v>38782</v>
      </c>
      <c r="D35" s="148">
        <f t="shared" si="25"/>
        <v>-0.20833673552706788</v>
      </c>
      <c r="E35" s="147">
        <v>265</v>
      </c>
      <c r="F35" s="148">
        <f t="shared" si="26"/>
        <v>-0.24929178470254953</v>
      </c>
      <c r="G35" s="147">
        <v>261</v>
      </c>
      <c r="H35" s="148">
        <f t="shared" si="27"/>
        <v>0.7635135135135136</v>
      </c>
      <c r="I35" s="147">
        <v>11053</v>
      </c>
      <c r="J35" s="148">
        <f t="shared" si="28"/>
        <v>-8.4327621781645767E-3</v>
      </c>
      <c r="K35" s="147">
        <v>1034</v>
      </c>
      <c r="L35" s="148">
        <f t="shared" si="29"/>
        <v>-0.16478190630048462</v>
      </c>
      <c r="M35" s="147">
        <v>5042</v>
      </c>
      <c r="N35" s="148">
        <f t="shared" si="30"/>
        <v>-0.15160693252566049</v>
      </c>
      <c r="O35" s="147">
        <v>237</v>
      </c>
      <c r="P35" s="148">
        <f t="shared" si="31"/>
        <v>-1.2499999999999956E-2</v>
      </c>
      <c r="Q35" s="147">
        <v>395</v>
      </c>
      <c r="R35" s="148">
        <f t="shared" si="32"/>
        <v>-0.23151750972762641</v>
      </c>
      <c r="S35" s="147">
        <f t="shared" si="50"/>
        <v>6562</v>
      </c>
      <c r="T35" s="148">
        <f t="shared" si="33"/>
        <v>-0.10635979844750099</v>
      </c>
      <c r="U35" s="147">
        <v>1512</v>
      </c>
      <c r="V35" s="148">
        <f t="shared" si="34"/>
        <v>-0.29477611940298509</v>
      </c>
      <c r="W35" s="147">
        <v>1075</v>
      </c>
      <c r="X35" s="148">
        <f t="shared" si="35"/>
        <v>0.27369668246445489</v>
      </c>
      <c r="Y35" s="147">
        <v>922</v>
      </c>
      <c r="Z35" s="148">
        <f t="shared" si="36"/>
        <v>0.3209169054441261</v>
      </c>
      <c r="AA35" s="147">
        <v>3053</v>
      </c>
      <c r="AB35" s="148">
        <f t="shared" si="37"/>
        <v>-0.16516270166803393</v>
      </c>
      <c r="AC35" s="147">
        <v>329</v>
      </c>
      <c r="AD35" s="148">
        <f t="shared" si="38"/>
        <v>7.5163398692810413E-2</v>
      </c>
      <c r="AE35" s="147">
        <v>509</v>
      </c>
      <c r="AF35" s="148">
        <f t="shared" si="39"/>
        <v>0.3609625668449199</v>
      </c>
      <c r="AG35" s="147">
        <v>201</v>
      </c>
      <c r="AH35" s="148">
        <f t="shared" si="40"/>
        <v>-1.4705882352941124E-2</v>
      </c>
      <c r="AI35" s="147">
        <v>477</v>
      </c>
      <c r="AJ35" s="148">
        <f t="shared" si="41"/>
        <v>-0.10169491525423724</v>
      </c>
      <c r="AK35" s="147">
        <v>656</v>
      </c>
      <c r="AL35" s="148">
        <f t="shared" si="42"/>
        <v>-0.24684270952927667</v>
      </c>
      <c r="AM35" s="147">
        <v>114</v>
      </c>
      <c r="AN35" s="148">
        <f t="shared" si="43"/>
        <v>-0.53658536585365857</v>
      </c>
      <c r="AO35" s="147">
        <v>438</v>
      </c>
      <c r="AP35" s="148">
        <f t="shared" si="44"/>
        <v>-0.12048192771084343</v>
      </c>
      <c r="AQ35" s="147">
        <v>312</v>
      </c>
      <c r="AR35" s="148">
        <f t="shared" si="45"/>
        <v>0.33333333333333326</v>
      </c>
      <c r="AS35" s="147">
        <f t="shared" si="51"/>
        <v>27885</v>
      </c>
      <c r="AT35" s="148">
        <f t="shared" si="46"/>
        <v>-7.6349784696919554E-2</v>
      </c>
      <c r="AU35" s="149">
        <v>66667</v>
      </c>
      <c r="AV35" s="150">
        <f t="shared" si="47"/>
        <v>-0.15801106367930484</v>
      </c>
    </row>
    <row r="36" spans="2:48" ht="15" hidden="1" customHeight="1" outlineLevel="1">
      <c r="B36" s="44" t="s">
        <v>40</v>
      </c>
      <c r="C36" s="147">
        <v>49850</v>
      </c>
      <c r="D36" s="148">
        <f t="shared" si="25"/>
        <v>-0.15734135704384866</v>
      </c>
      <c r="E36" s="147">
        <v>250</v>
      </c>
      <c r="F36" s="148">
        <f t="shared" si="26"/>
        <v>-7.0631970260223054E-2</v>
      </c>
      <c r="G36" s="147">
        <v>119</v>
      </c>
      <c r="H36" s="148">
        <f t="shared" si="27"/>
        <v>-0.40500000000000003</v>
      </c>
      <c r="I36" s="147">
        <v>10891</v>
      </c>
      <c r="J36" s="148">
        <f t="shared" si="28"/>
        <v>-4.5067952652345422E-2</v>
      </c>
      <c r="K36" s="147">
        <v>834</v>
      </c>
      <c r="L36" s="148">
        <f t="shared" si="29"/>
        <v>-0.25469168900804284</v>
      </c>
      <c r="M36" s="147">
        <v>3823</v>
      </c>
      <c r="N36" s="148">
        <f t="shared" si="30"/>
        <v>-0.25419430355052675</v>
      </c>
      <c r="O36" s="147">
        <v>198</v>
      </c>
      <c r="P36" s="148">
        <f t="shared" si="31"/>
        <v>-0.20161290322580649</v>
      </c>
      <c r="Q36" s="147">
        <v>436</v>
      </c>
      <c r="R36" s="148">
        <f t="shared" si="32"/>
        <v>-0.25342465753424659</v>
      </c>
      <c r="S36" s="147">
        <f t="shared" si="50"/>
        <v>234</v>
      </c>
      <c r="T36" s="148">
        <f t="shared" si="33"/>
        <v>0.27868852459016402</v>
      </c>
      <c r="U36" s="147">
        <v>96</v>
      </c>
      <c r="V36" s="148">
        <f t="shared" si="34"/>
        <v>0.95918367346938771</v>
      </c>
      <c r="W36" s="147">
        <v>53</v>
      </c>
      <c r="X36" s="148">
        <f t="shared" si="35"/>
        <v>0.20454545454545459</v>
      </c>
      <c r="Y36" s="147">
        <v>46</v>
      </c>
      <c r="Z36" s="148">
        <f t="shared" si="36"/>
        <v>0.31428571428571428</v>
      </c>
      <c r="AA36" s="147">
        <v>39</v>
      </c>
      <c r="AB36" s="148">
        <f t="shared" si="37"/>
        <v>-0.29090909090909089</v>
      </c>
      <c r="AC36" s="147">
        <v>149</v>
      </c>
      <c r="AD36" s="148">
        <f t="shared" si="38"/>
        <v>-0.255</v>
      </c>
      <c r="AE36" s="147">
        <v>454</v>
      </c>
      <c r="AF36" s="148">
        <f t="shared" si="39"/>
        <v>0.41433021806853576</v>
      </c>
      <c r="AG36" s="147">
        <v>161</v>
      </c>
      <c r="AH36" s="148">
        <f t="shared" si="40"/>
        <v>0.30894308943089421</v>
      </c>
      <c r="AI36" s="147">
        <v>799</v>
      </c>
      <c r="AJ36" s="148">
        <f t="shared" si="41"/>
        <v>0.91148325358851667</v>
      </c>
      <c r="AK36" s="147">
        <v>1015</v>
      </c>
      <c r="AL36" s="148">
        <f t="shared" si="42"/>
        <v>-0.14490311710193771</v>
      </c>
      <c r="AM36" s="147">
        <v>155</v>
      </c>
      <c r="AN36" s="148">
        <f t="shared" si="43"/>
        <v>-0.24019607843137258</v>
      </c>
      <c r="AO36" s="147">
        <v>630</v>
      </c>
      <c r="AP36" s="148">
        <f t="shared" si="44"/>
        <v>-2.6275115919629055E-2</v>
      </c>
      <c r="AQ36" s="147">
        <v>258</v>
      </c>
      <c r="AR36" s="148">
        <f t="shared" si="45"/>
        <v>-3.7313432835820892E-2</v>
      </c>
      <c r="AS36" s="147">
        <f t="shared" si="51"/>
        <v>20406</v>
      </c>
      <c r="AT36" s="148">
        <f t="shared" si="46"/>
        <v>-9.3147275797706874E-2</v>
      </c>
      <c r="AU36" s="149">
        <v>70256</v>
      </c>
      <c r="AV36" s="150">
        <f t="shared" si="47"/>
        <v>-0.13965221650746995</v>
      </c>
    </row>
    <row r="37" spans="2:48" ht="15" hidden="1" customHeight="1" outlineLevel="1">
      <c r="B37" s="44" t="s">
        <v>41</v>
      </c>
      <c r="C37" s="147">
        <v>86118</v>
      </c>
      <c r="D37" s="148">
        <f t="shared" si="25"/>
        <v>-8.7075435695204151E-2</v>
      </c>
      <c r="E37" s="147">
        <v>181</v>
      </c>
      <c r="F37" s="148">
        <f t="shared" si="26"/>
        <v>-0.30384615384615388</v>
      </c>
      <c r="G37" s="147">
        <v>143</v>
      </c>
      <c r="H37" s="148">
        <f t="shared" si="27"/>
        <v>0.47422680412371143</v>
      </c>
      <c r="I37" s="147">
        <v>10107</v>
      </c>
      <c r="J37" s="148">
        <f t="shared" si="28"/>
        <v>5.6333612040133874E-2</v>
      </c>
      <c r="K37" s="147">
        <v>1172</v>
      </c>
      <c r="L37" s="148">
        <f t="shared" si="29"/>
        <v>-3.9344262295081922E-2</v>
      </c>
      <c r="M37" s="147">
        <v>2888</v>
      </c>
      <c r="N37" s="148">
        <f t="shared" si="30"/>
        <v>-0.12218844984802435</v>
      </c>
      <c r="O37" s="147">
        <v>206</v>
      </c>
      <c r="P37" s="148">
        <f t="shared" si="31"/>
        <v>-0.15918367346938778</v>
      </c>
      <c r="Q37" s="147">
        <v>1245</v>
      </c>
      <c r="R37" s="148">
        <f t="shared" si="32"/>
        <v>-1.1119936457505974E-2</v>
      </c>
      <c r="S37" s="147">
        <f t="shared" si="50"/>
        <v>190</v>
      </c>
      <c r="T37" s="148">
        <f t="shared" si="33"/>
        <v>0.95876288659793807</v>
      </c>
      <c r="U37" s="147">
        <v>55</v>
      </c>
      <c r="V37" s="148">
        <f t="shared" si="34"/>
        <v>0.71875</v>
      </c>
      <c r="W37" s="147">
        <v>91</v>
      </c>
      <c r="X37" s="148">
        <f t="shared" si="35"/>
        <v>2.0333333333333332</v>
      </c>
      <c r="Y37" s="147">
        <v>25</v>
      </c>
      <c r="Z37" s="148">
        <f t="shared" si="36"/>
        <v>0.13636363636363646</v>
      </c>
      <c r="AA37" s="147">
        <v>19</v>
      </c>
      <c r="AB37" s="148">
        <f t="shared" si="37"/>
        <v>0.46153846153846145</v>
      </c>
      <c r="AC37" s="147">
        <v>185</v>
      </c>
      <c r="AD37" s="148">
        <f t="shared" si="38"/>
        <v>1.1022727272727271</v>
      </c>
      <c r="AE37" s="147">
        <v>432</v>
      </c>
      <c r="AF37" s="148">
        <f t="shared" si="39"/>
        <v>1.1280788177339902</v>
      </c>
      <c r="AG37" s="147">
        <v>159</v>
      </c>
      <c r="AH37" s="148">
        <f t="shared" si="40"/>
        <v>0.26190476190476186</v>
      </c>
      <c r="AI37" s="147">
        <v>777</v>
      </c>
      <c r="AJ37" s="148">
        <f t="shared" si="41"/>
        <v>1.0287206266318538</v>
      </c>
      <c r="AK37" s="147">
        <v>2174</v>
      </c>
      <c r="AL37" s="148">
        <f t="shared" si="42"/>
        <v>0.14421052631578957</v>
      </c>
      <c r="AM37" s="147">
        <v>68</v>
      </c>
      <c r="AN37" s="148">
        <f t="shared" si="43"/>
        <v>-0.6682926829268292</v>
      </c>
      <c r="AO37" s="147">
        <v>731</v>
      </c>
      <c r="AP37" s="148">
        <f t="shared" si="44"/>
        <v>8.7797619047619069E-2</v>
      </c>
      <c r="AQ37" s="147">
        <v>458</v>
      </c>
      <c r="AR37" s="148">
        <f t="shared" si="45"/>
        <v>-8.0321285140562249E-2</v>
      </c>
      <c r="AS37" s="147">
        <f t="shared" si="51"/>
        <v>21116</v>
      </c>
      <c r="AT37" s="148">
        <f t="shared" si="46"/>
        <v>4.9972651782606459E-2</v>
      </c>
      <c r="AU37" s="149">
        <v>107234</v>
      </c>
      <c r="AV37" s="150">
        <f t="shared" si="47"/>
        <v>-6.2992057181304184E-2</v>
      </c>
    </row>
    <row r="38" spans="2:48" ht="15" hidden="1" customHeight="1" outlineLevel="1">
      <c r="B38" s="44" t="s">
        <v>42</v>
      </c>
      <c r="C38" s="147">
        <v>68624</v>
      </c>
      <c r="D38" s="148">
        <f t="shared" si="25"/>
        <v>-0.14770793745420219</v>
      </c>
      <c r="E38" s="147">
        <v>361</v>
      </c>
      <c r="F38" s="148">
        <f t="shared" si="26"/>
        <v>-0.15058823529411769</v>
      </c>
      <c r="G38" s="147">
        <v>181</v>
      </c>
      <c r="H38" s="148">
        <f t="shared" si="27"/>
        <v>0.26573426573426584</v>
      </c>
      <c r="I38" s="147">
        <v>9397</v>
      </c>
      <c r="J38" s="148">
        <f t="shared" si="28"/>
        <v>-7.813324886495665E-3</v>
      </c>
      <c r="K38" s="147">
        <v>1113</v>
      </c>
      <c r="L38" s="148">
        <f t="shared" si="29"/>
        <v>6.3037249283667718E-2</v>
      </c>
      <c r="M38" s="147">
        <v>3150</v>
      </c>
      <c r="N38" s="148">
        <f t="shared" si="30"/>
        <v>-7.7598828696925359E-2</v>
      </c>
      <c r="O38" s="147">
        <v>176</v>
      </c>
      <c r="P38" s="148">
        <f t="shared" si="31"/>
        <v>-0.45510835913312697</v>
      </c>
      <c r="Q38" s="147">
        <v>671</v>
      </c>
      <c r="R38" s="148">
        <f t="shared" si="32"/>
        <v>-0.11360634081902243</v>
      </c>
      <c r="S38" s="147">
        <f t="shared" si="50"/>
        <v>532</v>
      </c>
      <c r="T38" s="148">
        <f t="shared" si="33"/>
        <v>0.90681003584229392</v>
      </c>
      <c r="U38" s="147">
        <v>143</v>
      </c>
      <c r="V38" s="148">
        <f t="shared" si="34"/>
        <v>0.95890410958904115</v>
      </c>
      <c r="W38" s="147">
        <v>224</v>
      </c>
      <c r="X38" s="148">
        <f t="shared" si="35"/>
        <v>3</v>
      </c>
      <c r="Y38" s="147">
        <v>119</v>
      </c>
      <c r="Z38" s="148">
        <f t="shared" si="36"/>
        <v>-4.0322580645161255E-2</v>
      </c>
      <c r="AA38" s="147">
        <v>46</v>
      </c>
      <c r="AB38" s="148">
        <f t="shared" si="37"/>
        <v>0.76923076923076916</v>
      </c>
      <c r="AC38" s="147">
        <v>212</v>
      </c>
      <c r="AD38" s="148">
        <f t="shared" si="38"/>
        <v>0.31677018633540377</v>
      </c>
      <c r="AE38" s="147">
        <v>367</v>
      </c>
      <c r="AF38" s="148">
        <f t="shared" si="39"/>
        <v>0.25255972696245732</v>
      </c>
      <c r="AG38" s="147">
        <v>192</v>
      </c>
      <c r="AH38" s="148">
        <f t="shared" si="40"/>
        <v>0.14970059880239517</v>
      </c>
      <c r="AI38" s="147">
        <v>656</v>
      </c>
      <c r="AJ38" s="148">
        <f t="shared" si="41"/>
        <v>0.15087719298245617</v>
      </c>
      <c r="AK38" s="147">
        <v>1701</v>
      </c>
      <c r="AL38" s="148">
        <f t="shared" si="42"/>
        <v>0.44274809160305351</v>
      </c>
      <c r="AM38" s="147">
        <v>169</v>
      </c>
      <c r="AN38" s="148">
        <f t="shared" si="43"/>
        <v>-0.19138755980861244</v>
      </c>
      <c r="AO38" s="147">
        <v>648</v>
      </c>
      <c r="AP38" s="148">
        <f t="shared" si="44"/>
        <v>4.6511627906977715E-3</v>
      </c>
      <c r="AQ38" s="147">
        <v>314</v>
      </c>
      <c r="AR38" s="148">
        <f t="shared" si="45"/>
        <v>-8.9855072463768115E-2</v>
      </c>
      <c r="AS38" s="147">
        <f t="shared" si="51"/>
        <v>19840</v>
      </c>
      <c r="AT38" s="148">
        <f t="shared" si="46"/>
        <v>2.1153945133563168E-2</v>
      </c>
      <c r="AU38" s="149">
        <v>88464</v>
      </c>
      <c r="AV38" s="150">
        <f t="shared" si="47"/>
        <v>-0.11488203629960181</v>
      </c>
    </row>
    <row r="39" spans="2:48" ht="15" hidden="1" customHeight="1" outlineLevel="1">
      <c r="B39" s="44" t="s">
        <v>43</v>
      </c>
      <c r="C39" s="147">
        <v>58271</v>
      </c>
      <c r="D39" s="148">
        <f t="shared" si="25"/>
        <v>-9.9129601286273017E-2</v>
      </c>
      <c r="E39" s="147">
        <v>218</v>
      </c>
      <c r="F39" s="148">
        <f t="shared" si="26"/>
        <v>4.8076923076923128E-2</v>
      </c>
      <c r="G39" s="147">
        <v>128</v>
      </c>
      <c r="H39" s="148">
        <f t="shared" si="27"/>
        <v>0.10344827586206895</v>
      </c>
      <c r="I39" s="147">
        <v>8038</v>
      </c>
      <c r="J39" s="148">
        <f t="shared" si="28"/>
        <v>-0.12430547989977125</v>
      </c>
      <c r="K39" s="147">
        <v>585</v>
      </c>
      <c r="L39" s="148">
        <f t="shared" si="29"/>
        <v>-0.31976744186046513</v>
      </c>
      <c r="M39" s="147">
        <v>2234</v>
      </c>
      <c r="N39" s="148">
        <f t="shared" si="30"/>
        <v>-0.43911624403715788</v>
      </c>
      <c r="O39" s="147">
        <v>164</v>
      </c>
      <c r="P39" s="148">
        <f t="shared" si="31"/>
        <v>-0.55913978494623651</v>
      </c>
      <c r="Q39" s="147">
        <v>448</v>
      </c>
      <c r="R39" s="148">
        <f t="shared" si="32"/>
        <v>0.30994152046783618</v>
      </c>
      <c r="S39" s="147">
        <f t="shared" si="50"/>
        <v>327</v>
      </c>
      <c r="T39" s="148">
        <f t="shared" si="33"/>
        <v>0.53521126760563376</v>
      </c>
      <c r="U39" s="147">
        <v>41</v>
      </c>
      <c r="V39" s="148">
        <f t="shared" si="34"/>
        <v>-0.42253521126760563</v>
      </c>
      <c r="W39" s="147">
        <v>193</v>
      </c>
      <c r="X39" s="148">
        <f t="shared" si="35"/>
        <v>5.8928571428571432</v>
      </c>
      <c r="Y39" s="147">
        <v>57</v>
      </c>
      <c r="Z39" s="148">
        <f t="shared" si="36"/>
        <v>3.6363636363636376E-2</v>
      </c>
      <c r="AA39" s="147">
        <v>36</v>
      </c>
      <c r="AB39" s="148">
        <f t="shared" si="37"/>
        <v>-0.38983050847457623</v>
      </c>
      <c r="AC39" s="147">
        <v>104</v>
      </c>
      <c r="AD39" s="148">
        <f t="shared" si="38"/>
        <v>-9.5652173913043481E-2</v>
      </c>
      <c r="AE39" s="147">
        <v>199</v>
      </c>
      <c r="AF39" s="148">
        <f t="shared" si="39"/>
        <v>-0.11946902654867253</v>
      </c>
      <c r="AG39" s="147">
        <v>111</v>
      </c>
      <c r="AH39" s="148">
        <f t="shared" si="40"/>
        <v>-0.23972602739726023</v>
      </c>
      <c r="AI39" s="147">
        <v>322</v>
      </c>
      <c r="AJ39" s="148">
        <f t="shared" si="41"/>
        <v>5.2287581699346442E-2</v>
      </c>
      <c r="AK39" s="147">
        <v>1089</v>
      </c>
      <c r="AL39" s="148">
        <f t="shared" si="42"/>
        <v>0.63268365817091454</v>
      </c>
      <c r="AM39" s="147">
        <v>147</v>
      </c>
      <c r="AN39" s="148">
        <f t="shared" si="43"/>
        <v>-0.38493723849372385</v>
      </c>
      <c r="AO39" s="147">
        <v>487</v>
      </c>
      <c r="AP39" s="148">
        <f t="shared" si="44"/>
        <v>-2.2088353413654671E-2</v>
      </c>
      <c r="AQ39" s="147">
        <v>233</v>
      </c>
      <c r="AR39" s="148">
        <f t="shared" si="45"/>
        <v>-8.2677165354330673E-2</v>
      </c>
      <c r="AS39" s="147">
        <f t="shared" si="51"/>
        <v>14834</v>
      </c>
      <c r="AT39" s="148">
        <f t="shared" si="46"/>
        <v>-0.16305574362446396</v>
      </c>
      <c r="AU39" s="149">
        <v>73105</v>
      </c>
      <c r="AV39" s="150">
        <f t="shared" si="47"/>
        <v>-0.11287876029948907</v>
      </c>
    </row>
    <row r="40" spans="2:48" ht="15" hidden="1" customHeight="1" outlineLevel="1">
      <c r="B40" s="44" t="s">
        <v>44</v>
      </c>
      <c r="C40" s="147">
        <v>55664</v>
      </c>
      <c r="D40" s="148">
        <f t="shared" si="25"/>
        <v>0.23063318004952249</v>
      </c>
      <c r="E40" s="147">
        <v>267</v>
      </c>
      <c r="F40" s="148">
        <f t="shared" si="26"/>
        <v>0.40526315789473677</v>
      </c>
      <c r="G40" s="147">
        <v>100</v>
      </c>
      <c r="H40" s="148">
        <f t="shared" si="27"/>
        <v>-0.32885906040268453</v>
      </c>
      <c r="I40" s="147">
        <v>12013</v>
      </c>
      <c r="J40" s="148">
        <f t="shared" si="28"/>
        <v>0.28894849785407728</v>
      </c>
      <c r="K40" s="147">
        <v>871</v>
      </c>
      <c r="L40" s="148">
        <f t="shared" si="29"/>
        <v>0.14756258234519115</v>
      </c>
      <c r="M40" s="147">
        <v>2708</v>
      </c>
      <c r="N40" s="148">
        <f t="shared" si="30"/>
        <v>-0.17312977099236637</v>
      </c>
      <c r="O40" s="147">
        <v>56</v>
      </c>
      <c r="P40" s="148">
        <f t="shared" si="31"/>
        <v>-0.819935691318328</v>
      </c>
      <c r="Q40" s="147">
        <v>329</v>
      </c>
      <c r="R40" s="148">
        <f t="shared" si="32"/>
        <v>3.1347962382445083E-2</v>
      </c>
      <c r="S40" s="147">
        <f t="shared" si="50"/>
        <v>230</v>
      </c>
      <c r="T40" s="148">
        <f t="shared" si="33"/>
        <v>0.90082644628099184</v>
      </c>
      <c r="U40" s="147">
        <v>68</v>
      </c>
      <c r="V40" s="148">
        <f t="shared" si="34"/>
        <v>0.54545454545454541</v>
      </c>
      <c r="W40" s="147">
        <v>101</v>
      </c>
      <c r="X40" s="148">
        <f t="shared" si="35"/>
        <v>5.7333333333333334</v>
      </c>
      <c r="Y40" s="147">
        <v>42</v>
      </c>
      <c r="Z40" s="148">
        <f t="shared" si="36"/>
        <v>2.8181818181818183</v>
      </c>
      <c r="AA40" s="147">
        <v>19</v>
      </c>
      <c r="AB40" s="148">
        <f t="shared" si="37"/>
        <v>-0.62745098039215685</v>
      </c>
      <c r="AC40" s="147">
        <v>235</v>
      </c>
      <c r="AD40" s="148">
        <f t="shared" si="38"/>
        <v>0.80769230769230771</v>
      </c>
      <c r="AE40" s="147">
        <v>365</v>
      </c>
      <c r="AF40" s="148">
        <f t="shared" si="39"/>
        <v>5.187319884726227E-2</v>
      </c>
      <c r="AG40" s="147">
        <v>128</v>
      </c>
      <c r="AH40" s="148">
        <f t="shared" si="40"/>
        <v>-0.11724137931034484</v>
      </c>
      <c r="AI40" s="147">
        <v>329</v>
      </c>
      <c r="AJ40" s="148">
        <f t="shared" si="41"/>
        <v>0.67005076142131981</v>
      </c>
      <c r="AK40" s="147">
        <v>471</v>
      </c>
      <c r="AL40" s="148">
        <f t="shared" si="42"/>
        <v>-0.18229166666666663</v>
      </c>
      <c r="AM40" s="147">
        <v>88</v>
      </c>
      <c r="AN40" s="148">
        <f t="shared" si="43"/>
        <v>-0.46987951807228912</v>
      </c>
      <c r="AO40" s="147">
        <v>401</v>
      </c>
      <c r="AP40" s="148">
        <f t="shared" si="44"/>
        <v>6.3660477453580944E-2</v>
      </c>
      <c r="AQ40" s="147">
        <v>157</v>
      </c>
      <c r="AR40" s="148">
        <f t="shared" si="45"/>
        <v>-0.37944664031620556</v>
      </c>
      <c r="AS40" s="147">
        <f t="shared" si="51"/>
        <v>18748</v>
      </c>
      <c r="AT40" s="148">
        <f t="shared" si="46"/>
        <v>0.12702134054703929</v>
      </c>
      <c r="AU40" s="149">
        <v>74412</v>
      </c>
      <c r="AV40" s="150">
        <f t="shared" si="47"/>
        <v>0.20277369195209083</v>
      </c>
    </row>
    <row r="41" spans="2:48" ht="15" hidden="1" customHeight="1" outlineLevel="1">
      <c r="B41" s="44" t="s">
        <v>45</v>
      </c>
      <c r="C41" s="147">
        <v>48081</v>
      </c>
      <c r="D41" s="148">
        <f t="shared" si="25"/>
        <v>-3.5969924812030096E-2</v>
      </c>
      <c r="E41" s="147">
        <v>342</v>
      </c>
      <c r="F41" s="148">
        <f t="shared" si="26"/>
        <v>0.5688073394495412</v>
      </c>
      <c r="G41" s="147">
        <v>138</v>
      </c>
      <c r="H41" s="148">
        <f t="shared" si="27"/>
        <v>-0.31343283582089554</v>
      </c>
      <c r="I41" s="147">
        <v>14746</v>
      </c>
      <c r="J41" s="148">
        <f t="shared" si="28"/>
        <v>8.9633937735202895E-3</v>
      </c>
      <c r="K41" s="147">
        <v>1728</v>
      </c>
      <c r="L41" s="148">
        <f t="shared" si="29"/>
        <v>-7.1466953250940324E-2</v>
      </c>
      <c r="M41" s="147">
        <v>5162</v>
      </c>
      <c r="N41" s="148">
        <f t="shared" si="30"/>
        <v>-0.16228497241155471</v>
      </c>
      <c r="O41" s="147">
        <v>99</v>
      </c>
      <c r="P41" s="148">
        <f t="shared" si="31"/>
        <v>-0.74615384615384617</v>
      </c>
      <c r="Q41" s="147">
        <v>423</v>
      </c>
      <c r="R41" s="148">
        <f t="shared" si="32"/>
        <v>-0.29966887417218546</v>
      </c>
      <c r="S41" s="147">
        <f t="shared" si="50"/>
        <v>3312</v>
      </c>
      <c r="T41" s="148">
        <f t="shared" si="33"/>
        <v>-0.13749999999999996</v>
      </c>
      <c r="U41" s="147">
        <v>989</v>
      </c>
      <c r="V41" s="148">
        <f t="shared" si="34"/>
        <v>-7.9143389199255121E-2</v>
      </c>
      <c r="W41" s="147">
        <v>308</v>
      </c>
      <c r="X41" s="148">
        <f t="shared" si="35"/>
        <v>-0.35429769392033539</v>
      </c>
      <c r="Y41" s="147">
        <v>360</v>
      </c>
      <c r="Z41" s="148">
        <f t="shared" si="36"/>
        <v>6.8249258160237414E-2</v>
      </c>
      <c r="AA41" s="147">
        <v>1655</v>
      </c>
      <c r="AB41" s="148">
        <f t="shared" si="37"/>
        <v>-0.15215163934426235</v>
      </c>
      <c r="AC41" s="147">
        <v>255</v>
      </c>
      <c r="AD41" s="148">
        <f t="shared" si="38"/>
        <v>0.75862068965517238</v>
      </c>
      <c r="AE41" s="147">
        <v>390</v>
      </c>
      <c r="AF41" s="148">
        <f t="shared" si="39"/>
        <v>-0.27643784786641934</v>
      </c>
      <c r="AG41" s="147">
        <v>175</v>
      </c>
      <c r="AH41" s="148">
        <f t="shared" si="40"/>
        <v>-4.3715846994535568E-2</v>
      </c>
      <c r="AI41" s="147">
        <v>449</v>
      </c>
      <c r="AJ41" s="148">
        <f t="shared" si="41"/>
        <v>0.78174603174603186</v>
      </c>
      <c r="AK41" s="147">
        <v>668</v>
      </c>
      <c r="AL41" s="148">
        <f t="shared" si="42"/>
        <v>-4.4349070100143106E-2</v>
      </c>
      <c r="AM41" s="147">
        <v>207</v>
      </c>
      <c r="AN41" s="148">
        <f t="shared" si="43"/>
        <v>0.11290322580645151</v>
      </c>
      <c r="AO41" s="147">
        <v>360</v>
      </c>
      <c r="AP41" s="148">
        <f t="shared" si="44"/>
        <v>-0.23566878980891715</v>
      </c>
      <c r="AQ41" s="147">
        <v>339</v>
      </c>
      <c r="AR41" s="148">
        <f t="shared" si="45"/>
        <v>0.33992094861660083</v>
      </c>
      <c r="AS41" s="147">
        <f t="shared" si="51"/>
        <v>28793</v>
      </c>
      <c r="AT41" s="148">
        <f t="shared" si="46"/>
        <v>-5.9636173617688359E-2</v>
      </c>
      <c r="AU41" s="149">
        <v>76874</v>
      </c>
      <c r="AV41" s="150">
        <f t="shared" si="47"/>
        <v>-4.4972296071756901E-2</v>
      </c>
    </row>
    <row r="42" spans="2:48" ht="15" hidden="1" customHeight="1" outlineLevel="1">
      <c r="B42" s="44" t="s">
        <v>46</v>
      </c>
      <c r="C42" s="147">
        <v>44955</v>
      </c>
      <c r="D42" s="148">
        <f t="shared" si="25"/>
        <v>0.36454697222643806</v>
      </c>
      <c r="E42" s="147">
        <v>299</v>
      </c>
      <c r="F42" s="148">
        <f t="shared" si="26"/>
        <v>-0.27602905569007263</v>
      </c>
      <c r="G42" s="147">
        <v>212</v>
      </c>
      <c r="H42" s="148">
        <f t="shared" si="27"/>
        <v>0.31677018633540377</v>
      </c>
      <c r="I42" s="147">
        <v>19698</v>
      </c>
      <c r="J42" s="148">
        <f t="shared" si="28"/>
        <v>-0.10471775293155172</v>
      </c>
      <c r="K42" s="147">
        <v>1211</v>
      </c>
      <c r="L42" s="148">
        <f t="shared" si="29"/>
        <v>-0.23354430379746838</v>
      </c>
      <c r="M42" s="147">
        <v>7369</v>
      </c>
      <c r="N42" s="148">
        <f t="shared" si="30"/>
        <v>-0.16166097838452786</v>
      </c>
      <c r="O42" s="147">
        <v>236</v>
      </c>
      <c r="P42" s="148">
        <f t="shared" si="31"/>
        <v>-0.36043360433604332</v>
      </c>
      <c r="Q42" s="147">
        <v>371</v>
      </c>
      <c r="R42" s="148">
        <f t="shared" si="32"/>
        <v>-0.20556745182012848</v>
      </c>
      <c r="S42" s="147">
        <f t="shared" si="50"/>
        <v>11159</v>
      </c>
      <c r="T42" s="148">
        <f t="shared" si="33"/>
        <v>8.9958976362570775E-2</v>
      </c>
      <c r="U42" s="147">
        <v>2967</v>
      </c>
      <c r="V42" s="148">
        <f t="shared" si="34"/>
        <v>0.1208915753683415</v>
      </c>
      <c r="W42" s="147">
        <v>1190</v>
      </c>
      <c r="X42" s="148">
        <f t="shared" si="35"/>
        <v>0.11423220973782766</v>
      </c>
      <c r="Y42" s="147">
        <v>1277</v>
      </c>
      <c r="Z42" s="148">
        <f t="shared" si="36"/>
        <v>-4.630321135175508E-2</v>
      </c>
      <c r="AA42" s="147">
        <v>5725</v>
      </c>
      <c r="AB42" s="148">
        <f t="shared" si="37"/>
        <v>0.10435956790123457</v>
      </c>
      <c r="AC42" s="147">
        <v>223</v>
      </c>
      <c r="AD42" s="148">
        <f t="shared" si="38"/>
        <v>5.1886792452830122E-2</v>
      </c>
      <c r="AE42" s="147">
        <v>534</v>
      </c>
      <c r="AF42" s="148">
        <f t="shared" si="39"/>
        <v>-0.17592592592592593</v>
      </c>
      <c r="AG42" s="147">
        <v>107</v>
      </c>
      <c r="AH42" s="148">
        <f t="shared" si="40"/>
        <v>-0.3141025641025641</v>
      </c>
      <c r="AI42" s="147">
        <v>567</v>
      </c>
      <c r="AJ42" s="148">
        <f t="shared" si="41"/>
        <v>0.76635514018691597</v>
      </c>
      <c r="AK42" s="147">
        <v>733</v>
      </c>
      <c r="AL42" s="148">
        <f t="shared" si="42"/>
        <v>3.82436260623229E-2</v>
      </c>
      <c r="AM42" s="147">
        <v>189</v>
      </c>
      <c r="AN42" s="148">
        <f t="shared" si="43"/>
        <v>-0.24096385542168675</v>
      </c>
      <c r="AO42" s="147">
        <v>394</v>
      </c>
      <c r="AP42" s="148">
        <f t="shared" si="44"/>
        <v>0.40714285714285725</v>
      </c>
      <c r="AQ42" s="147">
        <v>281</v>
      </c>
      <c r="AR42" s="148">
        <f t="shared" si="45"/>
        <v>-6.6445182724252483E-2</v>
      </c>
      <c r="AS42" s="147">
        <f t="shared" si="51"/>
        <v>43583</v>
      </c>
      <c r="AT42" s="148">
        <f t="shared" si="46"/>
        <v>-7.0586228221696246E-2</v>
      </c>
      <c r="AU42" s="149">
        <v>88538</v>
      </c>
      <c r="AV42" s="150">
        <f t="shared" si="47"/>
        <v>0.10897066559783553</v>
      </c>
    </row>
    <row r="43" spans="2:48" ht="15" hidden="1" customHeight="1" outlineLevel="1">
      <c r="B43" s="44" t="s">
        <v>47</v>
      </c>
      <c r="C43" s="147">
        <v>27409</v>
      </c>
      <c r="D43" s="148">
        <f t="shared" si="25"/>
        <v>-1.8572469045884388E-3</v>
      </c>
      <c r="E43" s="147">
        <v>319</v>
      </c>
      <c r="F43" s="148">
        <f t="shared" si="26"/>
        <v>0.12720848056537104</v>
      </c>
      <c r="G43" s="147">
        <v>121</v>
      </c>
      <c r="H43" s="148">
        <f t="shared" si="27"/>
        <v>-0.17123287671232879</v>
      </c>
      <c r="I43" s="147">
        <v>17351</v>
      </c>
      <c r="J43" s="148">
        <f t="shared" si="28"/>
        <v>2.3235242082915608E-2</v>
      </c>
      <c r="K43" s="147">
        <v>1190</v>
      </c>
      <c r="L43" s="148">
        <f t="shared" si="29"/>
        <v>-0.10727681920480125</v>
      </c>
      <c r="M43" s="147">
        <v>8300</v>
      </c>
      <c r="N43" s="148">
        <f t="shared" si="30"/>
        <v>-4.1016753321779342E-2</v>
      </c>
      <c r="O43" s="147">
        <v>113</v>
      </c>
      <c r="P43" s="148">
        <f t="shared" si="31"/>
        <v>-0.71025641025641018</v>
      </c>
      <c r="Q43" s="147">
        <v>460</v>
      </c>
      <c r="R43" s="148">
        <f t="shared" si="32"/>
        <v>-4.3659043659043606E-2</v>
      </c>
      <c r="S43" s="147">
        <f t="shared" si="50"/>
        <v>10628</v>
      </c>
      <c r="T43" s="148">
        <f t="shared" si="33"/>
        <v>4.2983316977428743E-2</v>
      </c>
      <c r="U43" s="147">
        <v>2547</v>
      </c>
      <c r="V43" s="148">
        <f t="shared" si="34"/>
        <v>-3.2662362324344829E-2</v>
      </c>
      <c r="W43" s="147">
        <v>1349</v>
      </c>
      <c r="X43" s="148">
        <f t="shared" si="35"/>
        <v>7.2337042925278316E-2</v>
      </c>
      <c r="Y43" s="147">
        <v>1421</v>
      </c>
      <c r="Z43" s="148">
        <f t="shared" si="36"/>
        <v>6.4419475655430603E-2</v>
      </c>
      <c r="AA43" s="147">
        <v>5311</v>
      </c>
      <c r="AB43" s="148">
        <f t="shared" si="37"/>
        <v>6.9903303787268278E-2</v>
      </c>
      <c r="AC43" s="147">
        <v>216</v>
      </c>
      <c r="AD43" s="148">
        <f t="shared" si="38"/>
        <v>0.27810650887573973</v>
      </c>
      <c r="AE43" s="147">
        <v>533</v>
      </c>
      <c r="AF43" s="148">
        <f t="shared" si="39"/>
        <v>0.19506726457399104</v>
      </c>
      <c r="AG43" s="147">
        <v>175</v>
      </c>
      <c r="AH43" s="148">
        <f t="shared" si="40"/>
        <v>1.0114942528735633</v>
      </c>
      <c r="AI43" s="147">
        <v>478</v>
      </c>
      <c r="AJ43" s="148">
        <f t="shared" si="41"/>
        <v>0.83846153846153837</v>
      </c>
      <c r="AK43" s="147">
        <v>500</v>
      </c>
      <c r="AL43" s="148">
        <f t="shared" si="42"/>
        <v>-9.7472924187725685E-2</v>
      </c>
      <c r="AM43" s="147">
        <v>183</v>
      </c>
      <c r="AN43" s="148">
        <f t="shared" si="43"/>
        <v>-0.20087336244541487</v>
      </c>
      <c r="AO43" s="147">
        <v>297</v>
      </c>
      <c r="AP43" s="148">
        <f t="shared" si="44"/>
        <v>0.14671814671814665</v>
      </c>
      <c r="AQ43" s="147">
        <v>353</v>
      </c>
      <c r="AR43" s="148">
        <f t="shared" si="45"/>
        <v>0.16118421052631571</v>
      </c>
      <c r="AS43" s="147">
        <f t="shared" si="51"/>
        <v>41217</v>
      </c>
      <c r="AT43" s="148">
        <f t="shared" si="46"/>
        <v>1.1633900301892375E-2</v>
      </c>
      <c r="AU43" s="149">
        <v>68626</v>
      </c>
      <c r="AV43" s="150">
        <f t="shared" si="47"/>
        <v>6.2020732225855912E-3</v>
      </c>
    </row>
    <row r="44" spans="2:48" ht="15" hidden="1" customHeight="1" outlineLevel="1">
      <c r="B44" s="44" t="s">
        <v>48</v>
      </c>
      <c r="C44" s="147">
        <v>21913</v>
      </c>
      <c r="D44" s="148">
        <f t="shared" si="25"/>
        <v>2.0578013535759165E-3</v>
      </c>
      <c r="E44" s="147">
        <v>308</v>
      </c>
      <c r="F44" s="148">
        <f t="shared" si="26"/>
        <v>-0.20822622107969146</v>
      </c>
      <c r="G44" s="147">
        <v>220</v>
      </c>
      <c r="H44" s="148">
        <f t="shared" si="27"/>
        <v>2.8037383177569986E-2</v>
      </c>
      <c r="I44" s="147">
        <v>18469</v>
      </c>
      <c r="J44" s="148">
        <f t="shared" si="28"/>
        <v>1.9429265330904721E-2</v>
      </c>
      <c r="K44" s="147">
        <v>638</v>
      </c>
      <c r="L44" s="148">
        <f t="shared" si="29"/>
        <v>-0.26834862385321101</v>
      </c>
      <c r="M44" s="147">
        <v>6613</v>
      </c>
      <c r="N44" s="148">
        <f t="shared" si="30"/>
        <v>-0.18699286943693139</v>
      </c>
      <c r="O44" s="147">
        <v>219</v>
      </c>
      <c r="P44" s="148">
        <f t="shared" si="31"/>
        <v>-0.43410852713178294</v>
      </c>
      <c r="Q44" s="147">
        <v>500</v>
      </c>
      <c r="R44" s="148">
        <f t="shared" si="32"/>
        <v>1.6260162601626105E-2</v>
      </c>
      <c r="S44" s="147">
        <f t="shared" si="50"/>
        <v>14073</v>
      </c>
      <c r="T44" s="148">
        <f t="shared" si="33"/>
        <v>9.3898173338515356E-2</v>
      </c>
      <c r="U44" s="147">
        <v>3194</v>
      </c>
      <c r="V44" s="148">
        <f t="shared" si="34"/>
        <v>1.1719987329743331E-2</v>
      </c>
      <c r="W44" s="147">
        <v>2289</v>
      </c>
      <c r="X44" s="148">
        <f t="shared" si="35"/>
        <v>0.28523301516002242</v>
      </c>
      <c r="Y44" s="147">
        <v>1594</v>
      </c>
      <c r="Z44" s="148">
        <f t="shared" si="36"/>
        <v>-3.0413625304136271E-2</v>
      </c>
      <c r="AA44" s="147">
        <v>6996</v>
      </c>
      <c r="AB44" s="148">
        <f t="shared" si="37"/>
        <v>0.11348082126372749</v>
      </c>
      <c r="AC44" s="147">
        <v>188</v>
      </c>
      <c r="AD44" s="148">
        <f t="shared" si="38"/>
        <v>-7.8431372549019662E-2</v>
      </c>
      <c r="AE44" s="147">
        <v>628</v>
      </c>
      <c r="AF44" s="148">
        <f t="shared" si="39"/>
        <v>9.2173913043478217E-2</v>
      </c>
      <c r="AG44" s="147">
        <v>165</v>
      </c>
      <c r="AH44" s="148">
        <f t="shared" si="40"/>
        <v>-0.2567567567567568</v>
      </c>
      <c r="AI44" s="147">
        <v>376</v>
      </c>
      <c r="AJ44" s="148">
        <f t="shared" si="41"/>
        <v>0.28327645051194539</v>
      </c>
      <c r="AK44" s="147">
        <v>670</v>
      </c>
      <c r="AL44" s="148">
        <f t="shared" si="42"/>
        <v>-0.17892156862745101</v>
      </c>
      <c r="AM44" s="147">
        <v>206</v>
      </c>
      <c r="AN44" s="148">
        <f t="shared" si="43"/>
        <v>-5.0691244239631339E-2</v>
      </c>
      <c r="AO44" s="147">
        <v>397</v>
      </c>
      <c r="AP44" s="148">
        <f t="shared" si="44"/>
        <v>0.30163934426229511</v>
      </c>
      <c r="AQ44" s="147">
        <v>315</v>
      </c>
      <c r="AR44" s="148">
        <f t="shared" si="45"/>
        <v>-9.7421203438395443E-2</v>
      </c>
      <c r="AS44" s="147">
        <f t="shared" si="51"/>
        <v>43985</v>
      </c>
      <c r="AT44" s="148">
        <f t="shared" si="46"/>
        <v>-1.048345369058068E-2</v>
      </c>
      <c r="AU44" s="149">
        <v>65898</v>
      </c>
      <c r="AV44" s="150">
        <f t="shared" si="47"/>
        <v>-6.3481053695019218E-3</v>
      </c>
    </row>
    <row r="45" spans="2:48" collapsed="1">
      <c r="B45" s="159">
        <v>2008</v>
      </c>
      <c r="C45" s="160">
        <v>560449</v>
      </c>
      <c r="D45" s="161">
        <f t="shared" si="25"/>
        <v>-5.2339944166668095E-2</v>
      </c>
      <c r="E45" s="160">
        <v>3456</v>
      </c>
      <c r="F45" s="161">
        <f t="shared" si="26"/>
        <v>-5.9335873707131226E-2</v>
      </c>
      <c r="G45" s="160">
        <v>2017</v>
      </c>
      <c r="H45" s="161">
        <f t="shared" si="27"/>
        <v>6.6067653276955518E-2</v>
      </c>
      <c r="I45" s="160">
        <v>163291</v>
      </c>
      <c r="J45" s="161">
        <f t="shared" si="28"/>
        <v>-2.4161258321680035E-2</v>
      </c>
      <c r="K45" s="160">
        <v>11767</v>
      </c>
      <c r="L45" s="161">
        <f t="shared" si="29"/>
        <v>-0.11105235325224749</v>
      </c>
      <c r="M45" s="160">
        <v>59296</v>
      </c>
      <c r="N45" s="161">
        <f t="shared" si="30"/>
        <v>-0.18754795571632144</v>
      </c>
      <c r="O45" s="160">
        <v>2206</v>
      </c>
      <c r="P45" s="161">
        <f t="shared" si="31"/>
        <v>-0.40968691463740969</v>
      </c>
      <c r="Q45" s="160">
        <v>6156</v>
      </c>
      <c r="R45" s="161">
        <f t="shared" si="32"/>
        <v>-0.14937128644465936</v>
      </c>
      <c r="S45" s="160">
        <f t="shared" si="50"/>
        <v>71371</v>
      </c>
      <c r="T45" s="161">
        <f t="shared" si="33"/>
        <v>-1.0879206164421507E-2</v>
      </c>
      <c r="U45" s="160">
        <v>16724</v>
      </c>
      <c r="V45" s="161">
        <f t="shared" si="34"/>
        <v>-8.9751265443857808E-2</v>
      </c>
      <c r="W45" s="160">
        <v>10179</v>
      </c>
      <c r="X45" s="161">
        <f t="shared" si="35"/>
        <v>0.1237580039743873</v>
      </c>
      <c r="Y45" s="160">
        <v>8223</v>
      </c>
      <c r="Z45" s="161">
        <f t="shared" si="36"/>
        <v>-5.6129476584022009E-2</v>
      </c>
      <c r="AA45" s="160">
        <v>36245</v>
      </c>
      <c r="AB45" s="161">
        <f t="shared" si="37"/>
        <v>6.4421181240108538E-3</v>
      </c>
      <c r="AC45" s="160">
        <v>2686</v>
      </c>
      <c r="AD45" s="161">
        <f t="shared" si="38"/>
        <v>0.18482576091751213</v>
      </c>
      <c r="AE45" s="160">
        <v>5498</v>
      </c>
      <c r="AF45" s="161">
        <f t="shared" si="39"/>
        <v>8.2922986015363298E-2</v>
      </c>
      <c r="AG45" s="160">
        <v>1906</v>
      </c>
      <c r="AH45" s="161">
        <f t="shared" si="40"/>
        <v>-1.6004130098089875E-2</v>
      </c>
      <c r="AI45" s="160">
        <v>5834</v>
      </c>
      <c r="AJ45" s="161">
        <f t="shared" si="41"/>
        <v>0.37626798773295578</v>
      </c>
      <c r="AK45" s="160">
        <v>11125</v>
      </c>
      <c r="AL45" s="161">
        <f t="shared" si="42"/>
        <v>6.0129597865447026E-2</v>
      </c>
      <c r="AM45" s="160">
        <v>1784</v>
      </c>
      <c r="AN45" s="161">
        <f t="shared" si="43"/>
        <v>-0.28209255533199196</v>
      </c>
      <c r="AO45" s="160">
        <v>5550</v>
      </c>
      <c r="AP45" s="161">
        <f t="shared" si="44"/>
        <v>1.4996342355523051E-2</v>
      </c>
      <c r="AQ45" s="160">
        <v>3879</v>
      </c>
      <c r="AR45" s="161">
        <f t="shared" si="45"/>
        <v>4.0504291845493645E-2</v>
      </c>
      <c r="AS45" s="160">
        <f t="shared" si="51"/>
        <v>357822</v>
      </c>
      <c r="AT45" s="161">
        <f t="shared" si="46"/>
        <v>-5.3245701766919118E-2</v>
      </c>
      <c r="AU45" s="157">
        <v>918271</v>
      </c>
      <c r="AV45" s="158">
        <f t="shared" si="47"/>
        <v>-5.2693096088199387E-2</v>
      </c>
    </row>
    <row r="46" spans="2:48" hidden="1" outlineLevel="1">
      <c r="B46" s="44" t="s">
        <v>37</v>
      </c>
      <c r="C46" s="162">
        <v>32950</v>
      </c>
      <c r="D46" s="163">
        <f t="shared" si="25"/>
        <v>2.2339435308718514E-2</v>
      </c>
      <c r="E46" s="162">
        <v>357</v>
      </c>
      <c r="F46" s="163">
        <f t="shared" si="26"/>
        <v>-0.22727272727272729</v>
      </c>
      <c r="G46" s="162">
        <v>173</v>
      </c>
      <c r="H46" s="163">
        <f t="shared" si="27"/>
        <v>-8.4656084656084651E-2</v>
      </c>
      <c r="I46" s="162">
        <v>17593</v>
      </c>
      <c r="J46" s="163">
        <f t="shared" si="28"/>
        <v>7.2220867869332128E-2</v>
      </c>
      <c r="K46" s="162">
        <v>841</v>
      </c>
      <c r="L46" s="163">
        <f t="shared" si="29"/>
        <v>-0.22559852670349911</v>
      </c>
      <c r="M46" s="162">
        <v>7965</v>
      </c>
      <c r="N46" s="163">
        <f t="shared" si="30"/>
        <v>-3.3021731212820149E-2</v>
      </c>
      <c r="O46" s="162">
        <v>327</v>
      </c>
      <c r="P46" s="163">
        <f t="shared" si="31"/>
        <v>1.2383900928792491E-2</v>
      </c>
      <c r="Q46" s="162">
        <v>745</v>
      </c>
      <c r="R46" s="163">
        <f t="shared" si="32"/>
        <v>0.2416666666666667</v>
      </c>
      <c r="S46" s="162">
        <f>U46+W46+Y46+AA46</f>
        <v>14644</v>
      </c>
      <c r="T46" s="163">
        <f t="shared" si="33"/>
        <v>8.9502269176400473E-2</v>
      </c>
      <c r="U46" s="162">
        <v>3575</v>
      </c>
      <c r="V46" s="163">
        <f t="shared" si="34"/>
        <v>8.3333333333333259E-2</v>
      </c>
      <c r="W46" s="162">
        <v>2253</v>
      </c>
      <c r="X46" s="163">
        <f t="shared" si="35"/>
        <v>-2.0860495436766602E-2</v>
      </c>
      <c r="Y46" s="162">
        <v>2092</v>
      </c>
      <c r="Z46" s="163">
        <f t="shared" si="36"/>
        <v>0.42023082145281743</v>
      </c>
      <c r="AA46" s="162">
        <v>6724</v>
      </c>
      <c r="AB46" s="163">
        <f t="shared" si="37"/>
        <v>5.6070362808229968E-2</v>
      </c>
      <c r="AC46" s="162">
        <v>277</v>
      </c>
      <c r="AD46" s="163">
        <f t="shared" si="38"/>
        <v>3.3582089552238736E-2</v>
      </c>
      <c r="AE46" s="162">
        <v>483</v>
      </c>
      <c r="AF46" s="163">
        <f t="shared" si="39"/>
        <v>0.11547344110854496</v>
      </c>
      <c r="AG46" s="162">
        <v>209</v>
      </c>
      <c r="AH46" s="163">
        <f t="shared" si="40"/>
        <v>0.29012345679012341</v>
      </c>
      <c r="AI46" s="162">
        <v>380</v>
      </c>
      <c r="AJ46" s="163">
        <f t="shared" si="41"/>
        <v>-5.0000000000000044E-2</v>
      </c>
      <c r="AK46" s="162">
        <v>872</v>
      </c>
      <c r="AL46" s="163">
        <f t="shared" si="42"/>
        <v>7.9207920792079278E-2</v>
      </c>
      <c r="AM46" s="162">
        <v>192</v>
      </c>
      <c r="AN46" s="163">
        <f t="shared" si="43"/>
        <v>-0.17948717948717952</v>
      </c>
      <c r="AO46" s="162">
        <v>425</v>
      </c>
      <c r="AP46" s="163">
        <f t="shared" si="44"/>
        <v>3.1553398058252524E-2</v>
      </c>
      <c r="AQ46" s="162">
        <v>403</v>
      </c>
      <c r="AR46" s="163">
        <f t="shared" si="45"/>
        <v>-0.23091603053435117</v>
      </c>
      <c r="AS46" s="162">
        <f>AU46-C46</f>
        <v>45886</v>
      </c>
      <c r="AT46" s="163">
        <f t="shared" si="46"/>
        <v>4.317184622729453E-2</v>
      </c>
      <c r="AU46" s="149">
        <v>78836</v>
      </c>
      <c r="AV46" s="150">
        <f t="shared" si="47"/>
        <v>3.436241258511874E-2</v>
      </c>
    </row>
    <row r="47" spans="2:48" hidden="1" outlineLevel="1">
      <c r="B47" s="44" t="s">
        <v>38</v>
      </c>
      <c r="C47" s="162">
        <v>33395</v>
      </c>
      <c r="D47" s="163">
        <f t="shared" si="25"/>
        <v>1.1908369189746137E-2</v>
      </c>
      <c r="E47" s="162">
        <v>309</v>
      </c>
      <c r="F47" s="163">
        <f t="shared" si="26"/>
        <v>9.5744680851063801E-2</v>
      </c>
      <c r="G47" s="162">
        <v>144</v>
      </c>
      <c r="H47" s="163">
        <f t="shared" si="27"/>
        <v>4.3478260869565188E-2</v>
      </c>
      <c r="I47" s="162">
        <v>17960</v>
      </c>
      <c r="J47" s="163">
        <f t="shared" si="28"/>
        <v>-1.6375486061668165E-2</v>
      </c>
      <c r="K47" s="162">
        <v>507</v>
      </c>
      <c r="L47" s="163">
        <f t="shared" si="29"/>
        <v>-0.17961165048543692</v>
      </c>
      <c r="M47" s="162">
        <v>8246</v>
      </c>
      <c r="N47" s="163">
        <f t="shared" si="30"/>
        <v>0.1721393034825871</v>
      </c>
      <c r="O47" s="162">
        <v>135</v>
      </c>
      <c r="P47" s="163">
        <f t="shared" si="31"/>
        <v>0.77631578947368429</v>
      </c>
      <c r="Q47" s="162">
        <v>673</v>
      </c>
      <c r="R47" s="163">
        <f t="shared" si="32"/>
        <v>0.60238095238095246</v>
      </c>
      <c r="S47" s="162">
        <f t="shared" ref="S47:S58" si="52">U47+W47+Y47+AA47</f>
        <v>12143</v>
      </c>
      <c r="T47" s="163">
        <f t="shared" si="33"/>
        <v>8.6524695776664329E-2</v>
      </c>
      <c r="U47" s="162">
        <v>2874</v>
      </c>
      <c r="V47" s="163">
        <f t="shared" si="34"/>
        <v>0.23030821917808209</v>
      </c>
      <c r="W47" s="162">
        <v>1204</v>
      </c>
      <c r="X47" s="163">
        <f t="shared" si="35"/>
        <v>-5.0473186119873836E-2</v>
      </c>
      <c r="Y47" s="162">
        <v>1020</v>
      </c>
      <c r="Z47" s="163">
        <f t="shared" si="36"/>
        <v>6.25E-2</v>
      </c>
      <c r="AA47" s="162">
        <v>7045</v>
      </c>
      <c r="AB47" s="163">
        <f t="shared" si="37"/>
        <v>6.5486993345432509E-2</v>
      </c>
      <c r="AC47" s="162">
        <v>260</v>
      </c>
      <c r="AD47" s="163">
        <f t="shared" si="38"/>
        <v>3.8610038610038533E-3</v>
      </c>
      <c r="AE47" s="162">
        <v>622</v>
      </c>
      <c r="AF47" s="163">
        <f t="shared" si="39"/>
        <v>0.10873440285204983</v>
      </c>
      <c r="AG47" s="162">
        <v>169</v>
      </c>
      <c r="AH47" s="163">
        <f t="shared" si="40"/>
        <v>7.6433121019108263E-2</v>
      </c>
      <c r="AI47" s="162">
        <v>328</v>
      </c>
      <c r="AJ47" s="163">
        <f t="shared" si="41"/>
        <v>-5.4755043227665667E-2</v>
      </c>
      <c r="AK47" s="162">
        <v>467</v>
      </c>
      <c r="AL47" s="163">
        <f t="shared" si="42"/>
        <v>-6.9721115537848655E-2</v>
      </c>
      <c r="AM47" s="162">
        <v>143</v>
      </c>
      <c r="AN47" s="163">
        <f t="shared" si="43"/>
        <v>0.40196078431372539</v>
      </c>
      <c r="AO47" s="162">
        <v>391</v>
      </c>
      <c r="AP47" s="163">
        <f t="shared" si="44"/>
        <v>0.24920127795527147</v>
      </c>
      <c r="AQ47" s="162">
        <v>266</v>
      </c>
      <c r="AR47" s="163">
        <f t="shared" si="45"/>
        <v>-2.2058823529411797E-2</v>
      </c>
      <c r="AS47" s="162">
        <f t="shared" ref="AS47:AS58" si="53">AU47-C47</f>
        <v>42763</v>
      </c>
      <c r="AT47" s="163">
        <f t="shared" si="46"/>
        <v>5.5433521731618862E-2</v>
      </c>
      <c r="AU47" s="149">
        <v>76158</v>
      </c>
      <c r="AV47" s="150">
        <f t="shared" si="47"/>
        <v>3.5895482800364586E-2</v>
      </c>
    </row>
    <row r="48" spans="2:48" hidden="1" outlineLevel="1">
      <c r="B48" s="44" t="s">
        <v>39</v>
      </c>
      <c r="C48" s="162">
        <v>48988</v>
      </c>
      <c r="D48" s="163">
        <f t="shared" si="25"/>
        <v>1.4412325022778116E-2</v>
      </c>
      <c r="E48" s="162">
        <v>353</v>
      </c>
      <c r="F48" s="163">
        <f t="shared" si="26"/>
        <v>0.11356466876971605</v>
      </c>
      <c r="G48" s="162">
        <v>148</v>
      </c>
      <c r="H48" s="163">
        <f t="shared" si="27"/>
        <v>-0.1685393258426966</v>
      </c>
      <c r="I48" s="162">
        <v>11147</v>
      </c>
      <c r="J48" s="163">
        <f t="shared" si="28"/>
        <v>-0.12020520915548538</v>
      </c>
      <c r="K48" s="162">
        <v>1238</v>
      </c>
      <c r="L48" s="163">
        <f t="shared" si="29"/>
        <v>9.7517730496453847E-2</v>
      </c>
      <c r="M48" s="162">
        <v>5943</v>
      </c>
      <c r="N48" s="163">
        <f t="shared" si="30"/>
        <v>-0.13063194850789939</v>
      </c>
      <c r="O48" s="162">
        <v>240</v>
      </c>
      <c r="P48" s="163">
        <f t="shared" si="31"/>
        <v>0.76470588235294112</v>
      </c>
      <c r="Q48" s="162">
        <v>514</v>
      </c>
      <c r="R48" s="163">
        <f t="shared" si="32"/>
        <v>0.11739130434782608</v>
      </c>
      <c r="S48" s="162">
        <f t="shared" si="52"/>
        <v>7343</v>
      </c>
      <c r="T48" s="163">
        <f t="shared" si="33"/>
        <v>0.11765601217656019</v>
      </c>
      <c r="U48" s="162">
        <v>2144</v>
      </c>
      <c r="V48" s="163">
        <f t="shared" si="34"/>
        <v>0.46849315068493147</v>
      </c>
      <c r="W48" s="162">
        <v>844</v>
      </c>
      <c r="X48" s="163">
        <f t="shared" si="35"/>
        <v>-0.14574898785425106</v>
      </c>
      <c r="Y48" s="162">
        <v>698</v>
      </c>
      <c r="Z48" s="163">
        <f t="shared" si="36"/>
        <v>-5.5480378890392368E-2</v>
      </c>
      <c r="AA48" s="162">
        <v>3657</v>
      </c>
      <c r="AB48" s="163">
        <f t="shared" si="37"/>
        <v>8.099320130062071E-2</v>
      </c>
      <c r="AC48" s="162">
        <v>306</v>
      </c>
      <c r="AD48" s="163">
        <f t="shared" si="38"/>
        <v>0.21912350597609564</v>
      </c>
      <c r="AE48" s="162">
        <v>374</v>
      </c>
      <c r="AF48" s="163">
        <f t="shared" si="39"/>
        <v>-7.8817733990147798E-2</v>
      </c>
      <c r="AG48" s="162">
        <v>204</v>
      </c>
      <c r="AH48" s="163">
        <f t="shared" si="40"/>
        <v>1.5499999999999998</v>
      </c>
      <c r="AI48" s="162">
        <v>531</v>
      </c>
      <c r="AJ48" s="163">
        <f t="shared" si="41"/>
        <v>1.1325301204819276</v>
      </c>
      <c r="AK48" s="162">
        <v>871</v>
      </c>
      <c r="AL48" s="163">
        <f t="shared" si="42"/>
        <v>0.72134387351778662</v>
      </c>
      <c r="AM48" s="162">
        <v>246</v>
      </c>
      <c r="AN48" s="163">
        <f t="shared" si="43"/>
        <v>0.67346938775510212</v>
      </c>
      <c r="AO48" s="162">
        <v>498</v>
      </c>
      <c r="AP48" s="163">
        <f t="shared" si="44"/>
        <v>1.0141987829614507E-2</v>
      </c>
      <c r="AQ48" s="162">
        <v>234</v>
      </c>
      <c r="AR48" s="163">
        <f t="shared" si="45"/>
        <v>-0.2844036697247706</v>
      </c>
      <c r="AS48" s="162">
        <f t="shared" si="53"/>
        <v>30190</v>
      </c>
      <c r="AT48" s="163">
        <f t="shared" si="46"/>
        <v>-1.8339077843532503E-2</v>
      </c>
      <c r="AU48" s="149">
        <v>79178</v>
      </c>
      <c r="AV48" s="150">
        <f t="shared" si="47"/>
        <v>1.6699137211244608E-3</v>
      </c>
    </row>
    <row r="49" spans="2:48" hidden="1" outlineLevel="1">
      <c r="B49" s="44" t="s">
        <v>40</v>
      </c>
      <c r="C49" s="162">
        <v>59158</v>
      </c>
      <c r="D49" s="163">
        <f t="shared" si="25"/>
        <v>-8.8460530978905716E-2</v>
      </c>
      <c r="E49" s="162">
        <v>269</v>
      </c>
      <c r="F49" s="163">
        <f t="shared" si="26"/>
        <v>-0.30848329048843193</v>
      </c>
      <c r="G49" s="162">
        <v>200</v>
      </c>
      <c r="H49" s="163">
        <f t="shared" si="27"/>
        <v>-0.22178988326848248</v>
      </c>
      <c r="I49" s="162">
        <v>11405</v>
      </c>
      <c r="J49" s="163">
        <f t="shared" si="28"/>
        <v>-0.10019723865877717</v>
      </c>
      <c r="K49" s="162">
        <v>1119</v>
      </c>
      <c r="L49" s="163">
        <f t="shared" si="29"/>
        <v>-0.17660044150110377</v>
      </c>
      <c r="M49" s="162">
        <v>5126</v>
      </c>
      <c r="N49" s="163">
        <f t="shared" si="30"/>
        <v>-0.256562726613488</v>
      </c>
      <c r="O49" s="162">
        <v>248</v>
      </c>
      <c r="P49" s="163">
        <f t="shared" si="31"/>
        <v>1.1379310344827585</v>
      </c>
      <c r="Q49" s="162">
        <v>584</v>
      </c>
      <c r="R49" s="163">
        <f t="shared" si="32"/>
        <v>0.39379474940334136</v>
      </c>
      <c r="S49" s="162">
        <f t="shared" si="52"/>
        <v>183</v>
      </c>
      <c r="T49" s="163">
        <f t="shared" si="33"/>
        <v>-0.78596491228070176</v>
      </c>
      <c r="U49" s="162">
        <v>49</v>
      </c>
      <c r="V49" s="163">
        <f t="shared" si="34"/>
        <v>0</v>
      </c>
      <c r="W49" s="162">
        <v>44</v>
      </c>
      <c r="X49" s="163">
        <f t="shared" si="35"/>
        <v>-8.333333333333337E-2</v>
      </c>
      <c r="Y49" s="162">
        <v>35</v>
      </c>
      <c r="Z49" s="163">
        <f t="shared" si="36"/>
        <v>-0.7265625</v>
      </c>
      <c r="AA49" s="162">
        <v>55</v>
      </c>
      <c r="AB49" s="163">
        <f t="shared" si="37"/>
        <v>-0.91269841269841268</v>
      </c>
      <c r="AC49" s="162">
        <v>200</v>
      </c>
      <c r="AD49" s="163">
        <f t="shared" si="38"/>
        <v>0.16959064327485374</v>
      </c>
      <c r="AE49" s="162">
        <v>321</v>
      </c>
      <c r="AF49" s="163">
        <f t="shared" si="39"/>
        <v>-7.4927953890489896E-2</v>
      </c>
      <c r="AG49" s="162">
        <v>123</v>
      </c>
      <c r="AH49" s="163">
        <f t="shared" si="40"/>
        <v>0</v>
      </c>
      <c r="AI49" s="162">
        <v>418</v>
      </c>
      <c r="AJ49" s="163">
        <f t="shared" si="41"/>
        <v>0.39799331103678925</v>
      </c>
      <c r="AK49" s="162">
        <v>1187</v>
      </c>
      <c r="AL49" s="163">
        <f t="shared" si="42"/>
        <v>0.19657258064516125</v>
      </c>
      <c r="AM49" s="162">
        <v>204</v>
      </c>
      <c r="AN49" s="163">
        <f t="shared" si="43"/>
        <v>-0.25274725274725274</v>
      </c>
      <c r="AO49" s="162">
        <v>647</v>
      </c>
      <c r="AP49" s="163">
        <f t="shared" si="44"/>
        <v>-1.0703363914373099E-2</v>
      </c>
      <c r="AQ49" s="162">
        <v>268</v>
      </c>
      <c r="AR49" s="163">
        <f t="shared" si="45"/>
        <v>-0.42612419700214133</v>
      </c>
      <c r="AS49" s="162">
        <f t="shared" si="53"/>
        <v>22502</v>
      </c>
      <c r="AT49" s="163">
        <f t="shared" si="46"/>
        <v>-0.14411775892891099</v>
      </c>
      <c r="AU49" s="149">
        <v>81660</v>
      </c>
      <c r="AV49" s="150">
        <f t="shared" si="47"/>
        <v>-0.10450707314398511</v>
      </c>
    </row>
    <row r="50" spans="2:48" hidden="1" outlineLevel="1">
      <c r="B50" s="44" t="s">
        <v>41</v>
      </c>
      <c r="C50" s="162">
        <v>94332</v>
      </c>
      <c r="D50" s="163">
        <f t="shared" si="25"/>
        <v>1.6935996809003706E-2</v>
      </c>
      <c r="E50" s="162">
        <v>260</v>
      </c>
      <c r="F50" s="163">
        <f t="shared" si="26"/>
        <v>0.19266055045871555</v>
      </c>
      <c r="G50" s="162">
        <v>97</v>
      </c>
      <c r="H50" s="163">
        <f t="shared" si="27"/>
        <v>-0.44571428571428573</v>
      </c>
      <c r="I50" s="162">
        <v>9568</v>
      </c>
      <c r="J50" s="163">
        <f t="shared" si="28"/>
        <v>-6.4345785253275944E-2</v>
      </c>
      <c r="K50" s="162">
        <v>1220</v>
      </c>
      <c r="L50" s="163">
        <f t="shared" si="29"/>
        <v>0.23983739837398366</v>
      </c>
      <c r="M50" s="162">
        <v>3290</v>
      </c>
      <c r="N50" s="163">
        <f t="shared" si="30"/>
        <v>-0.22277344672808885</v>
      </c>
      <c r="O50" s="162">
        <v>245</v>
      </c>
      <c r="P50" s="163">
        <f t="shared" si="31"/>
        <v>1.0762711864406778</v>
      </c>
      <c r="Q50" s="162">
        <v>1259</v>
      </c>
      <c r="R50" s="163">
        <f t="shared" si="32"/>
        <v>5.798319327731094E-2</v>
      </c>
      <c r="S50" s="162">
        <f t="shared" si="52"/>
        <v>97</v>
      </c>
      <c r="T50" s="163">
        <f t="shared" si="33"/>
        <v>-0.23622047244094491</v>
      </c>
      <c r="U50" s="162">
        <v>32</v>
      </c>
      <c r="V50" s="163">
        <f t="shared" si="34"/>
        <v>-0.19999999999999996</v>
      </c>
      <c r="W50" s="162">
        <v>30</v>
      </c>
      <c r="X50" s="163">
        <f t="shared" si="35"/>
        <v>0.5</v>
      </c>
      <c r="Y50" s="162">
        <v>22</v>
      </c>
      <c r="Z50" s="163">
        <f t="shared" si="36"/>
        <v>-0.53191489361702127</v>
      </c>
      <c r="AA50" s="162">
        <v>13</v>
      </c>
      <c r="AB50" s="163">
        <f t="shared" si="37"/>
        <v>-0.35</v>
      </c>
      <c r="AC50" s="162">
        <v>88</v>
      </c>
      <c r="AD50" s="163">
        <f t="shared" si="38"/>
        <v>-7.3684210526315796E-2</v>
      </c>
      <c r="AE50" s="162">
        <v>203</v>
      </c>
      <c r="AF50" s="163">
        <f t="shared" si="39"/>
        <v>-0.17813765182186236</v>
      </c>
      <c r="AG50" s="162">
        <v>126</v>
      </c>
      <c r="AH50" s="163">
        <f t="shared" si="40"/>
        <v>-0.14864864864864868</v>
      </c>
      <c r="AI50" s="162">
        <v>383</v>
      </c>
      <c r="AJ50" s="163">
        <f t="shared" si="41"/>
        <v>0.53200000000000003</v>
      </c>
      <c r="AK50" s="162">
        <v>1900</v>
      </c>
      <c r="AL50" s="163">
        <f t="shared" si="42"/>
        <v>0.80094786729857814</v>
      </c>
      <c r="AM50" s="162">
        <v>205</v>
      </c>
      <c r="AN50" s="163">
        <f t="shared" si="43"/>
        <v>0.58914728682170536</v>
      </c>
      <c r="AO50" s="162">
        <v>672</v>
      </c>
      <c r="AP50" s="163">
        <f t="shared" si="44"/>
        <v>0.18938053097345131</v>
      </c>
      <c r="AQ50" s="162">
        <v>498</v>
      </c>
      <c r="AR50" s="163">
        <f t="shared" si="45"/>
        <v>0.22058823529411775</v>
      </c>
      <c r="AS50" s="162">
        <f t="shared" si="53"/>
        <v>20111</v>
      </c>
      <c r="AT50" s="163">
        <f t="shared" si="46"/>
        <v>-2.8262594208647851E-3</v>
      </c>
      <c r="AU50" s="149">
        <v>114443</v>
      </c>
      <c r="AV50" s="150">
        <f t="shared" si="47"/>
        <v>1.3406653738189389E-2</v>
      </c>
    </row>
    <row r="51" spans="2:48" hidden="1" outlineLevel="1">
      <c r="B51" s="44" t="s">
        <v>42</v>
      </c>
      <c r="C51" s="162">
        <v>80517</v>
      </c>
      <c r="D51" s="163">
        <f t="shared" si="25"/>
        <v>-1.1017761073034094E-2</v>
      </c>
      <c r="E51" s="162">
        <v>425</v>
      </c>
      <c r="F51" s="163">
        <f t="shared" si="26"/>
        <v>-2.0737327188940058E-2</v>
      </c>
      <c r="G51" s="162">
        <v>143</v>
      </c>
      <c r="H51" s="163">
        <f t="shared" si="27"/>
        <v>-0.27040816326530615</v>
      </c>
      <c r="I51" s="162">
        <v>9471</v>
      </c>
      <c r="J51" s="163">
        <f t="shared" si="28"/>
        <v>-0.12061281337047358</v>
      </c>
      <c r="K51" s="162">
        <v>1047</v>
      </c>
      <c r="L51" s="163">
        <f t="shared" si="29"/>
        <v>-4.2086001829826136E-2</v>
      </c>
      <c r="M51" s="162">
        <v>3415</v>
      </c>
      <c r="N51" s="163">
        <f t="shared" si="30"/>
        <v>-0.28376677852348997</v>
      </c>
      <c r="O51" s="162">
        <v>323</v>
      </c>
      <c r="P51" s="163">
        <f t="shared" si="31"/>
        <v>3.0374999999999996</v>
      </c>
      <c r="Q51" s="162">
        <v>757</v>
      </c>
      <c r="R51" s="163">
        <f t="shared" si="32"/>
        <v>0.18281250000000004</v>
      </c>
      <c r="S51" s="162">
        <f t="shared" si="52"/>
        <v>279</v>
      </c>
      <c r="T51" s="163">
        <f t="shared" si="33"/>
        <v>-0.56474258970358815</v>
      </c>
      <c r="U51" s="162">
        <v>73</v>
      </c>
      <c r="V51" s="163">
        <f t="shared" si="34"/>
        <v>-0.31775700934579443</v>
      </c>
      <c r="W51" s="162">
        <v>56</v>
      </c>
      <c r="X51" s="163">
        <f t="shared" si="35"/>
        <v>-0.13846153846153841</v>
      </c>
      <c r="Y51" s="162">
        <v>124</v>
      </c>
      <c r="Z51" s="163">
        <f t="shared" si="36"/>
        <v>5.0847457627118731E-2</v>
      </c>
      <c r="AA51" s="162">
        <v>26</v>
      </c>
      <c r="AB51" s="163">
        <f t="shared" si="37"/>
        <v>-0.92592592592592593</v>
      </c>
      <c r="AC51" s="162">
        <v>161</v>
      </c>
      <c r="AD51" s="163">
        <f t="shared" si="38"/>
        <v>-1.2269938650306789E-2</v>
      </c>
      <c r="AE51" s="162">
        <v>293</v>
      </c>
      <c r="AF51" s="163">
        <f t="shared" si="39"/>
        <v>-8.4374999999999978E-2</v>
      </c>
      <c r="AG51" s="162">
        <v>167</v>
      </c>
      <c r="AH51" s="163">
        <f t="shared" si="40"/>
        <v>0.34677419354838701</v>
      </c>
      <c r="AI51" s="162">
        <v>570</v>
      </c>
      <c r="AJ51" s="163">
        <f t="shared" si="41"/>
        <v>1.9230769230769229</v>
      </c>
      <c r="AK51" s="162">
        <v>1179</v>
      </c>
      <c r="AL51" s="163">
        <f t="shared" si="42"/>
        <v>0.14244186046511631</v>
      </c>
      <c r="AM51" s="162">
        <v>209</v>
      </c>
      <c r="AN51" s="163">
        <f t="shared" si="43"/>
        <v>-0.20229007633587781</v>
      </c>
      <c r="AO51" s="162">
        <v>645</v>
      </c>
      <c r="AP51" s="163">
        <f t="shared" si="44"/>
        <v>0.15591397849462374</v>
      </c>
      <c r="AQ51" s="162">
        <v>345</v>
      </c>
      <c r="AR51" s="163">
        <f t="shared" si="45"/>
        <v>-0.29591836734693877</v>
      </c>
      <c r="AS51" s="162">
        <f t="shared" si="53"/>
        <v>19429</v>
      </c>
      <c r="AT51" s="163">
        <f t="shared" si="46"/>
        <v>-0.10736929155563724</v>
      </c>
      <c r="AU51" s="149">
        <v>99946</v>
      </c>
      <c r="AV51" s="150">
        <f t="shared" si="47"/>
        <v>-3.1343283582089598E-2</v>
      </c>
    </row>
    <row r="52" spans="2:48" hidden="1" outlineLevel="1">
      <c r="B52" s="44" t="s">
        <v>43</v>
      </c>
      <c r="C52" s="162">
        <v>64683</v>
      </c>
      <c r="D52" s="163">
        <f t="shared" si="25"/>
        <v>0.10173735309146648</v>
      </c>
      <c r="E52" s="162">
        <v>208</v>
      </c>
      <c r="F52" s="163">
        <f t="shared" si="26"/>
        <v>-0.23809523809523814</v>
      </c>
      <c r="G52" s="162">
        <v>116</v>
      </c>
      <c r="H52" s="163">
        <f t="shared" si="27"/>
        <v>-0.38624338624338628</v>
      </c>
      <c r="I52" s="162">
        <v>9179</v>
      </c>
      <c r="J52" s="163">
        <f t="shared" si="28"/>
        <v>-0.22033466406183644</v>
      </c>
      <c r="K52" s="162">
        <v>860</v>
      </c>
      <c r="L52" s="163">
        <f t="shared" si="29"/>
        <v>-2.9345372460496622E-2</v>
      </c>
      <c r="M52" s="162">
        <v>3983</v>
      </c>
      <c r="N52" s="163">
        <f t="shared" si="30"/>
        <v>-0.16830235957402384</v>
      </c>
      <c r="O52" s="162">
        <v>372</v>
      </c>
      <c r="P52" s="163">
        <f t="shared" si="31"/>
        <v>4.095890410958904</v>
      </c>
      <c r="Q52" s="162">
        <v>342</v>
      </c>
      <c r="R52" s="163">
        <f t="shared" si="32"/>
        <v>-0.15970515970515975</v>
      </c>
      <c r="S52" s="162">
        <f t="shared" si="52"/>
        <v>213</v>
      </c>
      <c r="T52" s="163">
        <f t="shared" si="33"/>
        <v>-0.70821917808219181</v>
      </c>
      <c r="U52" s="162">
        <v>71</v>
      </c>
      <c r="V52" s="163">
        <f t="shared" si="34"/>
        <v>-0.12345679012345678</v>
      </c>
      <c r="W52" s="162">
        <v>28</v>
      </c>
      <c r="X52" s="163">
        <f t="shared" si="35"/>
        <v>-0.17647058823529416</v>
      </c>
      <c r="Y52" s="162">
        <v>55</v>
      </c>
      <c r="Z52" s="163">
        <f t="shared" si="36"/>
        <v>1.2000000000000002</v>
      </c>
      <c r="AA52" s="162">
        <v>59</v>
      </c>
      <c r="AB52" s="163">
        <f t="shared" si="37"/>
        <v>-0.9</v>
      </c>
      <c r="AC52" s="162">
        <v>115</v>
      </c>
      <c r="AD52" s="163">
        <f t="shared" si="38"/>
        <v>8.4905660377358583E-2</v>
      </c>
      <c r="AE52" s="162">
        <v>226</v>
      </c>
      <c r="AF52" s="163">
        <f t="shared" si="39"/>
        <v>-0.16296296296296298</v>
      </c>
      <c r="AG52" s="162">
        <v>146</v>
      </c>
      <c r="AH52" s="163">
        <f t="shared" si="40"/>
        <v>0.3035714285714286</v>
      </c>
      <c r="AI52" s="162">
        <v>306</v>
      </c>
      <c r="AJ52" s="163">
        <f t="shared" si="41"/>
        <v>0.67213114754098369</v>
      </c>
      <c r="AK52" s="162">
        <v>667</v>
      </c>
      <c r="AL52" s="163">
        <f t="shared" si="42"/>
        <v>0.30528375733855184</v>
      </c>
      <c r="AM52" s="162">
        <v>239</v>
      </c>
      <c r="AN52" s="163">
        <f t="shared" si="43"/>
        <v>-0.31714285714285717</v>
      </c>
      <c r="AO52" s="162">
        <v>498</v>
      </c>
      <c r="AP52" s="163">
        <f t="shared" si="44"/>
        <v>0.15545243619489568</v>
      </c>
      <c r="AQ52" s="162">
        <v>254</v>
      </c>
      <c r="AR52" s="163">
        <f t="shared" si="45"/>
        <v>-0.1858974358974359</v>
      </c>
      <c r="AS52" s="162">
        <f t="shared" si="53"/>
        <v>17724</v>
      </c>
      <c r="AT52" s="163">
        <f t="shared" si="46"/>
        <v>-0.17158214536106564</v>
      </c>
      <c r="AU52" s="149">
        <v>82407</v>
      </c>
      <c r="AV52" s="150">
        <f t="shared" si="47"/>
        <v>2.8737282316958934E-2</v>
      </c>
    </row>
    <row r="53" spans="2:48" hidden="1" outlineLevel="1">
      <c r="B53" s="44" t="s">
        <v>44</v>
      </c>
      <c r="C53" s="162">
        <v>45232</v>
      </c>
      <c r="D53" s="163">
        <f t="shared" si="25"/>
        <v>-4.3316412859560116E-2</v>
      </c>
      <c r="E53" s="162">
        <v>190</v>
      </c>
      <c r="F53" s="163">
        <f t="shared" si="26"/>
        <v>-0.30147058823529416</v>
      </c>
      <c r="G53" s="162">
        <v>149</v>
      </c>
      <c r="H53" s="163">
        <f t="shared" si="27"/>
        <v>-0.10240963855421692</v>
      </c>
      <c r="I53" s="162">
        <v>9320</v>
      </c>
      <c r="J53" s="163">
        <f t="shared" si="28"/>
        <v>-0.25218647195699273</v>
      </c>
      <c r="K53" s="162">
        <v>759</v>
      </c>
      <c r="L53" s="163">
        <f t="shared" si="29"/>
        <v>-0.44395604395604393</v>
      </c>
      <c r="M53" s="162">
        <v>3275</v>
      </c>
      <c r="N53" s="163">
        <f t="shared" si="30"/>
        <v>-0.35884886452623332</v>
      </c>
      <c r="O53" s="162">
        <v>311</v>
      </c>
      <c r="P53" s="163">
        <f t="shared" si="31"/>
        <v>5.9111111111111114</v>
      </c>
      <c r="Q53" s="162">
        <v>319</v>
      </c>
      <c r="R53" s="163">
        <f t="shared" si="32"/>
        <v>0.44999999999999996</v>
      </c>
      <c r="S53" s="162">
        <f t="shared" si="52"/>
        <v>121</v>
      </c>
      <c r="T53" s="163">
        <f t="shared" si="33"/>
        <v>-0.80793650793650795</v>
      </c>
      <c r="U53" s="162">
        <v>44</v>
      </c>
      <c r="V53" s="163">
        <f t="shared" si="34"/>
        <v>-0.4358974358974359</v>
      </c>
      <c r="W53" s="162">
        <v>15</v>
      </c>
      <c r="X53" s="163">
        <f t="shared" si="35"/>
        <v>-0.85714285714285721</v>
      </c>
      <c r="Y53" s="162">
        <v>11</v>
      </c>
      <c r="Z53" s="163">
        <f t="shared" si="36"/>
        <v>-0.56000000000000005</v>
      </c>
      <c r="AA53" s="162">
        <v>51</v>
      </c>
      <c r="AB53" s="163">
        <f t="shared" si="37"/>
        <v>-0.87914691943127965</v>
      </c>
      <c r="AC53" s="162">
        <v>130</v>
      </c>
      <c r="AD53" s="163">
        <f t="shared" si="38"/>
        <v>-2.2556390977443663E-2</v>
      </c>
      <c r="AE53" s="162">
        <v>347</v>
      </c>
      <c r="AF53" s="163">
        <f t="shared" si="39"/>
        <v>9.4637223974763485E-2</v>
      </c>
      <c r="AG53" s="162">
        <v>145</v>
      </c>
      <c r="AH53" s="163">
        <f t="shared" si="40"/>
        <v>1.1323529411764706</v>
      </c>
      <c r="AI53" s="162">
        <v>197</v>
      </c>
      <c r="AJ53" s="163">
        <f t="shared" si="41"/>
        <v>0.20858895705521463</v>
      </c>
      <c r="AK53" s="162">
        <v>576</v>
      </c>
      <c r="AL53" s="163">
        <f t="shared" si="42"/>
        <v>0.45454545454545459</v>
      </c>
      <c r="AM53" s="162">
        <v>166</v>
      </c>
      <c r="AN53" s="163">
        <f t="shared" si="43"/>
        <v>-0.26548672566371678</v>
      </c>
      <c r="AO53" s="162">
        <v>377</v>
      </c>
      <c r="AP53" s="163">
        <f t="shared" si="44"/>
        <v>-6.9135802469135754E-2</v>
      </c>
      <c r="AQ53" s="162">
        <v>253</v>
      </c>
      <c r="AR53" s="163">
        <f t="shared" si="45"/>
        <v>3.2653061224489743E-2</v>
      </c>
      <c r="AS53" s="162">
        <f t="shared" si="53"/>
        <v>16635</v>
      </c>
      <c r="AT53" s="163">
        <f t="shared" si="46"/>
        <v>-0.2514175141751418</v>
      </c>
      <c r="AU53" s="149">
        <v>61867</v>
      </c>
      <c r="AV53" s="150">
        <f t="shared" si="47"/>
        <v>-0.10985295387183103</v>
      </c>
    </row>
    <row r="54" spans="2:48" hidden="1" outlineLevel="1">
      <c r="B54" s="44" t="s">
        <v>45</v>
      </c>
      <c r="C54" s="162">
        <v>49875</v>
      </c>
      <c r="D54" s="163">
        <f t="shared" si="25"/>
        <v>-1.4347542538684976E-2</v>
      </c>
      <c r="E54" s="162">
        <v>218</v>
      </c>
      <c r="F54" s="163">
        <f t="shared" si="26"/>
        <v>-0.4467005076142132</v>
      </c>
      <c r="G54" s="162">
        <v>201</v>
      </c>
      <c r="H54" s="163">
        <f t="shared" si="27"/>
        <v>0.29677419354838719</v>
      </c>
      <c r="I54" s="162">
        <v>14615</v>
      </c>
      <c r="J54" s="163">
        <f t="shared" si="28"/>
        <v>-0.13816487793371857</v>
      </c>
      <c r="K54" s="162">
        <v>1861</v>
      </c>
      <c r="L54" s="163">
        <f t="shared" si="29"/>
        <v>-6.7635270541082204E-2</v>
      </c>
      <c r="M54" s="162">
        <v>6162</v>
      </c>
      <c r="N54" s="163">
        <f t="shared" si="30"/>
        <v>-0.15980365421325338</v>
      </c>
      <c r="O54" s="162">
        <v>390</v>
      </c>
      <c r="P54" s="163">
        <f t="shared" si="31"/>
        <v>5.1904761904761907</v>
      </c>
      <c r="Q54" s="162">
        <v>604</v>
      </c>
      <c r="R54" s="163">
        <f t="shared" si="32"/>
        <v>6.525573192239853E-2</v>
      </c>
      <c r="S54" s="162">
        <f t="shared" si="52"/>
        <v>3840</v>
      </c>
      <c r="T54" s="163">
        <f t="shared" si="33"/>
        <v>-7.8031212484994006E-2</v>
      </c>
      <c r="U54" s="162">
        <v>1074</v>
      </c>
      <c r="V54" s="163">
        <f t="shared" si="34"/>
        <v>4.0697674418604723E-2</v>
      </c>
      <c r="W54" s="162">
        <v>477</v>
      </c>
      <c r="X54" s="163">
        <f t="shared" si="35"/>
        <v>-6.286836935166995E-2</v>
      </c>
      <c r="Y54" s="162">
        <v>337</v>
      </c>
      <c r="Z54" s="163">
        <f t="shared" si="36"/>
        <v>-0.25770925110132159</v>
      </c>
      <c r="AA54" s="162">
        <v>1952</v>
      </c>
      <c r="AB54" s="163">
        <f t="shared" si="37"/>
        <v>-0.10046082949308754</v>
      </c>
      <c r="AC54" s="162">
        <v>145</v>
      </c>
      <c r="AD54" s="163">
        <f t="shared" si="38"/>
        <v>-0.28921568627450978</v>
      </c>
      <c r="AE54" s="162">
        <v>539</v>
      </c>
      <c r="AF54" s="163">
        <f t="shared" si="39"/>
        <v>0.14194915254237284</v>
      </c>
      <c r="AG54" s="162">
        <v>183</v>
      </c>
      <c r="AH54" s="163">
        <f t="shared" si="40"/>
        <v>0.19607843137254899</v>
      </c>
      <c r="AI54" s="162">
        <v>252</v>
      </c>
      <c r="AJ54" s="163">
        <f t="shared" si="41"/>
        <v>-0.16831683168316836</v>
      </c>
      <c r="AK54" s="162">
        <v>699</v>
      </c>
      <c r="AL54" s="163">
        <f t="shared" si="42"/>
        <v>-0.15169902912621358</v>
      </c>
      <c r="AM54" s="162">
        <v>186</v>
      </c>
      <c r="AN54" s="163">
        <f t="shared" si="43"/>
        <v>-0.3737373737373737</v>
      </c>
      <c r="AO54" s="162">
        <v>471</v>
      </c>
      <c r="AP54" s="163">
        <f t="shared" si="44"/>
        <v>0.24274406332453835</v>
      </c>
      <c r="AQ54" s="162">
        <v>253</v>
      </c>
      <c r="AR54" s="163">
        <f t="shared" si="45"/>
        <v>-0.1028368794326241</v>
      </c>
      <c r="AS54" s="162">
        <f t="shared" si="53"/>
        <v>30619</v>
      </c>
      <c r="AT54" s="163">
        <f t="shared" si="46"/>
        <v>-0.11367452092861696</v>
      </c>
      <c r="AU54" s="149">
        <v>80494</v>
      </c>
      <c r="AV54" s="150">
        <f t="shared" si="47"/>
        <v>-5.4646669876801335E-2</v>
      </c>
    </row>
    <row r="55" spans="2:48" hidden="1" outlineLevel="1">
      <c r="B55" s="44" t="s">
        <v>46</v>
      </c>
      <c r="C55" s="162">
        <v>32945</v>
      </c>
      <c r="D55" s="163">
        <f t="shared" si="25"/>
        <v>6.3840092999225106E-2</v>
      </c>
      <c r="E55" s="162">
        <v>413</v>
      </c>
      <c r="F55" s="163">
        <f t="shared" si="26"/>
        <v>-0.16733870967741937</v>
      </c>
      <c r="G55" s="162">
        <v>161</v>
      </c>
      <c r="H55" s="163">
        <f t="shared" si="27"/>
        <v>-0.22596153846153844</v>
      </c>
      <c r="I55" s="162">
        <v>22002</v>
      </c>
      <c r="J55" s="163">
        <f t="shared" si="28"/>
        <v>1.4290982850820644E-2</v>
      </c>
      <c r="K55" s="162">
        <v>1580</v>
      </c>
      <c r="L55" s="163">
        <f t="shared" si="29"/>
        <v>3.8107752956636043E-2</v>
      </c>
      <c r="M55" s="162">
        <v>8790</v>
      </c>
      <c r="N55" s="163">
        <f t="shared" si="30"/>
        <v>-6.4196742254870598E-2</v>
      </c>
      <c r="O55" s="162">
        <v>369</v>
      </c>
      <c r="P55" s="163">
        <f t="shared" si="31"/>
        <v>2.7653061224489797</v>
      </c>
      <c r="Q55" s="162">
        <v>467</v>
      </c>
      <c r="R55" s="163">
        <f t="shared" si="32"/>
        <v>0.49201277955271561</v>
      </c>
      <c r="S55" s="162">
        <f t="shared" si="52"/>
        <v>10238</v>
      </c>
      <c r="T55" s="163">
        <f t="shared" si="33"/>
        <v>-0.11832586978987258</v>
      </c>
      <c r="U55" s="162">
        <v>2647</v>
      </c>
      <c r="V55" s="163">
        <f t="shared" si="34"/>
        <v>0.31429990069513414</v>
      </c>
      <c r="W55" s="162">
        <v>1068</v>
      </c>
      <c r="X55" s="163">
        <f t="shared" si="35"/>
        <v>-0.13241267262388301</v>
      </c>
      <c r="Y55" s="162">
        <v>1339</v>
      </c>
      <c r="Z55" s="163">
        <f t="shared" si="36"/>
        <v>0.23410138248847923</v>
      </c>
      <c r="AA55" s="162">
        <v>5184</v>
      </c>
      <c r="AB55" s="163">
        <f t="shared" si="37"/>
        <v>-0.2881076627300192</v>
      </c>
      <c r="AC55" s="162">
        <v>212</v>
      </c>
      <c r="AD55" s="163">
        <f t="shared" si="38"/>
        <v>0.15846994535519121</v>
      </c>
      <c r="AE55" s="162">
        <v>648</v>
      </c>
      <c r="AF55" s="163">
        <f t="shared" si="39"/>
        <v>0.35000000000000009</v>
      </c>
      <c r="AG55" s="162">
        <v>156</v>
      </c>
      <c r="AH55" s="163">
        <f t="shared" si="40"/>
        <v>0.69565217391304346</v>
      </c>
      <c r="AI55" s="162">
        <v>321</v>
      </c>
      <c r="AJ55" s="163">
        <f t="shared" si="41"/>
        <v>1.4692307692307693</v>
      </c>
      <c r="AK55" s="162">
        <v>706</v>
      </c>
      <c r="AL55" s="163">
        <f t="shared" si="42"/>
        <v>0.91327913279132789</v>
      </c>
      <c r="AM55" s="162">
        <v>249</v>
      </c>
      <c r="AN55" s="163">
        <f t="shared" si="43"/>
        <v>-0.24773413897280971</v>
      </c>
      <c r="AO55" s="162">
        <v>280</v>
      </c>
      <c r="AP55" s="163">
        <f t="shared" si="44"/>
        <v>-0.15407854984894265</v>
      </c>
      <c r="AQ55" s="162">
        <v>301</v>
      </c>
      <c r="AR55" s="163">
        <f t="shared" si="45"/>
        <v>0.19920318725099606</v>
      </c>
      <c r="AS55" s="162">
        <f t="shared" si="53"/>
        <v>46893</v>
      </c>
      <c r="AT55" s="163">
        <f t="shared" si="46"/>
        <v>-1.2799730531988796E-2</v>
      </c>
      <c r="AU55" s="149">
        <v>79838</v>
      </c>
      <c r="AV55" s="150">
        <f t="shared" si="47"/>
        <v>1.7446380099147341E-2</v>
      </c>
    </row>
    <row r="56" spans="2:48" hidden="1" outlineLevel="1">
      <c r="B56" s="44" t="s">
        <v>47</v>
      </c>
      <c r="C56" s="162">
        <v>27460</v>
      </c>
      <c r="D56" s="163">
        <f t="shared" si="25"/>
        <v>-4.4370976161475562E-2</v>
      </c>
      <c r="E56" s="162">
        <v>283</v>
      </c>
      <c r="F56" s="163">
        <f t="shared" si="26"/>
        <v>-0.40670859538784065</v>
      </c>
      <c r="G56" s="162">
        <v>146</v>
      </c>
      <c r="H56" s="163">
        <f t="shared" si="27"/>
        <v>-0.12048192771084343</v>
      </c>
      <c r="I56" s="162">
        <v>16957</v>
      </c>
      <c r="J56" s="163">
        <f t="shared" si="28"/>
        <v>-4.9292881873129746E-3</v>
      </c>
      <c r="K56" s="162">
        <v>1333</v>
      </c>
      <c r="L56" s="163">
        <f t="shared" si="29"/>
        <v>-4.3072505384063153E-2</v>
      </c>
      <c r="M56" s="162">
        <v>8655</v>
      </c>
      <c r="N56" s="163">
        <f t="shared" si="30"/>
        <v>-6.5839179708580664E-2</v>
      </c>
      <c r="O56" s="162">
        <v>390</v>
      </c>
      <c r="P56" s="163">
        <f t="shared" si="31"/>
        <v>4.7352941176470589</v>
      </c>
      <c r="Q56" s="162">
        <v>481</v>
      </c>
      <c r="R56" s="163">
        <f t="shared" si="32"/>
        <v>4.1125541125541121E-2</v>
      </c>
      <c r="S56" s="162">
        <f t="shared" si="52"/>
        <v>10190</v>
      </c>
      <c r="T56" s="163">
        <f t="shared" si="33"/>
        <v>-5.6568836218868657E-2</v>
      </c>
      <c r="U56" s="162">
        <v>2633</v>
      </c>
      <c r="V56" s="163">
        <f t="shared" si="34"/>
        <v>0.14577893820713661</v>
      </c>
      <c r="W56" s="162">
        <v>1258</v>
      </c>
      <c r="X56" s="163">
        <f t="shared" si="35"/>
        <v>-3.230769230769226E-2</v>
      </c>
      <c r="Y56" s="162">
        <v>1335</v>
      </c>
      <c r="Z56" s="163">
        <f t="shared" si="36"/>
        <v>-5.7203389830508433E-2</v>
      </c>
      <c r="AA56" s="162">
        <v>4964</v>
      </c>
      <c r="AB56" s="163">
        <f t="shared" si="37"/>
        <v>-0.14221531017798517</v>
      </c>
      <c r="AC56" s="162">
        <v>169</v>
      </c>
      <c r="AD56" s="163">
        <f t="shared" si="38"/>
        <v>-5.5865921787709549E-2</v>
      </c>
      <c r="AE56" s="162">
        <v>446</v>
      </c>
      <c r="AF56" s="163">
        <f t="shared" si="39"/>
        <v>-0.20071684587813621</v>
      </c>
      <c r="AG56" s="162">
        <v>87</v>
      </c>
      <c r="AH56" s="163">
        <f t="shared" si="40"/>
        <v>0.26086956521739135</v>
      </c>
      <c r="AI56" s="162">
        <v>260</v>
      </c>
      <c r="AJ56" s="163">
        <f t="shared" si="41"/>
        <v>0.26829268292682928</v>
      </c>
      <c r="AK56" s="162">
        <v>554</v>
      </c>
      <c r="AL56" s="163">
        <f t="shared" si="42"/>
        <v>0.34140435835351091</v>
      </c>
      <c r="AM56" s="162">
        <v>229</v>
      </c>
      <c r="AN56" s="163">
        <f t="shared" si="43"/>
        <v>-0.39417989417989419</v>
      </c>
      <c r="AO56" s="162">
        <v>259</v>
      </c>
      <c r="AP56" s="163">
        <f t="shared" si="44"/>
        <v>1.171875E-2</v>
      </c>
      <c r="AQ56" s="162">
        <v>304</v>
      </c>
      <c r="AR56" s="163">
        <f t="shared" si="45"/>
        <v>-8.7087087087087123E-2</v>
      </c>
      <c r="AS56" s="162">
        <f t="shared" si="53"/>
        <v>40743</v>
      </c>
      <c r="AT56" s="163">
        <f t="shared" si="46"/>
        <v>-3.1404526435907187E-2</v>
      </c>
      <c r="AU56" s="149">
        <v>68203</v>
      </c>
      <c r="AV56" s="150">
        <f t="shared" si="47"/>
        <v>-3.6667184564753708E-2</v>
      </c>
    </row>
    <row r="57" spans="2:48" hidden="1" outlineLevel="1">
      <c r="B57" s="44" t="s">
        <v>48</v>
      </c>
      <c r="C57" s="162">
        <v>21868</v>
      </c>
      <c r="D57" s="163">
        <f t="shared" si="25"/>
        <v>2.10796443955652E-3</v>
      </c>
      <c r="E57" s="162">
        <v>389</v>
      </c>
      <c r="F57" s="163">
        <f t="shared" si="26"/>
        <v>0.2271293375394321</v>
      </c>
      <c r="G57" s="162">
        <v>214</v>
      </c>
      <c r="H57" s="163">
        <f t="shared" si="27"/>
        <v>-4.6511627906976605E-3</v>
      </c>
      <c r="I57" s="162">
        <v>18117</v>
      </c>
      <c r="J57" s="163">
        <f t="shared" si="28"/>
        <v>6.6647041507212235E-2</v>
      </c>
      <c r="K57" s="162">
        <v>872</v>
      </c>
      <c r="L57" s="163">
        <f t="shared" si="29"/>
        <v>0.12371134020618557</v>
      </c>
      <c r="M57" s="162">
        <v>8134</v>
      </c>
      <c r="N57" s="163">
        <f t="shared" si="30"/>
        <v>-0.15270833333333333</v>
      </c>
      <c r="O57" s="162">
        <v>387</v>
      </c>
      <c r="P57" s="163">
        <f t="shared" si="31"/>
        <v>3.552941176470588</v>
      </c>
      <c r="Q57" s="162">
        <v>492</v>
      </c>
      <c r="R57" s="163">
        <f t="shared" si="32"/>
        <v>-1.2048192771084376E-2</v>
      </c>
      <c r="S57" s="162">
        <f t="shared" si="52"/>
        <v>12865</v>
      </c>
      <c r="T57" s="163">
        <f t="shared" si="33"/>
        <v>-7.6453697056712122E-2</v>
      </c>
      <c r="U57" s="162">
        <v>3157</v>
      </c>
      <c r="V57" s="163">
        <f t="shared" si="34"/>
        <v>0.16237113402061865</v>
      </c>
      <c r="W57" s="162">
        <v>1781</v>
      </c>
      <c r="X57" s="163">
        <f t="shared" si="35"/>
        <v>-0.19302220208427734</v>
      </c>
      <c r="Y57" s="162">
        <v>1644</v>
      </c>
      <c r="Z57" s="163">
        <f t="shared" si="36"/>
        <v>-9.3215664644236029E-2</v>
      </c>
      <c r="AA57" s="162">
        <v>6283</v>
      </c>
      <c r="AB57" s="163">
        <f t="shared" si="37"/>
        <v>-0.12663330553238805</v>
      </c>
      <c r="AC57" s="162">
        <v>204</v>
      </c>
      <c r="AD57" s="163">
        <f t="shared" si="38"/>
        <v>-0.11688311688311692</v>
      </c>
      <c r="AE57" s="162">
        <v>575</v>
      </c>
      <c r="AF57" s="163">
        <f t="shared" si="39"/>
        <v>0.24458874458874469</v>
      </c>
      <c r="AG57" s="162">
        <v>222</v>
      </c>
      <c r="AH57" s="163">
        <f t="shared" si="40"/>
        <v>0.81967213114754101</v>
      </c>
      <c r="AI57" s="162">
        <v>293</v>
      </c>
      <c r="AJ57" s="163">
        <f t="shared" si="41"/>
        <v>0.46500000000000008</v>
      </c>
      <c r="AK57" s="162">
        <v>816</v>
      </c>
      <c r="AL57" s="163">
        <f t="shared" si="42"/>
        <v>1.0049140049140051</v>
      </c>
      <c r="AM57" s="162">
        <v>217</v>
      </c>
      <c r="AN57" s="163">
        <f t="shared" si="43"/>
        <v>-0.14566929133858264</v>
      </c>
      <c r="AO57" s="162">
        <v>305</v>
      </c>
      <c r="AP57" s="163">
        <f t="shared" si="44"/>
        <v>0.20553359683794459</v>
      </c>
      <c r="AQ57" s="162">
        <v>349</v>
      </c>
      <c r="AR57" s="163">
        <f t="shared" si="45"/>
        <v>0.69417475728155331</v>
      </c>
      <c r="AS57" s="162">
        <f t="shared" si="53"/>
        <v>44451</v>
      </c>
      <c r="AT57" s="163">
        <f t="shared" si="46"/>
        <v>-2.0206102242877888E-3</v>
      </c>
      <c r="AU57" s="149">
        <v>66319</v>
      </c>
      <c r="AV57" s="150">
        <f t="shared" si="47"/>
        <v>-6.6302005635665573E-4</v>
      </c>
    </row>
    <row r="58" spans="2:48" collapsed="1">
      <c r="B58" s="159">
        <v>2007</v>
      </c>
      <c r="C58" s="160">
        <v>591403</v>
      </c>
      <c r="D58" s="161">
        <f t="shared" si="25"/>
        <v>1.1663850865224479E-3</v>
      </c>
      <c r="E58" s="160">
        <v>3674</v>
      </c>
      <c r="F58" s="161">
        <f t="shared" si="26"/>
        <v>-0.15169706765181257</v>
      </c>
      <c r="G58" s="160">
        <v>1892</v>
      </c>
      <c r="H58" s="161">
        <f t="shared" si="27"/>
        <v>-0.1523297491039427</v>
      </c>
      <c r="I58" s="160">
        <v>167334</v>
      </c>
      <c r="J58" s="161">
        <f t="shared" si="28"/>
        <v>-5.9498651079136655E-2</v>
      </c>
      <c r="K58" s="160">
        <v>13237</v>
      </c>
      <c r="L58" s="161">
        <f t="shared" si="29"/>
        <v>-6.8210615233000094E-2</v>
      </c>
      <c r="M58" s="160">
        <v>72984</v>
      </c>
      <c r="N58" s="161">
        <f t="shared" si="30"/>
        <v>-0.12586683913621499</v>
      </c>
      <c r="O58" s="160">
        <v>3737</v>
      </c>
      <c r="P58" s="161">
        <f t="shared" si="31"/>
        <v>1.9172521467603434</v>
      </c>
      <c r="Q58" s="160">
        <v>7237</v>
      </c>
      <c r="R58" s="161">
        <f t="shared" si="32"/>
        <v>0.16801162040025819</v>
      </c>
      <c r="S58" s="160">
        <f t="shared" si="52"/>
        <v>72156</v>
      </c>
      <c r="T58" s="161">
        <f t="shared" si="33"/>
        <v>-3.37716596588018E-2</v>
      </c>
      <c r="U58" s="160">
        <v>18373</v>
      </c>
      <c r="V58" s="161">
        <f t="shared" si="34"/>
        <v>0.18451421571787763</v>
      </c>
      <c r="W58" s="160">
        <v>9058</v>
      </c>
      <c r="X58" s="161">
        <f t="shared" si="35"/>
        <v>-0.10103215561730849</v>
      </c>
      <c r="Y58" s="160">
        <v>8712</v>
      </c>
      <c r="Z58" s="161">
        <f t="shared" si="36"/>
        <v>5.1792828685258918E-2</v>
      </c>
      <c r="AA58" s="160">
        <v>36013</v>
      </c>
      <c r="AB58" s="161">
        <f t="shared" si="37"/>
        <v>-0.11750147029994118</v>
      </c>
      <c r="AC58" s="160">
        <v>2267</v>
      </c>
      <c r="AD58" s="161">
        <f t="shared" si="38"/>
        <v>1.0699955416852536E-2</v>
      </c>
      <c r="AE58" s="160">
        <v>5077</v>
      </c>
      <c r="AF58" s="161">
        <f t="shared" si="39"/>
        <v>4.1863328545044043E-2</v>
      </c>
      <c r="AG58" s="160">
        <v>1937</v>
      </c>
      <c r="AH58" s="161">
        <f t="shared" si="40"/>
        <v>0.37375886524822688</v>
      </c>
      <c r="AI58" s="160">
        <v>4239</v>
      </c>
      <c r="AJ58" s="161">
        <f t="shared" si="41"/>
        <v>0.44972640218878257</v>
      </c>
      <c r="AK58" s="160">
        <v>10494</v>
      </c>
      <c r="AL58" s="161">
        <f t="shared" si="42"/>
        <v>0.34280230326295591</v>
      </c>
      <c r="AM58" s="160">
        <v>2485</v>
      </c>
      <c r="AN58" s="161">
        <f t="shared" si="43"/>
        <v>-0.16694602748910492</v>
      </c>
      <c r="AO58" s="160">
        <v>5468</v>
      </c>
      <c r="AP58" s="161">
        <f t="shared" si="44"/>
        <v>8.2772277227722846E-2</v>
      </c>
      <c r="AQ58" s="160">
        <v>3728</v>
      </c>
      <c r="AR58" s="161">
        <f t="shared" si="45"/>
        <v>-9.4486276414865178E-2</v>
      </c>
      <c r="AS58" s="160">
        <f t="shared" si="53"/>
        <v>377946</v>
      </c>
      <c r="AT58" s="161">
        <f t="shared" si="46"/>
        <v>-4.4992823788635339E-2</v>
      </c>
      <c r="AU58" s="157">
        <v>969349</v>
      </c>
      <c r="AV58" s="158">
        <f t="shared" si="47"/>
        <v>-1.7351839799851221E-2</v>
      </c>
    </row>
    <row r="59" spans="2:48" hidden="1" outlineLevel="1">
      <c r="B59" s="44" t="s">
        <v>37</v>
      </c>
      <c r="C59" s="162">
        <v>32230</v>
      </c>
      <c r="D59" s="163" t="str">
        <f t="shared" si="25"/>
        <v>-</v>
      </c>
      <c r="E59" s="162">
        <v>462</v>
      </c>
      <c r="F59" s="163" t="str">
        <f t="shared" si="26"/>
        <v>-</v>
      </c>
      <c r="G59" s="162">
        <v>189</v>
      </c>
      <c r="H59" s="163" t="str">
        <f t="shared" si="27"/>
        <v>-</v>
      </c>
      <c r="I59" s="162">
        <v>16408</v>
      </c>
      <c r="J59" s="163" t="str">
        <f t="shared" si="28"/>
        <v>-</v>
      </c>
      <c r="K59" s="162">
        <v>1086</v>
      </c>
      <c r="L59" s="163" t="str">
        <f t="shared" si="29"/>
        <v>-</v>
      </c>
      <c r="M59" s="162">
        <v>8237</v>
      </c>
      <c r="N59" s="163" t="str">
        <f t="shared" si="30"/>
        <v>-</v>
      </c>
      <c r="O59" s="162">
        <v>323</v>
      </c>
      <c r="P59" s="163" t="str">
        <f t="shared" si="31"/>
        <v>-</v>
      </c>
      <c r="Q59" s="162">
        <v>600</v>
      </c>
      <c r="R59" s="163" t="str">
        <f t="shared" si="32"/>
        <v>-</v>
      </c>
      <c r="S59" s="162">
        <f>U59+W59+Y59+AA59</f>
        <v>13441</v>
      </c>
      <c r="T59" s="163" t="str">
        <f t="shared" si="33"/>
        <v>-</v>
      </c>
      <c r="U59" s="162">
        <v>3300</v>
      </c>
      <c r="V59" s="163" t="str">
        <f t="shared" si="34"/>
        <v>-</v>
      </c>
      <c r="W59" s="162">
        <v>2301</v>
      </c>
      <c r="X59" s="163" t="str">
        <f t="shared" si="35"/>
        <v>-</v>
      </c>
      <c r="Y59" s="162">
        <v>1473</v>
      </c>
      <c r="Z59" s="163" t="str">
        <f t="shared" si="36"/>
        <v>-</v>
      </c>
      <c r="AA59" s="162">
        <v>6367</v>
      </c>
      <c r="AB59" s="163" t="str">
        <f t="shared" si="37"/>
        <v>-</v>
      </c>
      <c r="AC59" s="162">
        <v>268</v>
      </c>
      <c r="AD59" s="163" t="str">
        <f t="shared" si="38"/>
        <v>-</v>
      </c>
      <c r="AE59" s="162">
        <v>433</v>
      </c>
      <c r="AF59" s="163" t="str">
        <f t="shared" si="39"/>
        <v>-</v>
      </c>
      <c r="AG59" s="162">
        <v>162</v>
      </c>
      <c r="AH59" s="163" t="str">
        <f t="shared" si="40"/>
        <v>-</v>
      </c>
      <c r="AI59" s="162">
        <v>400</v>
      </c>
      <c r="AJ59" s="163" t="str">
        <f t="shared" si="41"/>
        <v>-</v>
      </c>
      <c r="AK59" s="162">
        <v>808</v>
      </c>
      <c r="AL59" s="163" t="str">
        <f t="shared" si="42"/>
        <v>-</v>
      </c>
      <c r="AM59" s="162">
        <v>234</v>
      </c>
      <c r="AN59" s="163" t="str">
        <f t="shared" si="43"/>
        <v>-</v>
      </c>
      <c r="AO59" s="162">
        <v>412</v>
      </c>
      <c r="AP59" s="163" t="str">
        <f t="shared" si="44"/>
        <v>-</v>
      </c>
      <c r="AQ59" s="162">
        <v>524</v>
      </c>
      <c r="AR59" s="163" t="str">
        <f t="shared" si="45"/>
        <v>-</v>
      </c>
      <c r="AS59" s="162">
        <f>AU59-C59</f>
        <v>43987</v>
      </c>
      <c r="AT59" s="163" t="str">
        <f t="shared" si="46"/>
        <v>-</v>
      </c>
      <c r="AU59" s="149">
        <v>76217</v>
      </c>
      <c r="AV59" s="150" t="str">
        <f t="shared" si="47"/>
        <v>-</v>
      </c>
    </row>
    <row r="60" spans="2:48" hidden="1" outlineLevel="1">
      <c r="B60" s="44" t="s">
        <v>38</v>
      </c>
      <c r="C60" s="162">
        <v>33002</v>
      </c>
      <c r="D60" s="163" t="str">
        <f t="shared" si="25"/>
        <v>-</v>
      </c>
      <c r="E60" s="162">
        <v>282</v>
      </c>
      <c r="F60" s="163" t="str">
        <f t="shared" si="26"/>
        <v>-</v>
      </c>
      <c r="G60" s="162">
        <v>138</v>
      </c>
      <c r="H60" s="163" t="str">
        <f t="shared" si="27"/>
        <v>-</v>
      </c>
      <c r="I60" s="162">
        <v>18259</v>
      </c>
      <c r="J60" s="163" t="str">
        <f t="shared" si="28"/>
        <v>-</v>
      </c>
      <c r="K60" s="162">
        <v>618</v>
      </c>
      <c r="L60" s="163" t="str">
        <f t="shared" si="29"/>
        <v>-</v>
      </c>
      <c r="M60" s="162">
        <v>7035</v>
      </c>
      <c r="N60" s="163" t="str">
        <f t="shared" si="30"/>
        <v>-</v>
      </c>
      <c r="O60" s="162">
        <v>76</v>
      </c>
      <c r="P60" s="163" t="str">
        <f t="shared" si="31"/>
        <v>-</v>
      </c>
      <c r="Q60" s="162">
        <v>420</v>
      </c>
      <c r="R60" s="163" t="str">
        <f t="shared" si="32"/>
        <v>-</v>
      </c>
      <c r="S60" s="162">
        <f t="shared" ref="S60:S71" si="54">U60+W60+Y60+AA60</f>
        <v>11176</v>
      </c>
      <c r="T60" s="163" t="str">
        <f t="shared" si="33"/>
        <v>-</v>
      </c>
      <c r="U60" s="162">
        <v>2336</v>
      </c>
      <c r="V60" s="163" t="str">
        <f t="shared" si="34"/>
        <v>-</v>
      </c>
      <c r="W60" s="162">
        <v>1268</v>
      </c>
      <c r="X60" s="163" t="str">
        <f t="shared" si="35"/>
        <v>-</v>
      </c>
      <c r="Y60" s="162">
        <v>960</v>
      </c>
      <c r="Z60" s="163" t="str">
        <f t="shared" si="36"/>
        <v>-</v>
      </c>
      <c r="AA60" s="162">
        <v>6612</v>
      </c>
      <c r="AB60" s="163" t="str">
        <f t="shared" si="37"/>
        <v>-</v>
      </c>
      <c r="AC60" s="162">
        <v>259</v>
      </c>
      <c r="AD60" s="163" t="str">
        <f t="shared" si="38"/>
        <v>-</v>
      </c>
      <c r="AE60" s="162">
        <v>561</v>
      </c>
      <c r="AF60" s="163" t="str">
        <f t="shared" si="39"/>
        <v>-</v>
      </c>
      <c r="AG60" s="162">
        <v>157</v>
      </c>
      <c r="AH60" s="163" t="str">
        <f t="shared" si="40"/>
        <v>-</v>
      </c>
      <c r="AI60" s="162">
        <v>347</v>
      </c>
      <c r="AJ60" s="163" t="str">
        <f t="shared" si="41"/>
        <v>-</v>
      </c>
      <c r="AK60" s="162">
        <v>502</v>
      </c>
      <c r="AL60" s="163" t="str">
        <f t="shared" si="42"/>
        <v>-</v>
      </c>
      <c r="AM60" s="162">
        <v>102</v>
      </c>
      <c r="AN60" s="163" t="str">
        <f t="shared" si="43"/>
        <v>-</v>
      </c>
      <c r="AO60" s="162">
        <v>313</v>
      </c>
      <c r="AP60" s="163" t="str">
        <f t="shared" si="44"/>
        <v>-</v>
      </c>
      <c r="AQ60" s="162">
        <v>272</v>
      </c>
      <c r="AR60" s="163" t="str">
        <f t="shared" si="45"/>
        <v>-</v>
      </c>
      <c r="AS60" s="162">
        <f t="shared" ref="AS60:AS71" si="55">AU60-C60</f>
        <v>40517</v>
      </c>
      <c r="AT60" s="163" t="str">
        <f t="shared" si="46"/>
        <v>-</v>
      </c>
      <c r="AU60" s="149">
        <v>73519</v>
      </c>
      <c r="AV60" s="150" t="str">
        <f t="shared" si="47"/>
        <v>-</v>
      </c>
    </row>
    <row r="61" spans="2:48" hidden="1" outlineLevel="1">
      <c r="B61" s="44" t="s">
        <v>39</v>
      </c>
      <c r="C61" s="162">
        <v>48292</v>
      </c>
      <c r="D61" s="163" t="str">
        <f t="shared" si="25"/>
        <v>-</v>
      </c>
      <c r="E61" s="162">
        <v>317</v>
      </c>
      <c r="F61" s="163" t="str">
        <f t="shared" si="26"/>
        <v>-</v>
      </c>
      <c r="G61" s="162">
        <v>178</v>
      </c>
      <c r="H61" s="163" t="str">
        <f t="shared" si="27"/>
        <v>-</v>
      </c>
      <c r="I61" s="162">
        <v>12670</v>
      </c>
      <c r="J61" s="163" t="str">
        <f t="shared" si="28"/>
        <v>-</v>
      </c>
      <c r="K61" s="162">
        <v>1128</v>
      </c>
      <c r="L61" s="163" t="str">
        <f t="shared" si="29"/>
        <v>-</v>
      </c>
      <c r="M61" s="162">
        <v>6836</v>
      </c>
      <c r="N61" s="163" t="str">
        <f t="shared" si="30"/>
        <v>-</v>
      </c>
      <c r="O61" s="162">
        <v>136</v>
      </c>
      <c r="P61" s="163" t="str">
        <f t="shared" si="31"/>
        <v>-</v>
      </c>
      <c r="Q61" s="162">
        <v>460</v>
      </c>
      <c r="R61" s="163" t="str">
        <f t="shared" si="32"/>
        <v>-</v>
      </c>
      <c r="S61" s="162">
        <f t="shared" si="54"/>
        <v>6570</v>
      </c>
      <c r="T61" s="163" t="str">
        <f t="shared" si="33"/>
        <v>-</v>
      </c>
      <c r="U61" s="162">
        <v>1460</v>
      </c>
      <c r="V61" s="163" t="str">
        <f t="shared" si="34"/>
        <v>-</v>
      </c>
      <c r="W61" s="162">
        <v>988</v>
      </c>
      <c r="X61" s="163" t="str">
        <f t="shared" si="35"/>
        <v>-</v>
      </c>
      <c r="Y61" s="162">
        <v>739</v>
      </c>
      <c r="Z61" s="163" t="str">
        <f t="shared" si="36"/>
        <v>-</v>
      </c>
      <c r="AA61" s="162">
        <v>3383</v>
      </c>
      <c r="AB61" s="163" t="str">
        <f t="shared" si="37"/>
        <v>-</v>
      </c>
      <c r="AC61" s="162">
        <v>251</v>
      </c>
      <c r="AD61" s="163" t="str">
        <f t="shared" si="38"/>
        <v>-</v>
      </c>
      <c r="AE61" s="162">
        <v>406</v>
      </c>
      <c r="AF61" s="163" t="str">
        <f t="shared" si="39"/>
        <v>-</v>
      </c>
      <c r="AG61" s="162">
        <v>80</v>
      </c>
      <c r="AH61" s="163" t="str">
        <f t="shared" si="40"/>
        <v>-</v>
      </c>
      <c r="AI61" s="162">
        <v>249</v>
      </c>
      <c r="AJ61" s="163" t="str">
        <f t="shared" si="41"/>
        <v>-</v>
      </c>
      <c r="AK61" s="162">
        <v>506</v>
      </c>
      <c r="AL61" s="163" t="str">
        <f t="shared" si="42"/>
        <v>-</v>
      </c>
      <c r="AM61" s="162">
        <v>147</v>
      </c>
      <c r="AN61" s="163" t="str">
        <f t="shared" si="43"/>
        <v>-</v>
      </c>
      <c r="AO61" s="162">
        <v>493</v>
      </c>
      <c r="AP61" s="163" t="str">
        <f t="shared" si="44"/>
        <v>-</v>
      </c>
      <c r="AQ61" s="162">
        <v>327</v>
      </c>
      <c r="AR61" s="163" t="str">
        <f t="shared" si="45"/>
        <v>-</v>
      </c>
      <c r="AS61" s="162">
        <f t="shared" si="55"/>
        <v>30754</v>
      </c>
      <c r="AT61" s="163" t="str">
        <f t="shared" si="46"/>
        <v>-</v>
      </c>
      <c r="AU61" s="149">
        <v>79046</v>
      </c>
      <c r="AV61" s="150" t="str">
        <f t="shared" si="47"/>
        <v>-</v>
      </c>
    </row>
    <row r="62" spans="2:48" hidden="1" outlineLevel="1">
      <c r="B62" s="44" t="s">
        <v>40</v>
      </c>
      <c r="C62" s="162">
        <v>64899</v>
      </c>
      <c r="D62" s="163" t="str">
        <f t="shared" si="25"/>
        <v>-</v>
      </c>
      <c r="E62" s="162">
        <v>389</v>
      </c>
      <c r="F62" s="163" t="str">
        <f t="shared" si="26"/>
        <v>-</v>
      </c>
      <c r="G62" s="162">
        <v>257</v>
      </c>
      <c r="H62" s="163" t="str">
        <f t="shared" si="27"/>
        <v>-</v>
      </c>
      <c r="I62" s="162">
        <v>12675</v>
      </c>
      <c r="J62" s="163" t="str">
        <f t="shared" si="28"/>
        <v>-</v>
      </c>
      <c r="K62" s="162">
        <v>1359</v>
      </c>
      <c r="L62" s="163" t="str">
        <f t="shared" si="29"/>
        <v>-</v>
      </c>
      <c r="M62" s="162">
        <v>6895</v>
      </c>
      <c r="N62" s="163" t="str">
        <f t="shared" si="30"/>
        <v>-</v>
      </c>
      <c r="O62" s="162">
        <v>116</v>
      </c>
      <c r="P62" s="163" t="str">
        <f t="shared" si="31"/>
        <v>-</v>
      </c>
      <c r="Q62" s="162">
        <v>419</v>
      </c>
      <c r="R62" s="163" t="str">
        <f t="shared" si="32"/>
        <v>-</v>
      </c>
      <c r="S62" s="162">
        <f t="shared" si="54"/>
        <v>855</v>
      </c>
      <c r="T62" s="163" t="str">
        <f t="shared" si="33"/>
        <v>-</v>
      </c>
      <c r="U62" s="162">
        <v>49</v>
      </c>
      <c r="V62" s="163" t="str">
        <f t="shared" si="34"/>
        <v>-</v>
      </c>
      <c r="W62" s="162">
        <v>48</v>
      </c>
      <c r="X62" s="163" t="str">
        <f t="shared" si="35"/>
        <v>-</v>
      </c>
      <c r="Y62" s="162">
        <v>128</v>
      </c>
      <c r="Z62" s="163" t="str">
        <f t="shared" si="36"/>
        <v>-</v>
      </c>
      <c r="AA62" s="162">
        <v>630</v>
      </c>
      <c r="AB62" s="163" t="str">
        <f t="shared" si="37"/>
        <v>-</v>
      </c>
      <c r="AC62" s="162">
        <v>171</v>
      </c>
      <c r="AD62" s="163" t="str">
        <f t="shared" si="38"/>
        <v>-</v>
      </c>
      <c r="AE62" s="162">
        <v>347</v>
      </c>
      <c r="AF62" s="163" t="str">
        <f t="shared" si="39"/>
        <v>-</v>
      </c>
      <c r="AG62" s="162">
        <v>123</v>
      </c>
      <c r="AH62" s="163" t="str">
        <f t="shared" si="40"/>
        <v>-</v>
      </c>
      <c r="AI62" s="162">
        <v>299</v>
      </c>
      <c r="AJ62" s="163" t="str">
        <f t="shared" si="41"/>
        <v>-</v>
      </c>
      <c r="AK62" s="162">
        <v>992</v>
      </c>
      <c r="AL62" s="163" t="str">
        <f t="shared" si="42"/>
        <v>-</v>
      </c>
      <c r="AM62" s="162">
        <v>273</v>
      </c>
      <c r="AN62" s="163" t="str">
        <f t="shared" si="43"/>
        <v>-</v>
      </c>
      <c r="AO62" s="162">
        <v>654</v>
      </c>
      <c r="AP62" s="163" t="str">
        <f t="shared" si="44"/>
        <v>-</v>
      </c>
      <c r="AQ62" s="162">
        <v>467</v>
      </c>
      <c r="AR62" s="163" t="str">
        <f t="shared" si="45"/>
        <v>-</v>
      </c>
      <c r="AS62" s="162">
        <f t="shared" si="55"/>
        <v>26291</v>
      </c>
      <c r="AT62" s="163" t="str">
        <f t="shared" si="46"/>
        <v>-</v>
      </c>
      <c r="AU62" s="149">
        <v>91190</v>
      </c>
      <c r="AV62" s="150" t="str">
        <f t="shared" si="47"/>
        <v>-</v>
      </c>
    </row>
    <row r="63" spans="2:48" hidden="1" outlineLevel="1">
      <c r="B63" s="44" t="s">
        <v>41</v>
      </c>
      <c r="C63" s="162">
        <v>92761</v>
      </c>
      <c r="D63" s="163" t="str">
        <f t="shared" si="25"/>
        <v>-</v>
      </c>
      <c r="E63" s="162">
        <v>218</v>
      </c>
      <c r="F63" s="163" t="str">
        <f t="shared" si="26"/>
        <v>-</v>
      </c>
      <c r="G63" s="162">
        <v>175</v>
      </c>
      <c r="H63" s="163" t="str">
        <f t="shared" si="27"/>
        <v>-</v>
      </c>
      <c r="I63" s="162">
        <v>10226</v>
      </c>
      <c r="J63" s="163" t="str">
        <f t="shared" si="28"/>
        <v>-</v>
      </c>
      <c r="K63" s="162">
        <v>984</v>
      </c>
      <c r="L63" s="163" t="str">
        <f t="shared" si="29"/>
        <v>-</v>
      </c>
      <c r="M63" s="162">
        <v>4233</v>
      </c>
      <c r="N63" s="163" t="str">
        <f t="shared" si="30"/>
        <v>-</v>
      </c>
      <c r="O63" s="162">
        <v>118</v>
      </c>
      <c r="P63" s="163" t="str">
        <f t="shared" si="31"/>
        <v>-</v>
      </c>
      <c r="Q63" s="162">
        <v>1190</v>
      </c>
      <c r="R63" s="163" t="str">
        <f t="shared" si="32"/>
        <v>-</v>
      </c>
      <c r="S63" s="162">
        <f t="shared" si="54"/>
        <v>127</v>
      </c>
      <c r="T63" s="163" t="str">
        <f t="shared" si="33"/>
        <v>-</v>
      </c>
      <c r="U63" s="162">
        <v>40</v>
      </c>
      <c r="V63" s="163" t="str">
        <f t="shared" si="34"/>
        <v>-</v>
      </c>
      <c r="W63" s="162">
        <v>20</v>
      </c>
      <c r="X63" s="163" t="str">
        <f t="shared" si="35"/>
        <v>-</v>
      </c>
      <c r="Y63" s="162">
        <v>47</v>
      </c>
      <c r="Z63" s="163" t="str">
        <f t="shared" si="36"/>
        <v>-</v>
      </c>
      <c r="AA63" s="162">
        <v>20</v>
      </c>
      <c r="AB63" s="163" t="str">
        <f t="shared" si="37"/>
        <v>-</v>
      </c>
      <c r="AC63" s="162">
        <v>95</v>
      </c>
      <c r="AD63" s="163" t="str">
        <f t="shared" si="38"/>
        <v>-</v>
      </c>
      <c r="AE63" s="162">
        <v>247</v>
      </c>
      <c r="AF63" s="163" t="str">
        <f t="shared" si="39"/>
        <v>-</v>
      </c>
      <c r="AG63" s="162">
        <v>148</v>
      </c>
      <c r="AH63" s="163" t="str">
        <f t="shared" si="40"/>
        <v>-</v>
      </c>
      <c r="AI63" s="162">
        <v>250</v>
      </c>
      <c r="AJ63" s="163" t="str">
        <f t="shared" si="41"/>
        <v>-</v>
      </c>
      <c r="AK63" s="162">
        <v>1055</v>
      </c>
      <c r="AL63" s="163" t="str">
        <f t="shared" si="42"/>
        <v>-</v>
      </c>
      <c r="AM63" s="162">
        <v>129</v>
      </c>
      <c r="AN63" s="163" t="str">
        <f t="shared" si="43"/>
        <v>-</v>
      </c>
      <c r="AO63" s="162">
        <v>565</v>
      </c>
      <c r="AP63" s="163" t="str">
        <f t="shared" si="44"/>
        <v>-</v>
      </c>
      <c r="AQ63" s="162">
        <v>408</v>
      </c>
      <c r="AR63" s="163" t="str">
        <f t="shared" si="45"/>
        <v>-</v>
      </c>
      <c r="AS63" s="162">
        <f t="shared" si="55"/>
        <v>20168</v>
      </c>
      <c r="AT63" s="163" t="str">
        <f t="shared" si="46"/>
        <v>-</v>
      </c>
      <c r="AU63" s="149">
        <v>112929</v>
      </c>
      <c r="AV63" s="150" t="str">
        <f t="shared" si="47"/>
        <v>-</v>
      </c>
    </row>
    <row r="64" spans="2:48" hidden="1" outlineLevel="1">
      <c r="B64" s="44" t="s">
        <v>42</v>
      </c>
      <c r="C64" s="162">
        <v>81414</v>
      </c>
      <c r="D64" s="163" t="str">
        <f t="shared" si="25"/>
        <v>-</v>
      </c>
      <c r="E64" s="162">
        <v>434</v>
      </c>
      <c r="F64" s="163" t="str">
        <f t="shared" si="26"/>
        <v>-</v>
      </c>
      <c r="G64" s="162">
        <v>196</v>
      </c>
      <c r="H64" s="163" t="str">
        <f t="shared" si="27"/>
        <v>-</v>
      </c>
      <c r="I64" s="162">
        <v>10770</v>
      </c>
      <c r="J64" s="163" t="str">
        <f t="shared" si="28"/>
        <v>-</v>
      </c>
      <c r="K64" s="162">
        <v>1093</v>
      </c>
      <c r="L64" s="163" t="str">
        <f t="shared" si="29"/>
        <v>-</v>
      </c>
      <c r="M64" s="162">
        <v>4768</v>
      </c>
      <c r="N64" s="163" t="str">
        <f t="shared" si="30"/>
        <v>-</v>
      </c>
      <c r="O64" s="162">
        <v>80</v>
      </c>
      <c r="P64" s="163" t="str">
        <f t="shared" si="31"/>
        <v>-</v>
      </c>
      <c r="Q64" s="162">
        <v>640</v>
      </c>
      <c r="R64" s="163" t="str">
        <f t="shared" si="32"/>
        <v>-</v>
      </c>
      <c r="S64" s="162">
        <f t="shared" si="54"/>
        <v>641</v>
      </c>
      <c r="T64" s="163" t="str">
        <f t="shared" si="33"/>
        <v>-</v>
      </c>
      <c r="U64" s="162">
        <v>107</v>
      </c>
      <c r="V64" s="163" t="str">
        <f t="shared" si="34"/>
        <v>-</v>
      </c>
      <c r="W64" s="162">
        <v>65</v>
      </c>
      <c r="X64" s="163" t="str">
        <f t="shared" si="35"/>
        <v>-</v>
      </c>
      <c r="Y64" s="162">
        <v>118</v>
      </c>
      <c r="Z64" s="163" t="str">
        <f t="shared" si="36"/>
        <v>-</v>
      </c>
      <c r="AA64" s="162">
        <v>351</v>
      </c>
      <c r="AB64" s="163" t="str">
        <f t="shared" si="37"/>
        <v>-</v>
      </c>
      <c r="AC64" s="162">
        <v>163</v>
      </c>
      <c r="AD64" s="163" t="str">
        <f t="shared" si="38"/>
        <v>-</v>
      </c>
      <c r="AE64" s="162">
        <v>320</v>
      </c>
      <c r="AF64" s="163" t="str">
        <f t="shared" si="39"/>
        <v>-</v>
      </c>
      <c r="AG64" s="162">
        <v>124</v>
      </c>
      <c r="AH64" s="163" t="str">
        <f t="shared" si="40"/>
        <v>-</v>
      </c>
      <c r="AI64" s="162">
        <v>195</v>
      </c>
      <c r="AJ64" s="163" t="str">
        <f t="shared" si="41"/>
        <v>-</v>
      </c>
      <c r="AK64" s="162">
        <v>1032</v>
      </c>
      <c r="AL64" s="163" t="str">
        <f t="shared" si="42"/>
        <v>-</v>
      </c>
      <c r="AM64" s="162">
        <v>262</v>
      </c>
      <c r="AN64" s="163" t="str">
        <f t="shared" si="43"/>
        <v>-</v>
      </c>
      <c r="AO64" s="162">
        <v>558</v>
      </c>
      <c r="AP64" s="163" t="str">
        <f t="shared" si="44"/>
        <v>-</v>
      </c>
      <c r="AQ64" s="162">
        <v>490</v>
      </c>
      <c r="AR64" s="163" t="str">
        <f t="shared" si="45"/>
        <v>-</v>
      </c>
      <c r="AS64" s="162">
        <f t="shared" si="55"/>
        <v>21766</v>
      </c>
      <c r="AT64" s="163" t="str">
        <f t="shared" si="46"/>
        <v>-</v>
      </c>
      <c r="AU64" s="149">
        <v>103180</v>
      </c>
      <c r="AV64" s="150" t="str">
        <f t="shared" si="47"/>
        <v>-</v>
      </c>
    </row>
    <row r="65" spans="2:48" hidden="1" outlineLevel="1">
      <c r="B65" s="44" t="s">
        <v>43</v>
      </c>
      <c r="C65" s="162">
        <v>58710</v>
      </c>
      <c r="D65" s="163" t="str">
        <f t="shared" si="25"/>
        <v>-</v>
      </c>
      <c r="E65" s="162">
        <v>273</v>
      </c>
      <c r="F65" s="163" t="str">
        <f t="shared" si="26"/>
        <v>-</v>
      </c>
      <c r="G65" s="162">
        <v>189</v>
      </c>
      <c r="H65" s="163" t="str">
        <f t="shared" si="27"/>
        <v>-</v>
      </c>
      <c r="I65" s="162">
        <v>11773</v>
      </c>
      <c r="J65" s="163" t="str">
        <f t="shared" si="28"/>
        <v>-</v>
      </c>
      <c r="K65" s="162">
        <v>886</v>
      </c>
      <c r="L65" s="163" t="str">
        <f t="shared" si="29"/>
        <v>-</v>
      </c>
      <c r="M65" s="162">
        <v>4789</v>
      </c>
      <c r="N65" s="163" t="str">
        <f t="shared" si="30"/>
        <v>-</v>
      </c>
      <c r="O65" s="162">
        <v>73</v>
      </c>
      <c r="P65" s="163" t="str">
        <f t="shared" si="31"/>
        <v>-</v>
      </c>
      <c r="Q65" s="162">
        <v>407</v>
      </c>
      <c r="R65" s="163" t="str">
        <f t="shared" si="32"/>
        <v>-</v>
      </c>
      <c r="S65" s="162">
        <f t="shared" si="54"/>
        <v>730</v>
      </c>
      <c r="T65" s="163" t="str">
        <f t="shared" si="33"/>
        <v>-</v>
      </c>
      <c r="U65" s="162">
        <v>81</v>
      </c>
      <c r="V65" s="163" t="str">
        <f t="shared" si="34"/>
        <v>-</v>
      </c>
      <c r="W65" s="162">
        <v>34</v>
      </c>
      <c r="X65" s="163" t="str">
        <f t="shared" si="35"/>
        <v>-</v>
      </c>
      <c r="Y65" s="162">
        <v>25</v>
      </c>
      <c r="Z65" s="163" t="str">
        <f t="shared" si="36"/>
        <v>-</v>
      </c>
      <c r="AA65" s="162">
        <v>590</v>
      </c>
      <c r="AB65" s="163" t="str">
        <f t="shared" si="37"/>
        <v>-</v>
      </c>
      <c r="AC65" s="162">
        <v>106</v>
      </c>
      <c r="AD65" s="163" t="str">
        <f t="shared" si="38"/>
        <v>-</v>
      </c>
      <c r="AE65" s="162">
        <v>270</v>
      </c>
      <c r="AF65" s="163" t="str">
        <f t="shared" si="39"/>
        <v>-</v>
      </c>
      <c r="AG65" s="162">
        <v>112</v>
      </c>
      <c r="AH65" s="163" t="str">
        <f t="shared" si="40"/>
        <v>-</v>
      </c>
      <c r="AI65" s="162">
        <v>183</v>
      </c>
      <c r="AJ65" s="163" t="str">
        <f t="shared" si="41"/>
        <v>-</v>
      </c>
      <c r="AK65" s="162">
        <v>511</v>
      </c>
      <c r="AL65" s="163" t="str">
        <f t="shared" si="42"/>
        <v>-</v>
      </c>
      <c r="AM65" s="162">
        <v>350</v>
      </c>
      <c r="AN65" s="163" t="str">
        <f t="shared" si="43"/>
        <v>-</v>
      </c>
      <c r="AO65" s="162">
        <v>431</v>
      </c>
      <c r="AP65" s="163" t="str">
        <f t="shared" si="44"/>
        <v>-</v>
      </c>
      <c r="AQ65" s="162">
        <v>312</v>
      </c>
      <c r="AR65" s="163" t="str">
        <f t="shared" si="45"/>
        <v>-</v>
      </c>
      <c r="AS65" s="162">
        <f t="shared" si="55"/>
        <v>21395</v>
      </c>
      <c r="AT65" s="163" t="str">
        <f t="shared" si="46"/>
        <v>-</v>
      </c>
      <c r="AU65" s="149">
        <v>80105</v>
      </c>
      <c r="AV65" s="150" t="str">
        <f t="shared" si="47"/>
        <v>-</v>
      </c>
    </row>
    <row r="66" spans="2:48" hidden="1" outlineLevel="1">
      <c r="B66" s="44" t="s">
        <v>44</v>
      </c>
      <c r="C66" s="162">
        <v>47280</v>
      </c>
      <c r="D66" s="163" t="str">
        <f t="shared" si="25"/>
        <v>-</v>
      </c>
      <c r="E66" s="162">
        <v>272</v>
      </c>
      <c r="F66" s="163" t="str">
        <f t="shared" si="26"/>
        <v>-</v>
      </c>
      <c r="G66" s="162">
        <v>166</v>
      </c>
      <c r="H66" s="163" t="str">
        <f t="shared" si="27"/>
        <v>-</v>
      </c>
      <c r="I66" s="162">
        <v>12463</v>
      </c>
      <c r="J66" s="163" t="str">
        <f t="shared" si="28"/>
        <v>-</v>
      </c>
      <c r="K66" s="162">
        <v>1365</v>
      </c>
      <c r="L66" s="163" t="str">
        <f t="shared" si="29"/>
        <v>-</v>
      </c>
      <c r="M66" s="162">
        <v>5108</v>
      </c>
      <c r="N66" s="163" t="str">
        <f t="shared" si="30"/>
        <v>-</v>
      </c>
      <c r="O66" s="162">
        <v>45</v>
      </c>
      <c r="P66" s="163" t="str">
        <f t="shared" si="31"/>
        <v>-</v>
      </c>
      <c r="Q66" s="162">
        <v>220</v>
      </c>
      <c r="R66" s="163" t="str">
        <f t="shared" si="32"/>
        <v>-</v>
      </c>
      <c r="S66" s="162">
        <f t="shared" si="54"/>
        <v>630</v>
      </c>
      <c r="T66" s="163" t="str">
        <f t="shared" si="33"/>
        <v>-</v>
      </c>
      <c r="U66" s="162">
        <v>78</v>
      </c>
      <c r="V66" s="163" t="str">
        <f t="shared" si="34"/>
        <v>-</v>
      </c>
      <c r="W66" s="162">
        <v>105</v>
      </c>
      <c r="X66" s="163" t="str">
        <f t="shared" si="35"/>
        <v>-</v>
      </c>
      <c r="Y66" s="162">
        <v>25</v>
      </c>
      <c r="Z66" s="163" t="str">
        <f t="shared" si="36"/>
        <v>-</v>
      </c>
      <c r="AA66" s="162">
        <v>422</v>
      </c>
      <c r="AB66" s="163" t="str">
        <f t="shared" si="37"/>
        <v>-</v>
      </c>
      <c r="AC66" s="162">
        <v>133</v>
      </c>
      <c r="AD66" s="163" t="str">
        <f t="shared" si="38"/>
        <v>-</v>
      </c>
      <c r="AE66" s="162">
        <v>317</v>
      </c>
      <c r="AF66" s="163" t="str">
        <f t="shared" si="39"/>
        <v>-</v>
      </c>
      <c r="AG66" s="162">
        <v>68</v>
      </c>
      <c r="AH66" s="163" t="str">
        <f t="shared" si="40"/>
        <v>-</v>
      </c>
      <c r="AI66" s="162">
        <v>163</v>
      </c>
      <c r="AJ66" s="163" t="str">
        <f t="shared" si="41"/>
        <v>-</v>
      </c>
      <c r="AK66" s="162">
        <v>396</v>
      </c>
      <c r="AL66" s="163" t="str">
        <f t="shared" si="42"/>
        <v>-</v>
      </c>
      <c r="AM66" s="162">
        <v>226</v>
      </c>
      <c r="AN66" s="163" t="str">
        <f t="shared" si="43"/>
        <v>-</v>
      </c>
      <c r="AO66" s="162">
        <v>405</v>
      </c>
      <c r="AP66" s="163" t="str">
        <f t="shared" si="44"/>
        <v>-</v>
      </c>
      <c r="AQ66" s="162">
        <v>245</v>
      </c>
      <c r="AR66" s="163" t="str">
        <f t="shared" si="45"/>
        <v>-</v>
      </c>
      <c r="AS66" s="162">
        <f t="shared" si="55"/>
        <v>22222</v>
      </c>
      <c r="AT66" s="163" t="str">
        <f t="shared" si="46"/>
        <v>-</v>
      </c>
      <c r="AU66" s="149">
        <v>69502</v>
      </c>
      <c r="AV66" s="150" t="str">
        <f t="shared" si="47"/>
        <v>-</v>
      </c>
    </row>
    <row r="67" spans="2:48" hidden="1" outlineLevel="1">
      <c r="B67" s="44" t="s">
        <v>45</v>
      </c>
      <c r="C67" s="162">
        <v>50601</v>
      </c>
      <c r="D67" s="163" t="str">
        <f t="shared" si="25"/>
        <v>-</v>
      </c>
      <c r="E67" s="162">
        <v>394</v>
      </c>
      <c r="F67" s="163" t="str">
        <f t="shared" si="26"/>
        <v>-</v>
      </c>
      <c r="G67" s="162">
        <v>155</v>
      </c>
      <c r="H67" s="163" t="str">
        <f t="shared" si="27"/>
        <v>-</v>
      </c>
      <c r="I67" s="162">
        <v>16958</v>
      </c>
      <c r="J67" s="163" t="str">
        <f t="shared" si="28"/>
        <v>-</v>
      </c>
      <c r="K67" s="162">
        <v>1996</v>
      </c>
      <c r="L67" s="163" t="str">
        <f t="shared" si="29"/>
        <v>-</v>
      </c>
      <c r="M67" s="162">
        <v>7334</v>
      </c>
      <c r="N67" s="163" t="str">
        <f t="shared" si="30"/>
        <v>-</v>
      </c>
      <c r="O67" s="162">
        <v>63</v>
      </c>
      <c r="P67" s="163" t="str">
        <f t="shared" si="31"/>
        <v>-</v>
      </c>
      <c r="Q67" s="162">
        <v>567</v>
      </c>
      <c r="R67" s="163" t="str">
        <f t="shared" si="32"/>
        <v>-</v>
      </c>
      <c r="S67" s="162">
        <f t="shared" si="54"/>
        <v>4165</v>
      </c>
      <c r="T67" s="163" t="str">
        <f t="shared" si="33"/>
        <v>-</v>
      </c>
      <c r="U67" s="162">
        <v>1032</v>
      </c>
      <c r="V67" s="163" t="str">
        <f t="shared" si="34"/>
        <v>-</v>
      </c>
      <c r="W67" s="162">
        <v>509</v>
      </c>
      <c r="X67" s="163" t="str">
        <f t="shared" si="35"/>
        <v>-</v>
      </c>
      <c r="Y67" s="162">
        <v>454</v>
      </c>
      <c r="Z67" s="163" t="str">
        <f t="shared" si="36"/>
        <v>-</v>
      </c>
      <c r="AA67" s="162">
        <v>2170</v>
      </c>
      <c r="AB67" s="163" t="str">
        <f t="shared" si="37"/>
        <v>-</v>
      </c>
      <c r="AC67" s="162">
        <v>204</v>
      </c>
      <c r="AD67" s="163" t="str">
        <f t="shared" si="38"/>
        <v>-</v>
      </c>
      <c r="AE67" s="162">
        <v>472</v>
      </c>
      <c r="AF67" s="163" t="str">
        <f t="shared" si="39"/>
        <v>-</v>
      </c>
      <c r="AG67" s="162">
        <v>153</v>
      </c>
      <c r="AH67" s="163" t="str">
        <f t="shared" si="40"/>
        <v>-</v>
      </c>
      <c r="AI67" s="162">
        <v>303</v>
      </c>
      <c r="AJ67" s="163" t="str">
        <f t="shared" si="41"/>
        <v>-</v>
      </c>
      <c r="AK67" s="162">
        <v>824</v>
      </c>
      <c r="AL67" s="163" t="str">
        <f t="shared" si="42"/>
        <v>-</v>
      </c>
      <c r="AM67" s="162">
        <v>297</v>
      </c>
      <c r="AN67" s="163" t="str">
        <f t="shared" si="43"/>
        <v>-</v>
      </c>
      <c r="AO67" s="162">
        <v>379</v>
      </c>
      <c r="AP67" s="163" t="str">
        <f t="shared" si="44"/>
        <v>-</v>
      </c>
      <c r="AQ67" s="162">
        <v>282</v>
      </c>
      <c r="AR67" s="163" t="str">
        <f t="shared" si="45"/>
        <v>-</v>
      </c>
      <c r="AS67" s="162">
        <f t="shared" si="55"/>
        <v>34546</v>
      </c>
      <c r="AT67" s="163" t="str">
        <f t="shared" si="46"/>
        <v>-</v>
      </c>
      <c r="AU67" s="149">
        <v>85147</v>
      </c>
      <c r="AV67" s="150" t="str">
        <f t="shared" si="47"/>
        <v>-</v>
      </c>
    </row>
    <row r="68" spans="2:48" hidden="1" outlineLevel="1">
      <c r="B68" s="44" t="s">
        <v>46</v>
      </c>
      <c r="C68" s="162">
        <v>30968</v>
      </c>
      <c r="D68" s="163" t="str">
        <f t="shared" si="25"/>
        <v>-</v>
      </c>
      <c r="E68" s="162">
        <v>496</v>
      </c>
      <c r="F68" s="163" t="str">
        <f t="shared" si="26"/>
        <v>-</v>
      </c>
      <c r="G68" s="162">
        <v>208</v>
      </c>
      <c r="H68" s="163" t="str">
        <f t="shared" si="27"/>
        <v>-</v>
      </c>
      <c r="I68" s="162">
        <v>21692</v>
      </c>
      <c r="J68" s="163" t="str">
        <f t="shared" si="28"/>
        <v>-</v>
      </c>
      <c r="K68" s="162">
        <v>1522</v>
      </c>
      <c r="L68" s="163" t="str">
        <f t="shared" si="29"/>
        <v>-</v>
      </c>
      <c r="M68" s="162">
        <v>9393</v>
      </c>
      <c r="N68" s="163" t="str">
        <f t="shared" si="30"/>
        <v>-</v>
      </c>
      <c r="O68" s="162">
        <v>98</v>
      </c>
      <c r="P68" s="163" t="str">
        <f t="shared" si="31"/>
        <v>-</v>
      </c>
      <c r="Q68" s="162">
        <v>313</v>
      </c>
      <c r="R68" s="163" t="str">
        <f t="shared" si="32"/>
        <v>-</v>
      </c>
      <c r="S68" s="162">
        <f t="shared" si="54"/>
        <v>11612</v>
      </c>
      <c r="T68" s="163" t="str">
        <f t="shared" si="33"/>
        <v>-</v>
      </c>
      <c r="U68" s="162">
        <v>2014</v>
      </c>
      <c r="V68" s="163" t="str">
        <f t="shared" si="34"/>
        <v>-</v>
      </c>
      <c r="W68" s="162">
        <v>1231</v>
      </c>
      <c r="X68" s="163" t="str">
        <f t="shared" si="35"/>
        <v>-</v>
      </c>
      <c r="Y68" s="162">
        <v>1085</v>
      </c>
      <c r="Z68" s="163" t="str">
        <f t="shared" si="36"/>
        <v>-</v>
      </c>
      <c r="AA68" s="162">
        <v>7282</v>
      </c>
      <c r="AB68" s="163" t="str">
        <f t="shared" si="37"/>
        <v>-</v>
      </c>
      <c r="AC68" s="162">
        <v>183</v>
      </c>
      <c r="AD68" s="163" t="str">
        <f t="shared" si="38"/>
        <v>-</v>
      </c>
      <c r="AE68" s="162">
        <v>480</v>
      </c>
      <c r="AF68" s="163" t="str">
        <f t="shared" si="39"/>
        <v>-</v>
      </c>
      <c r="AG68" s="162">
        <v>92</v>
      </c>
      <c r="AH68" s="163" t="str">
        <f t="shared" si="40"/>
        <v>-</v>
      </c>
      <c r="AI68" s="162">
        <v>130</v>
      </c>
      <c r="AJ68" s="163" t="str">
        <f t="shared" si="41"/>
        <v>-</v>
      </c>
      <c r="AK68" s="162">
        <v>369</v>
      </c>
      <c r="AL68" s="163" t="str">
        <f t="shared" si="42"/>
        <v>-</v>
      </c>
      <c r="AM68" s="162">
        <v>331</v>
      </c>
      <c r="AN68" s="163" t="str">
        <f t="shared" si="43"/>
        <v>-</v>
      </c>
      <c r="AO68" s="162">
        <v>331</v>
      </c>
      <c r="AP68" s="163" t="str">
        <f t="shared" si="44"/>
        <v>-</v>
      </c>
      <c r="AQ68" s="162">
        <v>251</v>
      </c>
      <c r="AR68" s="163" t="str">
        <f t="shared" si="45"/>
        <v>-</v>
      </c>
      <c r="AS68" s="162">
        <f t="shared" si="55"/>
        <v>47501</v>
      </c>
      <c r="AT68" s="163" t="str">
        <f t="shared" si="46"/>
        <v>-</v>
      </c>
      <c r="AU68" s="149">
        <v>78469</v>
      </c>
      <c r="AV68" s="150" t="str">
        <f t="shared" si="47"/>
        <v>-</v>
      </c>
    </row>
    <row r="69" spans="2:48" hidden="1" outlineLevel="1">
      <c r="B69" s="44" t="s">
        <v>47</v>
      </c>
      <c r="C69" s="162">
        <v>28735</v>
      </c>
      <c r="D69" s="163" t="str">
        <f t="shared" si="25"/>
        <v>-</v>
      </c>
      <c r="E69" s="162">
        <v>477</v>
      </c>
      <c r="F69" s="163" t="str">
        <f t="shared" si="26"/>
        <v>-</v>
      </c>
      <c r="G69" s="162">
        <v>166</v>
      </c>
      <c r="H69" s="163" t="str">
        <f t="shared" si="27"/>
        <v>-</v>
      </c>
      <c r="I69" s="162">
        <v>17041</v>
      </c>
      <c r="J69" s="163" t="str">
        <f t="shared" si="28"/>
        <v>-</v>
      </c>
      <c r="K69" s="162">
        <v>1393</v>
      </c>
      <c r="L69" s="163" t="str">
        <f t="shared" si="29"/>
        <v>-</v>
      </c>
      <c r="M69" s="162">
        <v>9265</v>
      </c>
      <c r="N69" s="163" t="str">
        <f t="shared" si="30"/>
        <v>-</v>
      </c>
      <c r="O69" s="162">
        <v>68</v>
      </c>
      <c r="P69" s="163" t="str">
        <f t="shared" si="31"/>
        <v>-</v>
      </c>
      <c r="Q69" s="162">
        <v>462</v>
      </c>
      <c r="R69" s="163" t="str">
        <f t="shared" si="32"/>
        <v>-</v>
      </c>
      <c r="S69" s="162">
        <f t="shared" si="54"/>
        <v>10801</v>
      </c>
      <c r="T69" s="163" t="str">
        <f t="shared" si="33"/>
        <v>-</v>
      </c>
      <c r="U69" s="162">
        <v>2298</v>
      </c>
      <c r="V69" s="163" t="str">
        <f t="shared" si="34"/>
        <v>-</v>
      </c>
      <c r="W69" s="162">
        <v>1300</v>
      </c>
      <c r="X69" s="163" t="str">
        <f t="shared" si="35"/>
        <v>-</v>
      </c>
      <c r="Y69" s="162">
        <v>1416</v>
      </c>
      <c r="Z69" s="163" t="str">
        <f t="shared" si="36"/>
        <v>-</v>
      </c>
      <c r="AA69" s="162">
        <v>5787</v>
      </c>
      <c r="AB69" s="163" t="str">
        <f t="shared" si="37"/>
        <v>-</v>
      </c>
      <c r="AC69" s="162">
        <v>179</v>
      </c>
      <c r="AD69" s="163" t="str">
        <f t="shared" si="38"/>
        <v>-</v>
      </c>
      <c r="AE69" s="162">
        <v>558</v>
      </c>
      <c r="AF69" s="163" t="str">
        <f t="shared" si="39"/>
        <v>-</v>
      </c>
      <c r="AG69" s="162">
        <v>69</v>
      </c>
      <c r="AH69" s="163" t="str">
        <f t="shared" si="40"/>
        <v>-</v>
      </c>
      <c r="AI69" s="162">
        <v>205</v>
      </c>
      <c r="AJ69" s="163" t="str">
        <f t="shared" si="41"/>
        <v>-</v>
      </c>
      <c r="AK69" s="162">
        <v>413</v>
      </c>
      <c r="AL69" s="163" t="str">
        <f t="shared" si="42"/>
        <v>-</v>
      </c>
      <c r="AM69" s="162">
        <v>378</v>
      </c>
      <c r="AN69" s="163" t="str">
        <f t="shared" si="43"/>
        <v>-</v>
      </c>
      <c r="AO69" s="162">
        <v>256</v>
      </c>
      <c r="AP69" s="163" t="str">
        <f t="shared" si="44"/>
        <v>-</v>
      </c>
      <c r="AQ69" s="162">
        <v>333</v>
      </c>
      <c r="AR69" s="163" t="str">
        <f t="shared" si="45"/>
        <v>-</v>
      </c>
      <c r="AS69" s="162">
        <f t="shared" si="55"/>
        <v>42064</v>
      </c>
      <c r="AT69" s="163" t="str">
        <f t="shared" si="46"/>
        <v>-</v>
      </c>
      <c r="AU69" s="149">
        <v>70799</v>
      </c>
      <c r="AV69" s="150" t="str">
        <f t="shared" si="47"/>
        <v>-</v>
      </c>
    </row>
    <row r="70" spans="2:48" hidden="1" outlineLevel="1">
      <c r="B70" s="44" t="s">
        <v>48</v>
      </c>
      <c r="C70" s="162">
        <v>21822</v>
      </c>
      <c r="D70" s="163" t="str">
        <f t="shared" si="25"/>
        <v>-</v>
      </c>
      <c r="E70" s="162">
        <v>317</v>
      </c>
      <c r="F70" s="163" t="str">
        <f t="shared" si="26"/>
        <v>-</v>
      </c>
      <c r="G70" s="162">
        <v>215</v>
      </c>
      <c r="H70" s="163" t="str">
        <f t="shared" si="27"/>
        <v>-</v>
      </c>
      <c r="I70" s="162">
        <v>16985</v>
      </c>
      <c r="J70" s="163" t="str">
        <f t="shared" si="28"/>
        <v>-</v>
      </c>
      <c r="K70" s="162">
        <v>776</v>
      </c>
      <c r="L70" s="163" t="str">
        <f t="shared" si="29"/>
        <v>-</v>
      </c>
      <c r="M70" s="162">
        <v>9600</v>
      </c>
      <c r="N70" s="163" t="str">
        <f t="shared" si="30"/>
        <v>-</v>
      </c>
      <c r="O70" s="162">
        <v>85</v>
      </c>
      <c r="P70" s="163" t="str">
        <f t="shared" si="31"/>
        <v>-</v>
      </c>
      <c r="Q70" s="162">
        <v>498</v>
      </c>
      <c r="R70" s="163" t="str">
        <f t="shared" si="32"/>
        <v>-</v>
      </c>
      <c r="S70" s="162">
        <f t="shared" si="54"/>
        <v>13930</v>
      </c>
      <c r="T70" s="163" t="str">
        <f t="shared" si="33"/>
        <v>-</v>
      </c>
      <c r="U70" s="162">
        <v>2716</v>
      </c>
      <c r="V70" s="163" t="str">
        <f t="shared" si="34"/>
        <v>-</v>
      </c>
      <c r="W70" s="162">
        <v>2207</v>
      </c>
      <c r="X70" s="163" t="str">
        <f t="shared" si="35"/>
        <v>-</v>
      </c>
      <c r="Y70" s="162">
        <v>1813</v>
      </c>
      <c r="Z70" s="163" t="str">
        <f t="shared" si="36"/>
        <v>-</v>
      </c>
      <c r="AA70" s="162">
        <v>7194</v>
      </c>
      <c r="AB70" s="163" t="str">
        <f t="shared" si="37"/>
        <v>-</v>
      </c>
      <c r="AC70" s="162">
        <v>231</v>
      </c>
      <c r="AD70" s="163" t="str">
        <f t="shared" si="38"/>
        <v>-</v>
      </c>
      <c r="AE70" s="162">
        <v>462</v>
      </c>
      <c r="AF70" s="163" t="str">
        <f t="shared" si="39"/>
        <v>-</v>
      </c>
      <c r="AG70" s="162">
        <v>122</v>
      </c>
      <c r="AH70" s="163" t="str">
        <f t="shared" si="40"/>
        <v>-</v>
      </c>
      <c r="AI70" s="162">
        <v>200</v>
      </c>
      <c r="AJ70" s="163" t="str">
        <f t="shared" si="41"/>
        <v>-</v>
      </c>
      <c r="AK70" s="162">
        <v>407</v>
      </c>
      <c r="AL70" s="163" t="str">
        <f t="shared" si="42"/>
        <v>-</v>
      </c>
      <c r="AM70" s="162">
        <v>254</v>
      </c>
      <c r="AN70" s="163" t="str">
        <f t="shared" si="43"/>
        <v>-</v>
      </c>
      <c r="AO70" s="162">
        <v>253</v>
      </c>
      <c r="AP70" s="163" t="str">
        <f t="shared" si="44"/>
        <v>-</v>
      </c>
      <c r="AQ70" s="162">
        <v>206</v>
      </c>
      <c r="AR70" s="163" t="str">
        <f t="shared" si="45"/>
        <v>-</v>
      </c>
      <c r="AS70" s="162">
        <f t="shared" si="55"/>
        <v>44541</v>
      </c>
      <c r="AT70" s="163" t="str">
        <f t="shared" si="46"/>
        <v>-</v>
      </c>
      <c r="AU70" s="149">
        <v>66363</v>
      </c>
      <c r="AV70" s="150" t="str">
        <f t="shared" si="47"/>
        <v>-</v>
      </c>
    </row>
    <row r="71" spans="2:48" collapsed="1">
      <c r="B71" s="159">
        <v>2006</v>
      </c>
      <c r="C71" s="160">
        <v>590714</v>
      </c>
      <c r="D71" s="161" t="str">
        <f t="shared" si="25"/>
        <v>-</v>
      </c>
      <c r="E71" s="160">
        <v>4331</v>
      </c>
      <c r="F71" s="161" t="str">
        <f t="shared" si="26"/>
        <v>-</v>
      </c>
      <c r="G71" s="160">
        <v>2232</v>
      </c>
      <c r="H71" s="161" t="str">
        <f t="shared" si="27"/>
        <v>-</v>
      </c>
      <c r="I71" s="160">
        <v>177920</v>
      </c>
      <c r="J71" s="161" t="str">
        <f t="shared" si="28"/>
        <v>-</v>
      </c>
      <c r="K71" s="160">
        <v>14206</v>
      </c>
      <c r="L71" s="161" t="str">
        <f t="shared" si="29"/>
        <v>-</v>
      </c>
      <c r="M71" s="160">
        <v>83493</v>
      </c>
      <c r="N71" s="161" t="str">
        <f t="shared" si="30"/>
        <v>-</v>
      </c>
      <c r="O71" s="160">
        <v>1281</v>
      </c>
      <c r="P71" s="161" t="str">
        <f t="shared" si="31"/>
        <v>-</v>
      </c>
      <c r="Q71" s="160">
        <v>6196</v>
      </c>
      <c r="R71" s="161" t="str">
        <f t="shared" si="32"/>
        <v>-</v>
      </c>
      <c r="S71" s="160">
        <f t="shared" si="54"/>
        <v>74678</v>
      </c>
      <c r="T71" s="161" t="str">
        <f t="shared" si="33"/>
        <v>-</v>
      </c>
      <c r="U71" s="160">
        <v>15511</v>
      </c>
      <c r="V71" s="161" t="str">
        <f t="shared" si="34"/>
        <v>-</v>
      </c>
      <c r="W71" s="160">
        <v>10076</v>
      </c>
      <c r="X71" s="161" t="str">
        <f t="shared" si="35"/>
        <v>-</v>
      </c>
      <c r="Y71" s="160">
        <v>8283</v>
      </c>
      <c r="Z71" s="161" t="str">
        <f t="shared" si="36"/>
        <v>-</v>
      </c>
      <c r="AA71" s="160">
        <v>40808</v>
      </c>
      <c r="AB71" s="161" t="str">
        <f t="shared" si="37"/>
        <v>-</v>
      </c>
      <c r="AC71" s="160">
        <v>2243</v>
      </c>
      <c r="AD71" s="161" t="str">
        <f t="shared" si="38"/>
        <v>-</v>
      </c>
      <c r="AE71" s="160">
        <v>4873</v>
      </c>
      <c r="AF71" s="161" t="str">
        <f t="shared" si="39"/>
        <v>-</v>
      </c>
      <c r="AG71" s="160">
        <v>1410</v>
      </c>
      <c r="AH71" s="161" t="str">
        <f t="shared" si="40"/>
        <v>-</v>
      </c>
      <c r="AI71" s="160">
        <v>2924</v>
      </c>
      <c r="AJ71" s="161" t="str">
        <f t="shared" si="41"/>
        <v>-</v>
      </c>
      <c r="AK71" s="160">
        <v>7815</v>
      </c>
      <c r="AL71" s="161" t="str">
        <f t="shared" si="42"/>
        <v>-</v>
      </c>
      <c r="AM71" s="160">
        <v>2983</v>
      </c>
      <c r="AN71" s="161" t="str">
        <f t="shared" si="43"/>
        <v>-</v>
      </c>
      <c r="AO71" s="160">
        <v>5050</v>
      </c>
      <c r="AP71" s="161" t="str">
        <f t="shared" si="44"/>
        <v>-</v>
      </c>
      <c r="AQ71" s="160">
        <v>4117</v>
      </c>
      <c r="AR71" s="161" t="str">
        <f t="shared" si="45"/>
        <v>-</v>
      </c>
      <c r="AS71" s="160">
        <f t="shared" si="55"/>
        <v>395752</v>
      </c>
      <c r="AT71" s="161" t="str">
        <f t="shared" si="46"/>
        <v>-</v>
      </c>
      <c r="AU71" s="157">
        <v>986466</v>
      </c>
      <c r="AV71" s="158" t="str">
        <f t="shared" si="47"/>
        <v>-</v>
      </c>
    </row>
  </sheetData>
  <mergeCells count="1">
    <mergeCell ref="B5:AV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4:L55"/>
  <sheetViews>
    <sheetView showGridLines="0" showRowColHeaders="0" showOutlineSymbols="0" zoomScaleNormal="100" workbookViewId="0">
      <selection activeCell="C4" sqref="C4:G29"/>
    </sheetView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0.7109375" style="2" customWidth="1"/>
    <col min="7" max="7" width="11.570312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10" ht="33.75" customHeight="1">
      <c r="C4" s="542" t="s">
        <v>180</v>
      </c>
      <c r="D4" s="543"/>
      <c r="E4" s="543"/>
      <c r="F4" s="543"/>
      <c r="G4" s="543"/>
    </row>
    <row r="5" spans="3:10" ht="24">
      <c r="C5" s="164" t="s">
        <v>156</v>
      </c>
      <c r="D5" s="165" t="str">
        <f>actualizaciones!A3</f>
        <v>acumulado julio 2009</v>
      </c>
      <c r="E5" s="165" t="str">
        <f>actualizaciones!A2</f>
        <v xml:space="preserve">acumulado julio 2010 </v>
      </c>
      <c r="F5" s="166" t="s">
        <v>28</v>
      </c>
      <c r="G5" s="166" t="s">
        <v>181</v>
      </c>
    </row>
    <row r="6" spans="3:10">
      <c r="C6" s="167" t="s">
        <v>157</v>
      </c>
      <c r="D6" s="168">
        <v>264408</v>
      </c>
      <c r="E6" s="168">
        <v>257347</v>
      </c>
      <c r="F6" s="169">
        <f t="shared" ref="F6:F28" si="0">(E6-D6)/D6</f>
        <v>-2.6704940848990954E-2</v>
      </c>
      <c r="G6" s="169">
        <f>E6/$E$28</f>
        <v>0.62008486358455883</v>
      </c>
      <c r="I6" s="170"/>
      <c r="J6" s="170"/>
    </row>
    <row r="7" spans="3:10">
      <c r="C7" s="31" t="s">
        <v>159</v>
      </c>
      <c r="D7" s="32">
        <v>1928</v>
      </c>
      <c r="E7" s="32">
        <v>1758</v>
      </c>
      <c r="F7" s="34">
        <f t="shared" si="0"/>
        <v>-8.8174273858921168E-2</v>
      </c>
      <c r="G7" s="34">
        <f t="shared" ref="G7:G28" si="1">E7/$E$28</f>
        <v>4.2359506432235634E-3</v>
      </c>
      <c r="I7" s="170"/>
      <c r="J7" s="170"/>
    </row>
    <row r="8" spans="3:10">
      <c r="C8" s="31" t="s">
        <v>160</v>
      </c>
      <c r="D8" s="32">
        <v>959</v>
      </c>
      <c r="E8" s="32">
        <v>1413</v>
      </c>
      <c r="F8" s="34">
        <f t="shared" si="0"/>
        <v>0.47340980187695514</v>
      </c>
      <c r="G8" s="34">
        <f t="shared" si="1"/>
        <v>3.4046634009527277E-3</v>
      </c>
      <c r="I8" s="170"/>
      <c r="J8" s="170"/>
    </row>
    <row r="9" spans="3:10">
      <c r="C9" s="31" t="s">
        <v>161</v>
      </c>
      <c r="D9" s="32">
        <v>86484</v>
      </c>
      <c r="E9" s="32">
        <v>75555</v>
      </c>
      <c r="F9" s="34">
        <f t="shared" si="0"/>
        <v>-0.12637019564312474</v>
      </c>
      <c r="G9" s="34">
        <f t="shared" si="1"/>
        <v>0.18205190605731303</v>
      </c>
      <c r="I9" s="170"/>
      <c r="J9" s="170"/>
    </row>
    <row r="10" spans="3:10">
      <c r="C10" s="171" t="s">
        <v>162</v>
      </c>
      <c r="D10" s="32">
        <v>7070</v>
      </c>
      <c r="E10" s="32">
        <v>8822</v>
      </c>
      <c r="F10" s="34">
        <f t="shared" si="0"/>
        <v>0.24780763790664781</v>
      </c>
      <c r="G10" s="34">
        <f t="shared" si="1"/>
        <v>2.1256858119748735E-2</v>
      </c>
      <c r="I10" s="170"/>
      <c r="J10" s="170"/>
    </row>
    <row r="11" spans="3:10">
      <c r="C11" s="171" t="s">
        <v>163</v>
      </c>
      <c r="D11" s="32">
        <v>26861</v>
      </c>
      <c r="E11" s="32">
        <v>25180</v>
      </c>
      <c r="F11" s="34">
        <f t="shared" si="0"/>
        <v>-6.2581437772234835E-2</v>
      </c>
      <c r="G11" s="34">
        <f t="shared" si="1"/>
        <v>6.0671921044578685E-2</v>
      </c>
      <c r="I11" s="170"/>
      <c r="J11" s="170"/>
    </row>
    <row r="12" spans="3:10">
      <c r="C12" s="171" t="s">
        <v>164</v>
      </c>
      <c r="D12" s="32">
        <v>938</v>
      </c>
      <c r="E12" s="32">
        <v>944</v>
      </c>
      <c r="F12" s="34">
        <f t="shared" si="0"/>
        <v>6.3965884861407248E-3</v>
      </c>
      <c r="G12" s="34">
        <f t="shared" si="1"/>
        <v>2.2745946571120839E-3</v>
      </c>
      <c r="I12" s="170"/>
      <c r="J12" s="170"/>
    </row>
    <row r="13" spans="3:10">
      <c r="C13" s="171" t="s">
        <v>165</v>
      </c>
      <c r="D13" s="32">
        <v>2707</v>
      </c>
      <c r="E13" s="32">
        <v>2753</v>
      </c>
      <c r="F13" s="34">
        <f t="shared" si="0"/>
        <v>1.6992981159955671E-2</v>
      </c>
      <c r="G13" s="34">
        <f t="shared" si="1"/>
        <v>6.6334312404974227E-3</v>
      </c>
      <c r="I13" s="170"/>
      <c r="J13" s="170"/>
    </row>
    <row r="14" spans="3:10">
      <c r="C14" s="31" t="s">
        <v>166</v>
      </c>
      <c r="D14" s="32">
        <f>D15+D16+D18</f>
        <v>29966</v>
      </c>
      <c r="E14" s="32">
        <f>E15+E16+E18</f>
        <v>21005</v>
      </c>
      <c r="F14" s="34">
        <f>(E14-D14)/D14</f>
        <v>-0.29903891076553429</v>
      </c>
      <c r="G14" s="34">
        <f t="shared" si="1"/>
        <v>5.0612140648982333E-2</v>
      </c>
      <c r="I14" s="170"/>
      <c r="J14" s="170"/>
    </row>
    <row r="15" spans="3:10">
      <c r="C15" s="172" t="s">
        <v>167</v>
      </c>
      <c r="D15" s="32">
        <v>6861</v>
      </c>
      <c r="E15" s="32">
        <v>5491</v>
      </c>
      <c r="F15" s="34">
        <f t="shared" si="0"/>
        <v>-0.19967934703396006</v>
      </c>
      <c r="G15" s="34">
        <f t="shared" si="1"/>
        <v>1.3230719557417853E-2</v>
      </c>
      <c r="I15" s="170"/>
      <c r="J15" s="170"/>
    </row>
    <row r="16" spans="3:10">
      <c r="C16" s="172" t="s">
        <v>168</v>
      </c>
      <c r="D16" s="32">
        <v>3291</v>
      </c>
      <c r="E16" s="32">
        <v>2401</v>
      </c>
      <c r="F16" s="34">
        <f t="shared" si="0"/>
        <v>-0.27043451838347005</v>
      </c>
      <c r="G16" s="34">
        <f t="shared" si="1"/>
        <v>5.7852773005573239E-3</v>
      </c>
      <c r="I16" s="170"/>
      <c r="J16" s="170"/>
    </row>
    <row r="17" spans="2:12">
      <c r="C17" s="172" t="s">
        <v>169</v>
      </c>
      <c r="D17" s="32">
        <v>3781</v>
      </c>
      <c r="E17" s="32">
        <v>3361</v>
      </c>
      <c r="F17" s="34">
        <f t="shared" si="0"/>
        <v>-0.11108172441153134</v>
      </c>
      <c r="G17" s="34">
        <f t="shared" si="1"/>
        <v>8.0984244094848678E-3</v>
      </c>
      <c r="I17" s="170"/>
      <c r="J17" s="170"/>
    </row>
    <row r="18" spans="2:12">
      <c r="C18" s="172" t="s">
        <v>170</v>
      </c>
      <c r="D18" s="32">
        <v>19814</v>
      </c>
      <c r="E18" s="32">
        <v>13113</v>
      </c>
      <c r="F18" s="34">
        <f t="shared" si="0"/>
        <v>-0.33819521550418896</v>
      </c>
      <c r="G18" s="34">
        <f t="shared" si="1"/>
        <v>3.1596143791007156E-2</v>
      </c>
      <c r="I18" s="170"/>
      <c r="J18" s="170"/>
    </row>
    <row r="19" spans="2:12">
      <c r="C19" s="31" t="s">
        <v>171</v>
      </c>
      <c r="D19" s="32">
        <v>1533</v>
      </c>
      <c r="E19" s="32">
        <v>1491</v>
      </c>
      <c r="F19" s="34">
        <f t="shared" si="0"/>
        <v>-2.7397260273972601E-2</v>
      </c>
      <c r="G19" s="34">
        <f t="shared" si="1"/>
        <v>3.5926066035530902E-3</v>
      </c>
      <c r="I19" s="170"/>
      <c r="J19" s="170"/>
    </row>
    <row r="20" spans="2:12">
      <c r="C20" s="31" t="s">
        <v>172</v>
      </c>
      <c r="D20" s="32">
        <v>2710</v>
      </c>
      <c r="E20" s="32">
        <v>2295</v>
      </c>
      <c r="F20" s="34">
        <f t="shared" si="0"/>
        <v>-0.15313653136531366</v>
      </c>
      <c r="G20" s="34">
        <f t="shared" si="1"/>
        <v>5.5298673072799081E-3</v>
      </c>
      <c r="I20" s="170"/>
      <c r="J20" s="170"/>
    </row>
    <row r="21" spans="2:12">
      <c r="C21" s="31" t="s">
        <v>173</v>
      </c>
      <c r="D21" s="32">
        <v>734</v>
      </c>
      <c r="E21" s="32">
        <v>825</v>
      </c>
      <c r="F21" s="34">
        <f t="shared" si="0"/>
        <v>0.12397820163487738</v>
      </c>
      <c r="G21" s="34">
        <f t="shared" si="1"/>
        <v>1.9878607967346073E-3</v>
      </c>
      <c r="I21" s="170"/>
      <c r="J21" s="170"/>
    </row>
    <row r="22" spans="2:12">
      <c r="C22" s="173" t="s">
        <v>174</v>
      </c>
      <c r="D22" s="32">
        <v>2052</v>
      </c>
      <c r="E22" s="32">
        <v>1245</v>
      </c>
      <c r="F22" s="34">
        <f t="shared" si="0"/>
        <v>-0.39327485380116961</v>
      </c>
      <c r="G22" s="34">
        <f t="shared" si="1"/>
        <v>2.9998626568904074E-3</v>
      </c>
      <c r="I22" s="170"/>
      <c r="J22" s="170"/>
    </row>
    <row r="23" spans="2:12">
      <c r="C23" s="173" t="s">
        <v>175</v>
      </c>
      <c r="D23" s="32">
        <v>4826</v>
      </c>
      <c r="E23" s="32">
        <v>4268</v>
      </c>
      <c r="F23" s="34">
        <f t="shared" si="0"/>
        <v>-0.11562370493162039</v>
      </c>
      <c r="G23" s="34">
        <f t="shared" si="1"/>
        <v>1.0283866521773702E-2</v>
      </c>
      <c r="I23" s="170"/>
      <c r="J23" s="170"/>
    </row>
    <row r="24" spans="2:12">
      <c r="C24" s="173" t="s">
        <v>176</v>
      </c>
      <c r="D24" s="32">
        <v>1057</v>
      </c>
      <c r="E24" s="32">
        <v>1315</v>
      </c>
      <c r="F24" s="34">
        <f t="shared" si="0"/>
        <v>0.24408703878902555</v>
      </c>
      <c r="G24" s="34">
        <f t="shared" si="1"/>
        <v>3.1685296335830409E-3</v>
      </c>
      <c r="I24" s="170"/>
      <c r="J24" s="170"/>
    </row>
    <row r="25" spans="2:12">
      <c r="C25" s="173" t="s">
        <v>177</v>
      </c>
      <c r="D25" s="32">
        <v>2821</v>
      </c>
      <c r="E25" s="32">
        <v>2693</v>
      </c>
      <c r="F25" s="34">
        <f t="shared" si="0"/>
        <v>-4.5373980857851826E-2</v>
      </c>
      <c r="G25" s="34">
        <f t="shared" si="1"/>
        <v>6.4888595461894518E-3</v>
      </c>
      <c r="I25" s="170"/>
      <c r="J25" s="170"/>
    </row>
    <row r="26" spans="2:12">
      <c r="C26" s="173" t="s">
        <v>178</v>
      </c>
      <c r="D26" s="32">
        <v>2739</v>
      </c>
      <c r="E26" s="32">
        <v>2749</v>
      </c>
      <c r="F26" s="34">
        <f t="shared" si="0"/>
        <v>3.6509675063891934E-3</v>
      </c>
      <c r="G26" s="34">
        <f t="shared" si="1"/>
        <v>6.6237931275435584E-3</v>
      </c>
      <c r="I26" s="170"/>
      <c r="J26" s="170"/>
    </row>
    <row r="27" spans="2:12">
      <c r="C27" s="174" t="s">
        <v>179</v>
      </c>
      <c r="D27" s="175">
        <f>D28-D6</f>
        <v>179166</v>
      </c>
      <c r="E27" s="175">
        <f>E28-E6</f>
        <v>157672</v>
      </c>
      <c r="F27" s="176">
        <f t="shared" si="0"/>
        <v>-0.11996695801658797</v>
      </c>
      <c r="G27" s="176">
        <f t="shared" si="1"/>
        <v>0.37991513641544122</v>
      </c>
      <c r="I27" s="170"/>
      <c r="J27" s="170"/>
    </row>
    <row r="28" spans="2:12">
      <c r="C28" s="177" t="s">
        <v>105</v>
      </c>
      <c r="D28" s="178">
        <v>443574</v>
      </c>
      <c r="E28" s="178">
        <v>415019</v>
      </c>
      <c r="F28" s="179">
        <f t="shared" si="0"/>
        <v>-6.4374828100835488E-2</v>
      </c>
      <c r="G28" s="179">
        <f t="shared" si="1"/>
        <v>1</v>
      </c>
      <c r="I28" s="170"/>
      <c r="J28" s="170"/>
    </row>
    <row r="29" spans="2:12" ht="23.25" customHeight="1">
      <c r="B29" s="10"/>
      <c r="C29" s="544" t="s">
        <v>182</v>
      </c>
      <c r="D29" s="545"/>
      <c r="E29" s="545"/>
      <c r="F29" s="545"/>
      <c r="G29" s="546"/>
      <c r="H29" s="10"/>
      <c r="I29" s="10"/>
      <c r="J29" s="10"/>
      <c r="K29" s="10"/>
      <c r="L29" s="10"/>
    </row>
    <row r="32" spans="2:12" ht="13.5" thickBot="1"/>
    <row r="33" spans="3:8" ht="29.25" customHeight="1" thickBot="1">
      <c r="G33" s="53" t="s">
        <v>49</v>
      </c>
    </row>
    <row r="38" spans="3:8">
      <c r="C38" s="180"/>
      <c r="D38" s="180"/>
      <c r="E38" s="180"/>
      <c r="F38" s="180"/>
      <c r="G38" s="180"/>
      <c r="H38" s="180"/>
    </row>
    <row r="39" spans="3:8">
      <c r="C39" s="180"/>
      <c r="D39" s="180"/>
      <c r="E39" s="180"/>
      <c r="F39" s="180"/>
      <c r="G39" s="180"/>
      <c r="H39" s="180"/>
    </row>
    <row r="40" spans="3:8">
      <c r="C40" s="180"/>
      <c r="D40" s="180"/>
      <c r="E40" s="180"/>
      <c r="F40" s="180"/>
      <c r="G40" s="180"/>
      <c r="H40" s="180"/>
    </row>
    <row r="41" spans="3:8">
      <c r="C41" s="181"/>
      <c r="D41" s="182"/>
      <c r="E41" s="180"/>
      <c r="F41" s="181"/>
      <c r="G41" s="182"/>
      <c r="H41" s="180"/>
    </row>
    <row r="42" spans="3:8">
      <c r="C42" s="181"/>
      <c r="D42" s="182"/>
      <c r="E42" s="180"/>
      <c r="F42" s="181"/>
      <c r="G42" s="182"/>
      <c r="H42" s="180"/>
    </row>
    <row r="43" spans="3:8">
      <c r="C43" s="183"/>
      <c r="D43" s="182"/>
      <c r="E43" s="180"/>
      <c r="F43" s="183"/>
      <c r="G43" s="182"/>
      <c r="H43" s="180"/>
    </row>
    <row r="44" spans="3:8">
      <c r="C44" s="183"/>
      <c r="D44" s="182"/>
      <c r="E44" s="180"/>
      <c r="F44" s="181"/>
      <c r="G44" s="182"/>
      <c r="H44" s="180"/>
    </row>
    <row r="45" spans="3:8">
      <c r="C45" s="183"/>
      <c r="D45" s="182"/>
      <c r="E45" s="180"/>
      <c r="F45" s="181"/>
      <c r="G45" s="182"/>
      <c r="H45" s="180"/>
    </row>
    <row r="46" spans="3:8">
      <c r="C46" s="181"/>
      <c r="D46" s="182"/>
      <c r="E46" s="180"/>
      <c r="F46" s="184"/>
      <c r="G46" s="182"/>
      <c r="H46" s="180"/>
    </row>
    <row r="47" spans="3:8">
      <c r="C47" s="181"/>
      <c r="D47" s="182"/>
      <c r="E47" s="180"/>
      <c r="F47" s="184"/>
      <c r="G47" s="182"/>
      <c r="H47" s="180"/>
    </row>
    <row r="48" spans="3:8">
      <c r="C48" s="184"/>
      <c r="D48" s="182"/>
      <c r="E48" s="180"/>
      <c r="F48" s="180"/>
      <c r="G48" s="180"/>
      <c r="H48" s="180"/>
    </row>
    <row r="49" spans="3:8">
      <c r="C49" s="184"/>
      <c r="D49" s="182"/>
      <c r="E49" s="180"/>
      <c r="F49" s="180"/>
      <c r="G49" s="180"/>
      <c r="H49" s="180"/>
    </row>
    <row r="50" spans="3:8">
      <c r="C50" s="184"/>
      <c r="D50" s="182"/>
      <c r="E50" s="180"/>
      <c r="F50" s="180"/>
      <c r="G50" s="180"/>
      <c r="H50" s="180"/>
    </row>
    <row r="51" spans="3:8">
      <c r="C51" s="180"/>
      <c r="D51" s="180"/>
      <c r="E51" s="180"/>
      <c r="F51" s="180"/>
      <c r="G51" s="180"/>
      <c r="H51" s="180"/>
    </row>
    <row r="55" spans="3:8" ht="23.25" customHeight="1"/>
  </sheetData>
  <mergeCells count="2">
    <mergeCell ref="C4:G4"/>
    <mergeCell ref="C29:G29"/>
  </mergeCells>
  <hyperlinks>
    <hyperlink ref="G33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4:L29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2.5703125" style="2" customWidth="1"/>
    <col min="7" max="7" width="4.710937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6" ht="36.75" customHeight="1">
      <c r="C4" s="547" t="s">
        <v>183</v>
      </c>
      <c r="D4" s="548"/>
      <c r="E4" s="549"/>
    </row>
    <row r="5" spans="3:6" ht="43.5" customHeight="1">
      <c r="C5" s="164" t="s">
        <v>156</v>
      </c>
      <c r="D5" s="165" t="str">
        <f>actualizaciones!A3</f>
        <v>acumulado julio 2009</v>
      </c>
      <c r="E5" s="165" t="str">
        <f>actualizaciones!A2</f>
        <v xml:space="preserve">acumulado julio 2010 </v>
      </c>
    </row>
    <row r="6" spans="3:6" ht="15">
      <c r="C6" s="167" t="s">
        <v>157</v>
      </c>
      <c r="D6" s="185">
        <f>'Nacionalidades '!D6/'Nacionalidades '!$D$28</f>
        <v>0.59608543332115949</v>
      </c>
      <c r="E6" s="186">
        <f>'Nacionalidades '!E6/'Nacionalidades '!$E$28</f>
        <v>0.62008486358455883</v>
      </c>
      <c r="F6" s="187"/>
    </row>
    <row r="7" spans="3:6" ht="15">
      <c r="C7" s="31" t="s">
        <v>159</v>
      </c>
      <c r="D7" s="188">
        <f>'Nacionalidades '!D7/'Nacionalidades '!$D$28</f>
        <v>4.346512645015262E-3</v>
      </c>
      <c r="E7" s="189">
        <f>'Nacionalidades '!E7/'Nacionalidades '!$E$28</f>
        <v>4.2359506432235634E-3</v>
      </c>
      <c r="F7" s="187"/>
    </row>
    <row r="8" spans="3:6" ht="15">
      <c r="C8" s="31" t="s">
        <v>160</v>
      </c>
      <c r="D8" s="188">
        <f>'Nacionalidades '!D8/'Nacionalidades '!$D$28</f>
        <v>2.1619842461460771E-3</v>
      </c>
      <c r="E8" s="189">
        <f>'Nacionalidades '!E8/'Nacionalidades '!$E$28</f>
        <v>3.4046634009527277E-3</v>
      </c>
      <c r="F8" s="187"/>
    </row>
    <row r="9" spans="3:6" ht="15">
      <c r="C9" s="31" t="s">
        <v>161</v>
      </c>
      <c r="D9" s="188">
        <f>'Nacionalidades '!D9/'Nacionalidades '!$D$28</f>
        <v>0.19497085041052903</v>
      </c>
      <c r="E9" s="189">
        <f>'Nacionalidades '!E9/'Nacionalidades '!$E$28</f>
        <v>0.18205190605731303</v>
      </c>
      <c r="F9" s="187"/>
    </row>
    <row r="10" spans="3:6">
      <c r="C10" s="171" t="s">
        <v>162</v>
      </c>
      <c r="D10" s="188">
        <f>'Nacionalidades '!D10/'Nacionalidades '!$D$28</f>
        <v>1.5938715975237501E-2</v>
      </c>
      <c r="E10" s="189">
        <f>'Nacionalidades '!E10/'Nacionalidades '!$E$28</f>
        <v>2.1256858119748735E-2</v>
      </c>
    </row>
    <row r="11" spans="3:6">
      <c r="C11" s="171" t="s">
        <v>163</v>
      </c>
      <c r="D11" s="188">
        <f>'Nacionalidades '!D11/'Nacionalidades '!$D$28</f>
        <v>6.0555848629540956E-2</v>
      </c>
      <c r="E11" s="189">
        <f>'Nacionalidades '!E11/'Nacionalidades '!$E$28</f>
        <v>6.0671921044578685E-2</v>
      </c>
    </row>
    <row r="12" spans="3:6">
      <c r="C12" s="171" t="s">
        <v>164</v>
      </c>
      <c r="D12" s="188">
        <f>'Nacionalidades '!D12/'Nacionalidades '!$D$28</f>
        <v>2.11464152542755E-3</v>
      </c>
      <c r="E12" s="189">
        <f>'Nacionalidades '!E12/'Nacionalidades '!$E$28</f>
        <v>2.2745946571120839E-3</v>
      </c>
    </row>
    <row r="13" spans="3:6" ht="15">
      <c r="C13" s="171" t="s">
        <v>165</v>
      </c>
      <c r="D13" s="188">
        <f>'Nacionalidades '!D13/'Nacionalidades '!$D$28</f>
        <v>6.1027021421453916E-3</v>
      </c>
      <c r="E13" s="189">
        <f>'Nacionalidades '!E13/'Nacionalidades '!$E$28</f>
        <v>6.6334312404974227E-3</v>
      </c>
      <c r="F13" s="187"/>
    </row>
    <row r="14" spans="3:6" ht="15">
      <c r="C14" s="31" t="s">
        <v>166</v>
      </c>
      <c r="D14" s="188">
        <f>'Nacionalidades '!D14/'Nacionalidades '!$D$28</f>
        <v>6.7555808050066057E-2</v>
      </c>
      <c r="E14" s="189">
        <f>'Nacionalidades '!E14/'Nacionalidades '!$E$28</f>
        <v>5.0612140648982333E-2</v>
      </c>
      <c r="F14" s="187"/>
    </row>
    <row r="15" spans="3:6" ht="15">
      <c r="C15" s="172" t="s">
        <v>167</v>
      </c>
      <c r="D15" s="188">
        <f>'Nacionalidades '!D15/'Nacionalidades '!$D$28</f>
        <v>1.5467543183324542E-2</v>
      </c>
      <c r="E15" s="189">
        <f>'Nacionalidades '!E15/'Nacionalidades '!$E$28</f>
        <v>1.3230719557417853E-2</v>
      </c>
      <c r="F15" s="187"/>
    </row>
    <row r="16" spans="3:6" ht="15">
      <c r="C16" s="172" t="s">
        <v>168</v>
      </c>
      <c r="D16" s="188">
        <f>'Nacionalidades '!D16/'Nacionalidades '!$D$28</f>
        <v>7.4192806611749111E-3</v>
      </c>
      <c r="E16" s="189">
        <f>'Nacionalidades '!E16/'Nacionalidades '!$E$28</f>
        <v>5.7852773005573239E-3</v>
      </c>
      <c r="F16" s="187"/>
    </row>
    <row r="17" spans="2:12" ht="15">
      <c r="C17" s="172" t="s">
        <v>169</v>
      </c>
      <c r="D17" s="188">
        <f>'Nacionalidades '!D17/'Nacionalidades '!$D$28</f>
        <v>8.5239441446072137E-3</v>
      </c>
      <c r="E17" s="189">
        <f>'Nacionalidades '!E17/'Nacionalidades '!$E$28</f>
        <v>8.0984244094848678E-3</v>
      </c>
      <c r="F17" s="187"/>
    </row>
    <row r="18" spans="2:12" ht="15">
      <c r="C18" s="172" t="s">
        <v>170</v>
      </c>
      <c r="D18" s="188">
        <f>'Nacionalidades '!D18/'Nacionalidades '!$D$28</f>
        <v>4.46689842055666E-2</v>
      </c>
      <c r="E18" s="189">
        <f>'Nacionalidades '!E18/'Nacionalidades '!$E$28</f>
        <v>3.1596143791007156E-2</v>
      </c>
      <c r="F18" s="187"/>
    </row>
    <row r="19" spans="2:12">
      <c r="C19" s="31" t="s">
        <v>171</v>
      </c>
      <c r="D19" s="188">
        <f>'Nacionalidades '!D19/'Nacionalidades '!$D$28</f>
        <v>3.4560186124524884E-3</v>
      </c>
      <c r="E19" s="189">
        <f>'Nacionalidades '!E19/'Nacionalidades '!$E$28</f>
        <v>3.5926066035530902E-3</v>
      </c>
    </row>
    <row r="20" spans="2:12">
      <c r="C20" s="31" t="s">
        <v>172</v>
      </c>
      <c r="D20" s="188">
        <f>'Nacionalidades '!D20/'Nacionalidades '!$D$28</f>
        <v>6.1094653879623243E-3</v>
      </c>
      <c r="E20" s="189">
        <f>'Nacionalidades '!E20/'Nacionalidades '!$E$28</f>
        <v>5.5298673072799081E-3</v>
      </c>
    </row>
    <row r="21" spans="2:12">
      <c r="C21" s="31" t="s">
        <v>173</v>
      </c>
      <c r="D21" s="188">
        <f>'Nacionalidades '!D21/'Nacionalidades '!$D$28</f>
        <v>1.6547408098761425E-3</v>
      </c>
      <c r="E21" s="189">
        <f>'Nacionalidades '!E21/'Nacionalidades '!$E$28</f>
        <v>1.9878607967346073E-3</v>
      </c>
    </row>
    <row r="22" spans="2:12">
      <c r="C22" s="173" t="s">
        <v>174</v>
      </c>
      <c r="D22" s="188">
        <f>'Nacionalidades '!D22/'Nacionalidades '!$D$28</f>
        <v>4.6260601387818042E-3</v>
      </c>
      <c r="E22" s="189">
        <f>'Nacionalidades '!E22/'Nacionalidades '!$E$28</f>
        <v>2.9998626568904074E-3</v>
      </c>
    </row>
    <row r="23" spans="2:12">
      <c r="C23" s="173" t="s">
        <v>175</v>
      </c>
      <c r="D23" s="188">
        <f>'Nacionalidades '!D23/'Nacionalidades '!$D$28</f>
        <v>1.0879808104172021E-2</v>
      </c>
      <c r="E23" s="189">
        <f>'Nacionalidades '!E23/'Nacionalidades '!$E$28</f>
        <v>1.0283866521773702E-2</v>
      </c>
    </row>
    <row r="24" spans="2:12">
      <c r="C24" s="173" t="s">
        <v>176</v>
      </c>
      <c r="D24" s="188">
        <f>'Nacionalidades '!D24/'Nacionalidades '!$D$28</f>
        <v>2.3829169428325374E-3</v>
      </c>
      <c r="E24" s="189">
        <f>'Nacionalidades '!E24/'Nacionalidades '!$E$28</f>
        <v>3.1685296335830409E-3</v>
      </c>
    </row>
    <row r="25" spans="2:12">
      <c r="C25" s="173" t="s">
        <v>177</v>
      </c>
      <c r="D25" s="188">
        <f>'Nacionalidades '!D25/'Nacionalidades '!$D$28</f>
        <v>6.3597054831888251E-3</v>
      </c>
      <c r="E25" s="189">
        <f>'Nacionalidades '!E25/'Nacionalidades '!$E$28</f>
        <v>6.4888595461894518E-3</v>
      </c>
    </row>
    <row r="26" spans="2:12">
      <c r="C26" s="173" t="s">
        <v>178</v>
      </c>
      <c r="D26" s="188">
        <f>'Nacionalidades '!D26/'Nacionalidades '!$D$28</f>
        <v>6.174843430859338E-3</v>
      </c>
      <c r="E26" s="189">
        <f>'Nacionalidades '!E26/'Nacionalidades '!$E$28</f>
        <v>6.6237931275435584E-3</v>
      </c>
    </row>
    <row r="27" spans="2:12">
      <c r="C27" s="174" t="s">
        <v>179</v>
      </c>
      <c r="D27" s="190">
        <f>'Nacionalidades '!D27/'Nacionalidades '!$D$28</f>
        <v>0.40391456667884051</v>
      </c>
      <c r="E27" s="191">
        <f>'Nacionalidades '!E27/'Nacionalidades '!$E$28</f>
        <v>0.37991513641544122</v>
      </c>
    </row>
    <row r="28" spans="2:12">
      <c r="C28" s="177" t="s">
        <v>105</v>
      </c>
      <c r="D28" s="192">
        <f>'Nacionalidades '!D28/'Nacionalidades '!$D$28</f>
        <v>1</v>
      </c>
      <c r="E28" s="193">
        <f>'Nacionalidades '!E28/'Nacionalidades '!$E$28</f>
        <v>1</v>
      </c>
    </row>
    <row r="29" spans="2:12" ht="22.5" customHeight="1">
      <c r="B29" s="10"/>
      <c r="C29" s="544" t="s">
        <v>184</v>
      </c>
      <c r="D29" s="545"/>
      <c r="E29" s="546"/>
      <c r="F29" s="10"/>
      <c r="G29" s="10"/>
      <c r="H29" s="10"/>
      <c r="I29" s="10"/>
      <c r="J29" s="10"/>
      <c r="K29" s="10"/>
      <c r="L29" s="10"/>
    </row>
  </sheetData>
  <mergeCells count="2">
    <mergeCell ref="C4:E4"/>
    <mergeCell ref="C29:E2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92">
    <tabColor theme="4" tint="-0.499984740745262"/>
    <pageSetUpPr autoPageBreaks="0" fitToPage="1"/>
  </sheetPr>
  <dimension ref="D6:N84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2" width="11.42578125" style="2"/>
    <col min="3" max="3" width="7.42578125" style="2" customWidth="1"/>
    <col min="4" max="5" width="10.7109375" style="2" customWidth="1"/>
    <col min="6" max="6" width="73.85546875" style="2" bestFit="1" customWidth="1"/>
    <col min="7" max="7" width="10.7109375" style="2" customWidth="1"/>
    <col min="8" max="258" width="11.42578125" style="2"/>
    <col min="259" max="259" width="7.42578125" style="2" customWidth="1"/>
    <col min="260" max="261" width="10.7109375" style="2" customWidth="1"/>
    <col min="262" max="262" width="73.85546875" style="2" bestFit="1" customWidth="1"/>
    <col min="263" max="263" width="10.7109375" style="2" customWidth="1"/>
    <col min="264" max="514" width="11.42578125" style="2"/>
    <col min="515" max="515" width="7.42578125" style="2" customWidth="1"/>
    <col min="516" max="517" width="10.7109375" style="2" customWidth="1"/>
    <col min="518" max="518" width="73.85546875" style="2" bestFit="1" customWidth="1"/>
    <col min="519" max="519" width="10.7109375" style="2" customWidth="1"/>
    <col min="520" max="770" width="11.42578125" style="2"/>
    <col min="771" max="771" width="7.42578125" style="2" customWidth="1"/>
    <col min="772" max="773" width="10.7109375" style="2" customWidth="1"/>
    <col min="774" max="774" width="73.85546875" style="2" bestFit="1" customWidth="1"/>
    <col min="775" max="775" width="10.7109375" style="2" customWidth="1"/>
    <col min="776" max="1026" width="11.42578125" style="2"/>
    <col min="1027" max="1027" width="7.42578125" style="2" customWidth="1"/>
    <col min="1028" max="1029" width="10.7109375" style="2" customWidth="1"/>
    <col min="1030" max="1030" width="73.85546875" style="2" bestFit="1" customWidth="1"/>
    <col min="1031" max="1031" width="10.7109375" style="2" customWidth="1"/>
    <col min="1032" max="1282" width="11.42578125" style="2"/>
    <col min="1283" max="1283" width="7.42578125" style="2" customWidth="1"/>
    <col min="1284" max="1285" width="10.7109375" style="2" customWidth="1"/>
    <col min="1286" max="1286" width="73.85546875" style="2" bestFit="1" customWidth="1"/>
    <col min="1287" max="1287" width="10.7109375" style="2" customWidth="1"/>
    <col min="1288" max="1538" width="11.42578125" style="2"/>
    <col min="1539" max="1539" width="7.42578125" style="2" customWidth="1"/>
    <col min="1540" max="1541" width="10.7109375" style="2" customWidth="1"/>
    <col min="1542" max="1542" width="73.85546875" style="2" bestFit="1" customWidth="1"/>
    <col min="1543" max="1543" width="10.7109375" style="2" customWidth="1"/>
    <col min="1544" max="1794" width="11.42578125" style="2"/>
    <col min="1795" max="1795" width="7.42578125" style="2" customWidth="1"/>
    <col min="1796" max="1797" width="10.7109375" style="2" customWidth="1"/>
    <col min="1798" max="1798" width="73.85546875" style="2" bestFit="1" customWidth="1"/>
    <col min="1799" max="1799" width="10.7109375" style="2" customWidth="1"/>
    <col min="1800" max="2050" width="11.42578125" style="2"/>
    <col min="2051" max="2051" width="7.42578125" style="2" customWidth="1"/>
    <col min="2052" max="2053" width="10.7109375" style="2" customWidth="1"/>
    <col min="2054" max="2054" width="73.85546875" style="2" bestFit="1" customWidth="1"/>
    <col min="2055" max="2055" width="10.7109375" style="2" customWidth="1"/>
    <col min="2056" max="2306" width="11.42578125" style="2"/>
    <col min="2307" max="2307" width="7.42578125" style="2" customWidth="1"/>
    <col min="2308" max="2309" width="10.7109375" style="2" customWidth="1"/>
    <col min="2310" max="2310" width="73.85546875" style="2" bestFit="1" customWidth="1"/>
    <col min="2311" max="2311" width="10.7109375" style="2" customWidth="1"/>
    <col min="2312" max="2562" width="11.42578125" style="2"/>
    <col min="2563" max="2563" width="7.42578125" style="2" customWidth="1"/>
    <col min="2564" max="2565" width="10.7109375" style="2" customWidth="1"/>
    <col min="2566" max="2566" width="73.85546875" style="2" bestFit="1" customWidth="1"/>
    <col min="2567" max="2567" width="10.7109375" style="2" customWidth="1"/>
    <col min="2568" max="2818" width="11.42578125" style="2"/>
    <col min="2819" max="2819" width="7.42578125" style="2" customWidth="1"/>
    <col min="2820" max="2821" width="10.7109375" style="2" customWidth="1"/>
    <col min="2822" max="2822" width="73.85546875" style="2" bestFit="1" customWidth="1"/>
    <col min="2823" max="2823" width="10.7109375" style="2" customWidth="1"/>
    <col min="2824" max="3074" width="11.42578125" style="2"/>
    <col min="3075" max="3075" width="7.42578125" style="2" customWidth="1"/>
    <col min="3076" max="3077" width="10.7109375" style="2" customWidth="1"/>
    <col min="3078" max="3078" width="73.85546875" style="2" bestFit="1" customWidth="1"/>
    <col min="3079" max="3079" width="10.7109375" style="2" customWidth="1"/>
    <col min="3080" max="3330" width="11.42578125" style="2"/>
    <col min="3331" max="3331" width="7.42578125" style="2" customWidth="1"/>
    <col min="3332" max="3333" width="10.7109375" style="2" customWidth="1"/>
    <col min="3334" max="3334" width="73.85546875" style="2" bestFit="1" customWidth="1"/>
    <col min="3335" max="3335" width="10.7109375" style="2" customWidth="1"/>
    <col min="3336" max="3586" width="11.42578125" style="2"/>
    <col min="3587" max="3587" width="7.42578125" style="2" customWidth="1"/>
    <col min="3588" max="3589" width="10.7109375" style="2" customWidth="1"/>
    <col min="3590" max="3590" width="73.85546875" style="2" bestFit="1" customWidth="1"/>
    <col min="3591" max="3591" width="10.7109375" style="2" customWidth="1"/>
    <col min="3592" max="3842" width="11.42578125" style="2"/>
    <col min="3843" max="3843" width="7.42578125" style="2" customWidth="1"/>
    <col min="3844" max="3845" width="10.7109375" style="2" customWidth="1"/>
    <col min="3846" max="3846" width="73.85546875" style="2" bestFit="1" customWidth="1"/>
    <col min="3847" max="3847" width="10.7109375" style="2" customWidth="1"/>
    <col min="3848" max="4098" width="11.42578125" style="2"/>
    <col min="4099" max="4099" width="7.42578125" style="2" customWidth="1"/>
    <col min="4100" max="4101" width="10.7109375" style="2" customWidth="1"/>
    <col min="4102" max="4102" width="73.85546875" style="2" bestFit="1" customWidth="1"/>
    <col min="4103" max="4103" width="10.7109375" style="2" customWidth="1"/>
    <col min="4104" max="4354" width="11.42578125" style="2"/>
    <col min="4355" max="4355" width="7.42578125" style="2" customWidth="1"/>
    <col min="4356" max="4357" width="10.7109375" style="2" customWidth="1"/>
    <col min="4358" max="4358" width="73.85546875" style="2" bestFit="1" customWidth="1"/>
    <col min="4359" max="4359" width="10.7109375" style="2" customWidth="1"/>
    <col min="4360" max="4610" width="11.42578125" style="2"/>
    <col min="4611" max="4611" width="7.42578125" style="2" customWidth="1"/>
    <col min="4612" max="4613" width="10.7109375" style="2" customWidth="1"/>
    <col min="4614" max="4614" width="73.85546875" style="2" bestFit="1" customWidth="1"/>
    <col min="4615" max="4615" width="10.7109375" style="2" customWidth="1"/>
    <col min="4616" max="4866" width="11.42578125" style="2"/>
    <col min="4867" max="4867" width="7.42578125" style="2" customWidth="1"/>
    <col min="4868" max="4869" width="10.7109375" style="2" customWidth="1"/>
    <col min="4870" max="4870" width="73.85546875" style="2" bestFit="1" customWidth="1"/>
    <col min="4871" max="4871" width="10.7109375" style="2" customWidth="1"/>
    <col min="4872" max="5122" width="11.42578125" style="2"/>
    <col min="5123" max="5123" width="7.42578125" style="2" customWidth="1"/>
    <col min="5124" max="5125" width="10.7109375" style="2" customWidth="1"/>
    <col min="5126" max="5126" width="73.85546875" style="2" bestFit="1" customWidth="1"/>
    <col min="5127" max="5127" width="10.7109375" style="2" customWidth="1"/>
    <col min="5128" max="5378" width="11.42578125" style="2"/>
    <col min="5379" max="5379" width="7.42578125" style="2" customWidth="1"/>
    <col min="5380" max="5381" width="10.7109375" style="2" customWidth="1"/>
    <col min="5382" max="5382" width="73.85546875" style="2" bestFit="1" customWidth="1"/>
    <col min="5383" max="5383" width="10.7109375" style="2" customWidth="1"/>
    <col min="5384" max="5634" width="11.42578125" style="2"/>
    <col min="5635" max="5635" width="7.42578125" style="2" customWidth="1"/>
    <col min="5636" max="5637" width="10.7109375" style="2" customWidth="1"/>
    <col min="5638" max="5638" width="73.85546875" style="2" bestFit="1" customWidth="1"/>
    <col min="5639" max="5639" width="10.7109375" style="2" customWidth="1"/>
    <col min="5640" max="5890" width="11.42578125" style="2"/>
    <col min="5891" max="5891" width="7.42578125" style="2" customWidth="1"/>
    <col min="5892" max="5893" width="10.7109375" style="2" customWidth="1"/>
    <col min="5894" max="5894" width="73.85546875" style="2" bestFit="1" customWidth="1"/>
    <col min="5895" max="5895" width="10.7109375" style="2" customWidth="1"/>
    <col min="5896" max="6146" width="11.42578125" style="2"/>
    <col min="6147" max="6147" width="7.42578125" style="2" customWidth="1"/>
    <col min="6148" max="6149" width="10.7109375" style="2" customWidth="1"/>
    <col min="6150" max="6150" width="73.85546875" style="2" bestFit="1" customWidth="1"/>
    <col min="6151" max="6151" width="10.7109375" style="2" customWidth="1"/>
    <col min="6152" max="6402" width="11.42578125" style="2"/>
    <col min="6403" max="6403" width="7.42578125" style="2" customWidth="1"/>
    <col min="6404" max="6405" width="10.7109375" style="2" customWidth="1"/>
    <col min="6406" max="6406" width="73.85546875" style="2" bestFit="1" customWidth="1"/>
    <col min="6407" max="6407" width="10.7109375" style="2" customWidth="1"/>
    <col min="6408" max="6658" width="11.42578125" style="2"/>
    <col min="6659" max="6659" width="7.42578125" style="2" customWidth="1"/>
    <col min="6660" max="6661" width="10.7109375" style="2" customWidth="1"/>
    <col min="6662" max="6662" width="73.85546875" style="2" bestFit="1" customWidth="1"/>
    <col min="6663" max="6663" width="10.7109375" style="2" customWidth="1"/>
    <col min="6664" max="6914" width="11.42578125" style="2"/>
    <col min="6915" max="6915" width="7.42578125" style="2" customWidth="1"/>
    <col min="6916" max="6917" width="10.7109375" style="2" customWidth="1"/>
    <col min="6918" max="6918" width="73.85546875" style="2" bestFit="1" customWidth="1"/>
    <col min="6919" max="6919" width="10.7109375" style="2" customWidth="1"/>
    <col min="6920" max="7170" width="11.42578125" style="2"/>
    <col min="7171" max="7171" width="7.42578125" style="2" customWidth="1"/>
    <col min="7172" max="7173" width="10.7109375" style="2" customWidth="1"/>
    <col min="7174" max="7174" width="73.85546875" style="2" bestFit="1" customWidth="1"/>
    <col min="7175" max="7175" width="10.7109375" style="2" customWidth="1"/>
    <col min="7176" max="7426" width="11.42578125" style="2"/>
    <col min="7427" max="7427" width="7.42578125" style="2" customWidth="1"/>
    <col min="7428" max="7429" width="10.7109375" style="2" customWidth="1"/>
    <col min="7430" max="7430" width="73.85546875" style="2" bestFit="1" customWidth="1"/>
    <col min="7431" max="7431" width="10.7109375" style="2" customWidth="1"/>
    <col min="7432" max="7682" width="11.42578125" style="2"/>
    <col min="7683" max="7683" width="7.42578125" style="2" customWidth="1"/>
    <col min="7684" max="7685" width="10.7109375" style="2" customWidth="1"/>
    <col min="7686" max="7686" width="73.85546875" style="2" bestFit="1" customWidth="1"/>
    <col min="7687" max="7687" width="10.7109375" style="2" customWidth="1"/>
    <col min="7688" max="7938" width="11.42578125" style="2"/>
    <col min="7939" max="7939" width="7.42578125" style="2" customWidth="1"/>
    <col min="7940" max="7941" width="10.7109375" style="2" customWidth="1"/>
    <col min="7942" max="7942" width="73.85546875" style="2" bestFit="1" customWidth="1"/>
    <col min="7943" max="7943" width="10.7109375" style="2" customWidth="1"/>
    <col min="7944" max="8194" width="11.42578125" style="2"/>
    <col min="8195" max="8195" width="7.42578125" style="2" customWidth="1"/>
    <col min="8196" max="8197" width="10.7109375" style="2" customWidth="1"/>
    <col min="8198" max="8198" width="73.85546875" style="2" bestFit="1" customWidth="1"/>
    <col min="8199" max="8199" width="10.7109375" style="2" customWidth="1"/>
    <col min="8200" max="8450" width="11.42578125" style="2"/>
    <col min="8451" max="8451" width="7.42578125" style="2" customWidth="1"/>
    <col min="8452" max="8453" width="10.7109375" style="2" customWidth="1"/>
    <col min="8454" max="8454" width="73.85546875" style="2" bestFit="1" customWidth="1"/>
    <col min="8455" max="8455" width="10.7109375" style="2" customWidth="1"/>
    <col min="8456" max="8706" width="11.42578125" style="2"/>
    <col min="8707" max="8707" width="7.42578125" style="2" customWidth="1"/>
    <col min="8708" max="8709" width="10.7109375" style="2" customWidth="1"/>
    <col min="8710" max="8710" width="73.85546875" style="2" bestFit="1" customWidth="1"/>
    <col min="8711" max="8711" width="10.7109375" style="2" customWidth="1"/>
    <col min="8712" max="8962" width="11.42578125" style="2"/>
    <col min="8963" max="8963" width="7.42578125" style="2" customWidth="1"/>
    <col min="8964" max="8965" width="10.7109375" style="2" customWidth="1"/>
    <col min="8966" max="8966" width="73.85546875" style="2" bestFit="1" customWidth="1"/>
    <col min="8967" max="8967" width="10.7109375" style="2" customWidth="1"/>
    <col min="8968" max="9218" width="11.42578125" style="2"/>
    <col min="9219" max="9219" width="7.42578125" style="2" customWidth="1"/>
    <col min="9220" max="9221" width="10.7109375" style="2" customWidth="1"/>
    <col min="9222" max="9222" width="73.85546875" style="2" bestFit="1" customWidth="1"/>
    <col min="9223" max="9223" width="10.7109375" style="2" customWidth="1"/>
    <col min="9224" max="9474" width="11.42578125" style="2"/>
    <col min="9475" max="9475" width="7.42578125" style="2" customWidth="1"/>
    <col min="9476" max="9477" width="10.7109375" style="2" customWidth="1"/>
    <col min="9478" max="9478" width="73.85546875" style="2" bestFit="1" customWidth="1"/>
    <col min="9479" max="9479" width="10.7109375" style="2" customWidth="1"/>
    <col min="9480" max="9730" width="11.42578125" style="2"/>
    <col min="9731" max="9731" width="7.42578125" style="2" customWidth="1"/>
    <col min="9732" max="9733" width="10.7109375" style="2" customWidth="1"/>
    <col min="9734" max="9734" width="73.85546875" style="2" bestFit="1" customWidth="1"/>
    <col min="9735" max="9735" width="10.7109375" style="2" customWidth="1"/>
    <col min="9736" max="9986" width="11.42578125" style="2"/>
    <col min="9987" max="9987" width="7.42578125" style="2" customWidth="1"/>
    <col min="9988" max="9989" width="10.7109375" style="2" customWidth="1"/>
    <col min="9990" max="9990" width="73.85546875" style="2" bestFit="1" customWidth="1"/>
    <col min="9991" max="9991" width="10.7109375" style="2" customWidth="1"/>
    <col min="9992" max="10242" width="11.42578125" style="2"/>
    <col min="10243" max="10243" width="7.42578125" style="2" customWidth="1"/>
    <col min="10244" max="10245" width="10.7109375" style="2" customWidth="1"/>
    <col min="10246" max="10246" width="73.85546875" style="2" bestFit="1" customWidth="1"/>
    <col min="10247" max="10247" width="10.7109375" style="2" customWidth="1"/>
    <col min="10248" max="10498" width="11.42578125" style="2"/>
    <col min="10499" max="10499" width="7.42578125" style="2" customWidth="1"/>
    <col min="10500" max="10501" width="10.7109375" style="2" customWidth="1"/>
    <col min="10502" max="10502" width="73.85546875" style="2" bestFit="1" customWidth="1"/>
    <col min="10503" max="10503" width="10.7109375" style="2" customWidth="1"/>
    <col min="10504" max="10754" width="11.42578125" style="2"/>
    <col min="10755" max="10755" width="7.42578125" style="2" customWidth="1"/>
    <col min="10756" max="10757" width="10.7109375" style="2" customWidth="1"/>
    <col min="10758" max="10758" width="73.85546875" style="2" bestFit="1" customWidth="1"/>
    <col min="10759" max="10759" width="10.7109375" style="2" customWidth="1"/>
    <col min="10760" max="11010" width="11.42578125" style="2"/>
    <col min="11011" max="11011" width="7.42578125" style="2" customWidth="1"/>
    <col min="11012" max="11013" width="10.7109375" style="2" customWidth="1"/>
    <col min="11014" max="11014" width="73.85546875" style="2" bestFit="1" customWidth="1"/>
    <col min="11015" max="11015" width="10.7109375" style="2" customWidth="1"/>
    <col min="11016" max="11266" width="11.42578125" style="2"/>
    <col min="11267" max="11267" width="7.42578125" style="2" customWidth="1"/>
    <col min="11268" max="11269" width="10.7109375" style="2" customWidth="1"/>
    <col min="11270" max="11270" width="73.85546875" style="2" bestFit="1" customWidth="1"/>
    <col min="11271" max="11271" width="10.7109375" style="2" customWidth="1"/>
    <col min="11272" max="11522" width="11.42578125" style="2"/>
    <col min="11523" max="11523" width="7.42578125" style="2" customWidth="1"/>
    <col min="11524" max="11525" width="10.7109375" style="2" customWidth="1"/>
    <col min="11526" max="11526" width="73.85546875" style="2" bestFit="1" customWidth="1"/>
    <col min="11527" max="11527" width="10.7109375" style="2" customWidth="1"/>
    <col min="11528" max="11778" width="11.42578125" style="2"/>
    <col min="11779" max="11779" width="7.42578125" style="2" customWidth="1"/>
    <col min="11780" max="11781" width="10.7109375" style="2" customWidth="1"/>
    <col min="11782" max="11782" width="73.85546875" style="2" bestFit="1" customWidth="1"/>
    <col min="11783" max="11783" width="10.7109375" style="2" customWidth="1"/>
    <col min="11784" max="12034" width="11.42578125" style="2"/>
    <col min="12035" max="12035" width="7.42578125" style="2" customWidth="1"/>
    <col min="12036" max="12037" width="10.7109375" style="2" customWidth="1"/>
    <col min="12038" max="12038" width="73.85546875" style="2" bestFit="1" customWidth="1"/>
    <col min="12039" max="12039" width="10.7109375" style="2" customWidth="1"/>
    <col min="12040" max="12290" width="11.42578125" style="2"/>
    <col min="12291" max="12291" width="7.42578125" style="2" customWidth="1"/>
    <col min="12292" max="12293" width="10.7109375" style="2" customWidth="1"/>
    <col min="12294" max="12294" width="73.85546875" style="2" bestFit="1" customWidth="1"/>
    <col min="12295" max="12295" width="10.7109375" style="2" customWidth="1"/>
    <col min="12296" max="12546" width="11.42578125" style="2"/>
    <col min="12547" max="12547" width="7.42578125" style="2" customWidth="1"/>
    <col min="12548" max="12549" width="10.7109375" style="2" customWidth="1"/>
    <col min="12550" max="12550" width="73.85546875" style="2" bestFit="1" customWidth="1"/>
    <col min="12551" max="12551" width="10.7109375" style="2" customWidth="1"/>
    <col min="12552" max="12802" width="11.42578125" style="2"/>
    <col min="12803" max="12803" width="7.42578125" style="2" customWidth="1"/>
    <col min="12804" max="12805" width="10.7109375" style="2" customWidth="1"/>
    <col min="12806" max="12806" width="73.85546875" style="2" bestFit="1" customWidth="1"/>
    <col min="12807" max="12807" width="10.7109375" style="2" customWidth="1"/>
    <col min="12808" max="13058" width="11.42578125" style="2"/>
    <col min="13059" max="13059" width="7.42578125" style="2" customWidth="1"/>
    <col min="13060" max="13061" width="10.7109375" style="2" customWidth="1"/>
    <col min="13062" max="13062" width="73.85546875" style="2" bestFit="1" customWidth="1"/>
    <col min="13063" max="13063" width="10.7109375" style="2" customWidth="1"/>
    <col min="13064" max="13314" width="11.42578125" style="2"/>
    <col min="13315" max="13315" width="7.42578125" style="2" customWidth="1"/>
    <col min="13316" max="13317" width="10.7109375" style="2" customWidth="1"/>
    <col min="13318" max="13318" width="73.85546875" style="2" bestFit="1" customWidth="1"/>
    <col min="13319" max="13319" width="10.7109375" style="2" customWidth="1"/>
    <col min="13320" max="13570" width="11.42578125" style="2"/>
    <col min="13571" max="13571" width="7.42578125" style="2" customWidth="1"/>
    <col min="13572" max="13573" width="10.7109375" style="2" customWidth="1"/>
    <col min="13574" max="13574" width="73.85546875" style="2" bestFit="1" customWidth="1"/>
    <col min="13575" max="13575" width="10.7109375" style="2" customWidth="1"/>
    <col min="13576" max="13826" width="11.42578125" style="2"/>
    <col min="13827" max="13827" width="7.42578125" style="2" customWidth="1"/>
    <col min="13828" max="13829" width="10.7109375" style="2" customWidth="1"/>
    <col min="13830" max="13830" width="73.85546875" style="2" bestFit="1" customWidth="1"/>
    <col min="13831" max="13831" width="10.7109375" style="2" customWidth="1"/>
    <col min="13832" max="14082" width="11.42578125" style="2"/>
    <col min="14083" max="14083" width="7.42578125" style="2" customWidth="1"/>
    <col min="14084" max="14085" width="10.7109375" style="2" customWidth="1"/>
    <col min="14086" max="14086" width="73.85546875" style="2" bestFit="1" customWidth="1"/>
    <col min="14087" max="14087" width="10.7109375" style="2" customWidth="1"/>
    <col min="14088" max="14338" width="11.42578125" style="2"/>
    <col min="14339" max="14339" width="7.42578125" style="2" customWidth="1"/>
    <col min="14340" max="14341" width="10.7109375" style="2" customWidth="1"/>
    <col min="14342" max="14342" width="73.85546875" style="2" bestFit="1" customWidth="1"/>
    <col min="14343" max="14343" width="10.7109375" style="2" customWidth="1"/>
    <col min="14344" max="14594" width="11.42578125" style="2"/>
    <col min="14595" max="14595" width="7.42578125" style="2" customWidth="1"/>
    <col min="14596" max="14597" width="10.7109375" style="2" customWidth="1"/>
    <col min="14598" max="14598" width="73.85546875" style="2" bestFit="1" customWidth="1"/>
    <col min="14599" max="14599" width="10.7109375" style="2" customWidth="1"/>
    <col min="14600" max="14850" width="11.42578125" style="2"/>
    <col min="14851" max="14851" width="7.42578125" style="2" customWidth="1"/>
    <col min="14852" max="14853" width="10.7109375" style="2" customWidth="1"/>
    <col min="14854" max="14854" width="73.85546875" style="2" bestFit="1" customWidth="1"/>
    <col min="14855" max="14855" width="10.7109375" style="2" customWidth="1"/>
    <col min="14856" max="15106" width="11.42578125" style="2"/>
    <col min="15107" max="15107" width="7.42578125" style="2" customWidth="1"/>
    <col min="15108" max="15109" width="10.7109375" style="2" customWidth="1"/>
    <col min="15110" max="15110" width="73.85546875" style="2" bestFit="1" customWidth="1"/>
    <col min="15111" max="15111" width="10.7109375" style="2" customWidth="1"/>
    <col min="15112" max="15362" width="11.42578125" style="2"/>
    <col min="15363" max="15363" width="7.42578125" style="2" customWidth="1"/>
    <col min="15364" max="15365" width="10.7109375" style="2" customWidth="1"/>
    <col min="15366" max="15366" width="73.85546875" style="2" bestFit="1" customWidth="1"/>
    <col min="15367" max="15367" width="10.7109375" style="2" customWidth="1"/>
    <col min="15368" max="15618" width="11.42578125" style="2"/>
    <col min="15619" max="15619" width="7.42578125" style="2" customWidth="1"/>
    <col min="15620" max="15621" width="10.7109375" style="2" customWidth="1"/>
    <col min="15622" max="15622" width="73.85546875" style="2" bestFit="1" customWidth="1"/>
    <col min="15623" max="15623" width="10.7109375" style="2" customWidth="1"/>
    <col min="15624" max="15874" width="11.42578125" style="2"/>
    <col min="15875" max="15875" width="7.42578125" style="2" customWidth="1"/>
    <col min="15876" max="15877" width="10.7109375" style="2" customWidth="1"/>
    <col min="15878" max="15878" width="73.85546875" style="2" bestFit="1" customWidth="1"/>
    <col min="15879" max="15879" width="10.7109375" style="2" customWidth="1"/>
    <col min="15880" max="16130" width="11.42578125" style="2"/>
    <col min="16131" max="16131" width="7.42578125" style="2" customWidth="1"/>
    <col min="16132" max="16133" width="10.7109375" style="2" customWidth="1"/>
    <col min="16134" max="16134" width="73.85546875" style="2" bestFit="1" customWidth="1"/>
    <col min="16135" max="16135" width="10.7109375" style="2" customWidth="1"/>
    <col min="16136" max="16384" width="11.42578125" style="2"/>
  </cols>
  <sheetData>
    <row r="6" spans="4:7" ht="30" customHeight="1">
      <c r="D6" s="489" t="s">
        <v>11</v>
      </c>
      <c r="E6" s="489"/>
      <c r="F6" s="489"/>
      <c r="G6" s="489"/>
    </row>
    <row r="7" spans="4:7" ht="15" customHeight="1">
      <c r="D7" s="12"/>
      <c r="E7" s="1"/>
      <c r="F7" s="1"/>
      <c r="G7" s="1"/>
    </row>
    <row r="8" spans="4:7" ht="24.95" customHeight="1">
      <c r="D8" s="12"/>
      <c r="E8" s="21" t="s">
        <v>19</v>
      </c>
      <c r="F8" s="22"/>
      <c r="G8" s="22"/>
    </row>
    <row r="9" spans="4:7" ht="15" customHeight="1">
      <c r="D9" s="12"/>
      <c r="E9" s="1"/>
      <c r="F9" s="1"/>
      <c r="G9" s="1"/>
    </row>
    <row r="10" spans="4:7" ht="15" customHeight="1">
      <c r="D10" s="1"/>
      <c r="E10" s="13" t="s">
        <v>10</v>
      </c>
      <c r="F10" s="5"/>
      <c r="G10" s="5"/>
    </row>
    <row r="11" spans="4:7" ht="20.100000000000001" customHeight="1">
      <c r="D11" s="1"/>
      <c r="E11" s="1"/>
      <c r="F11" s="14"/>
      <c r="G11" s="1"/>
    </row>
    <row r="12" spans="4:7" ht="20.100000000000001" customHeight="1">
      <c r="D12" s="1"/>
      <c r="E12" s="1"/>
      <c r="F12" s="15" t="s">
        <v>20</v>
      </c>
      <c r="G12" s="1"/>
    </row>
    <row r="13" spans="4:7" ht="20.100000000000001" customHeight="1">
      <c r="D13" s="1"/>
      <c r="E13" s="1"/>
      <c r="F13" s="15" t="s">
        <v>21</v>
      </c>
      <c r="G13" s="1"/>
    </row>
    <row r="14" spans="4:7" ht="20.100000000000001" customHeight="1">
      <c r="D14" s="1"/>
      <c r="E14" s="1"/>
      <c r="F14" s="14"/>
      <c r="G14" s="1"/>
    </row>
    <row r="15" spans="4:7" ht="20.100000000000001" customHeight="1">
      <c r="D15" s="1"/>
      <c r="E15" s="13" t="s">
        <v>17</v>
      </c>
      <c r="F15" s="5"/>
      <c r="G15" s="5"/>
    </row>
    <row r="16" spans="4:7" ht="20.100000000000001" customHeight="1">
      <c r="D16" s="1"/>
      <c r="E16" s="1"/>
      <c r="F16" s="14"/>
      <c r="G16" s="1"/>
    </row>
    <row r="17" spans="4:7" ht="20.100000000000001" customHeight="1">
      <c r="D17" s="1"/>
      <c r="E17" s="17"/>
      <c r="F17" s="16" t="s">
        <v>22</v>
      </c>
      <c r="G17" s="1"/>
    </row>
    <row r="18" spans="4:7" ht="20.100000000000001" customHeight="1">
      <c r="D18" s="1"/>
      <c r="E18" s="17"/>
      <c r="F18" s="17"/>
      <c r="G18" s="1"/>
    </row>
    <row r="19" spans="4:7" ht="20.100000000000001" customHeight="1">
      <c r="D19" s="12"/>
      <c r="E19" s="21" t="str">
        <f>actualizaciones!A2</f>
        <v xml:space="preserve">acumulado julio 2010 </v>
      </c>
      <c r="F19" s="22"/>
      <c r="G19" s="22"/>
    </row>
    <row r="20" spans="4:7" ht="20.100000000000001" customHeight="1">
      <c r="D20" s="12"/>
      <c r="E20" s="1"/>
      <c r="F20" s="1"/>
      <c r="G20" s="1"/>
    </row>
    <row r="21" spans="4:7" ht="15" customHeight="1">
      <c r="D21" s="1"/>
      <c r="E21" s="13" t="s">
        <v>10</v>
      </c>
      <c r="F21" s="5"/>
      <c r="G21" s="5"/>
    </row>
    <row r="22" spans="4:7" ht="15" customHeight="1">
      <c r="D22" s="1"/>
      <c r="E22" s="1"/>
      <c r="F22" s="14"/>
      <c r="G22" s="1"/>
    </row>
    <row r="23" spans="4:7" ht="24.95" customHeight="1">
      <c r="D23" s="1"/>
      <c r="E23" s="1"/>
      <c r="F23" s="15" t="s">
        <v>23</v>
      </c>
      <c r="G23" s="1"/>
    </row>
    <row r="24" spans="4:7" ht="15" customHeight="1">
      <c r="D24" s="1"/>
      <c r="E24" s="1"/>
      <c r="F24" s="15" t="s">
        <v>24</v>
      </c>
      <c r="G24" s="1"/>
    </row>
    <row r="25" spans="4:7" ht="15" customHeight="1">
      <c r="D25" s="1"/>
      <c r="E25" s="1"/>
      <c r="F25" s="14"/>
      <c r="G25" s="1"/>
    </row>
    <row r="26" spans="4:7" ht="20.100000000000001" customHeight="1">
      <c r="D26" s="18"/>
    </row>
    <row r="27" spans="4:7" ht="20.100000000000001" customHeight="1">
      <c r="D27" s="488" t="s">
        <v>8</v>
      </c>
      <c r="E27" s="488"/>
      <c r="F27" s="488"/>
      <c r="G27" s="488"/>
    </row>
    <row r="28" spans="4:7" ht="20.100000000000001" customHeight="1">
      <c r="D28" s="10"/>
      <c r="E28" s="10"/>
      <c r="F28" s="10"/>
      <c r="G28" s="10"/>
    </row>
    <row r="29" spans="4:7" ht="20.100000000000001" customHeight="1"/>
    <row r="30" spans="4:7" ht="15" customHeight="1"/>
    <row r="31" spans="4:7" ht="15" customHeight="1">
      <c r="E31" s="19"/>
      <c r="F31" s="20"/>
    </row>
    <row r="32" spans="4:7" ht="15" customHeight="1"/>
    <row r="33" spans="4:14" ht="15" customHeight="1">
      <c r="D33" s="18"/>
      <c r="H33" s="10"/>
      <c r="I33" s="10"/>
      <c r="J33" s="10"/>
      <c r="K33" s="10"/>
      <c r="L33" s="10"/>
      <c r="M33" s="10"/>
      <c r="N33" s="10"/>
    </row>
    <row r="34" spans="4:14" ht="15" customHeight="1"/>
    <row r="35" spans="4:14" ht="20.100000000000001" customHeight="1"/>
    <row r="36" spans="4:14" ht="15" customHeight="1"/>
    <row r="37" spans="4:14" ht="15" customHeight="1"/>
    <row r="38" spans="4:14" ht="15" customHeight="1">
      <c r="D38" s="18"/>
    </row>
    <row r="39" spans="4:14" ht="15" customHeight="1"/>
    <row r="40" spans="4:14" ht="15" customHeight="1"/>
    <row r="41" spans="4:14" ht="15" customHeight="1"/>
    <row r="42" spans="4:14" ht="15" customHeight="1"/>
    <row r="43" spans="4:14" ht="15" customHeight="1"/>
    <row r="44" spans="4:14" ht="15" customHeight="1"/>
    <row r="45" spans="4:14" ht="15" customHeight="1"/>
    <row r="46" spans="4:14" ht="15" customHeight="1"/>
    <row r="47" spans="4:14" ht="15" customHeight="1"/>
    <row r="48" spans="4:1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</sheetData>
  <mergeCells count="2">
    <mergeCell ref="D6:G6"/>
    <mergeCell ref="D27:G27"/>
  </mergeCells>
  <hyperlinks>
    <hyperlink ref="F13" location="'var evolu x tipolo'!A1" tooltip="Variación interanual" display="Variación interanual"/>
    <hyperlink ref="F17" location="'grafica evolución alo x tip'!A1" tooltip="Evolución anual" display="Evolución anual"/>
    <hyperlink ref="F12" location="'tab. Turistas alojados tip'!A1" tooltip="Evolución anual" display="Evolución anual"/>
    <hyperlink ref="F23" location="'Alojados tipología'!A1" tooltip="Tipología de establecimiento" display="Tipología de establecimiento"/>
    <hyperlink ref="F24" location="'tab.Evolución mensual tipología'!A1" tooltip="Evolución mensual " display="Evolución mensual 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E10" sqref="E10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53" t="s">
        <v>51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E10" sqref="E10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53" t="s">
        <v>51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7:J34"/>
  <sheetViews>
    <sheetView showGridLines="0" showRowColHeaders="0" showOutlineSymbols="0" zoomScaleNormal="100" workbookViewId="0">
      <selection activeCell="E10" sqref="E10"/>
    </sheetView>
  </sheetViews>
  <sheetFormatPr baseColWidth="10" defaultRowHeight="12"/>
  <cols>
    <col min="1" max="1" width="11.42578125" style="194"/>
    <col min="2" max="2" width="16.7109375" style="194" customWidth="1"/>
    <col min="3" max="3" width="8.7109375" style="194" customWidth="1"/>
    <col min="4" max="4" width="11.28515625" style="194" customWidth="1"/>
    <col min="5" max="5" width="11.5703125" style="194" bestFit="1" customWidth="1"/>
    <col min="6" max="7" width="9.85546875" style="194" bestFit="1" customWidth="1"/>
    <col min="8" max="8" width="15.140625" style="194" customWidth="1"/>
    <col min="9" max="255" width="11.42578125" style="194"/>
    <col min="256" max="256" width="15.85546875" style="194" bestFit="1" customWidth="1"/>
    <col min="257" max="257" width="8.7109375" style="194" customWidth="1"/>
    <col min="258" max="258" width="11.28515625" style="194" customWidth="1"/>
    <col min="259" max="263" width="9.7109375" style="194" bestFit="1" customWidth="1"/>
    <col min="264" max="264" width="15.140625" style="194" customWidth="1"/>
    <col min="265" max="511" width="11.42578125" style="194"/>
    <col min="512" max="512" width="15.85546875" style="194" bestFit="1" customWidth="1"/>
    <col min="513" max="513" width="8.7109375" style="194" customWidth="1"/>
    <col min="514" max="514" width="11.28515625" style="194" customWidth="1"/>
    <col min="515" max="519" width="9.7109375" style="194" bestFit="1" customWidth="1"/>
    <col min="520" max="520" width="15.140625" style="194" customWidth="1"/>
    <col min="521" max="767" width="11.42578125" style="194"/>
    <col min="768" max="768" width="15.85546875" style="194" bestFit="1" customWidth="1"/>
    <col min="769" max="769" width="8.7109375" style="194" customWidth="1"/>
    <col min="770" max="770" width="11.28515625" style="194" customWidth="1"/>
    <col min="771" max="775" width="9.7109375" style="194" bestFit="1" customWidth="1"/>
    <col min="776" max="776" width="15.140625" style="194" customWidth="1"/>
    <col min="777" max="1023" width="11.42578125" style="194"/>
    <col min="1024" max="1024" width="15.85546875" style="194" bestFit="1" customWidth="1"/>
    <col min="1025" max="1025" width="8.7109375" style="194" customWidth="1"/>
    <col min="1026" max="1026" width="11.28515625" style="194" customWidth="1"/>
    <col min="1027" max="1031" width="9.7109375" style="194" bestFit="1" customWidth="1"/>
    <col min="1032" max="1032" width="15.140625" style="194" customWidth="1"/>
    <col min="1033" max="1279" width="11.42578125" style="194"/>
    <col min="1280" max="1280" width="15.85546875" style="194" bestFit="1" customWidth="1"/>
    <col min="1281" max="1281" width="8.7109375" style="194" customWidth="1"/>
    <col min="1282" max="1282" width="11.28515625" style="194" customWidth="1"/>
    <col min="1283" max="1287" width="9.7109375" style="194" bestFit="1" customWidth="1"/>
    <col min="1288" max="1288" width="15.140625" style="194" customWidth="1"/>
    <col min="1289" max="1535" width="11.42578125" style="194"/>
    <col min="1536" max="1536" width="15.85546875" style="194" bestFit="1" customWidth="1"/>
    <col min="1537" max="1537" width="8.7109375" style="194" customWidth="1"/>
    <col min="1538" max="1538" width="11.28515625" style="194" customWidth="1"/>
    <col min="1539" max="1543" width="9.7109375" style="194" bestFit="1" customWidth="1"/>
    <col min="1544" max="1544" width="15.140625" style="194" customWidth="1"/>
    <col min="1545" max="1791" width="11.42578125" style="194"/>
    <col min="1792" max="1792" width="15.85546875" style="194" bestFit="1" customWidth="1"/>
    <col min="1793" max="1793" width="8.7109375" style="194" customWidth="1"/>
    <col min="1794" max="1794" width="11.28515625" style="194" customWidth="1"/>
    <col min="1795" max="1799" width="9.7109375" style="194" bestFit="1" customWidth="1"/>
    <col min="1800" max="1800" width="15.140625" style="194" customWidth="1"/>
    <col min="1801" max="2047" width="11.42578125" style="194"/>
    <col min="2048" max="2048" width="15.85546875" style="194" bestFit="1" customWidth="1"/>
    <col min="2049" max="2049" width="8.7109375" style="194" customWidth="1"/>
    <col min="2050" max="2050" width="11.28515625" style="194" customWidth="1"/>
    <col min="2051" max="2055" width="9.7109375" style="194" bestFit="1" customWidth="1"/>
    <col min="2056" max="2056" width="15.140625" style="194" customWidth="1"/>
    <col min="2057" max="2303" width="11.42578125" style="194"/>
    <col min="2304" max="2304" width="15.85546875" style="194" bestFit="1" customWidth="1"/>
    <col min="2305" max="2305" width="8.7109375" style="194" customWidth="1"/>
    <col min="2306" max="2306" width="11.28515625" style="194" customWidth="1"/>
    <col min="2307" max="2311" width="9.7109375" style="194" bestFit="1" customWidth="1"/>
    <col min="2312" max="2312" width="15.140625" style="194" customWidth="1"/>
    <col min="2313" max="2559" width="11.42578125" style="194"/>
    <col min="2560" max="2560" width="15.85546875" style="194" bestFit="1" customWidth="1"/>
    <col min="2561" max="2561" width="8.7109375" style="194" customWidth="1"/>
    <col min="2562" max="2562" width="11.28515625" style="194" customWidth="1"/>
    <col min="2563" max="2567" width="9.7109375" style="194" bestFit="1" customWidth="1"/>
    <col min="2568" max="2568" width="15.140625" style="194" customWidth="1"/>
    <col min="2569" max="2815" width="11.42578125" style="194"/>
    <col min="2816" max="2816" width="15.85546875" style="194" bestFit="1" customWidth="1"/>
    <col min="2817" max="2817" width="8.7109375" style="194" customWidth="1"/>
    <col min="2818" max="2818" width="11.28515625" style="194" customWidth="1"/>
    <col min="2819" max="2823" width="9.7109375" style="194" bestFit="1" customWidth="1"/>
    <col min="2824" max="2824" width="15.140625" style="194" customWidth="1"/>
    <col min="2825" max="3071" width="11.42578125" style="194"/>
    <col min="3072" max="3072" width="15.85546875" style="194" bestFit="1" customWidth="1"/>
    <col min="3073" max="3073" width="8.7109375" style="194" customWidth="1"/>
    <col min="3074" max="3074" width="11.28515625" style="194" customWidth="1"/>
    <col min="3075" max="3079" width="9.7109375" style="194" bestFit="1" customWidth="1"/>
    <col min="3080" max="3080" width="15.140625" style="194" customWidth="1"/>
    <col min="3081" max="3327" width="11.42578125" style="194"/>
    <col min="3328" max="3328" width="15.85546875" style="194" bestFit="1" customWidth="1"/>
    <col min="3329" max="3329" width="8.7109375" style="194" customWidth="1"/>
    <col min="3330" max="3330" width="11.28515625" style="194" customWidth="1"/>
    <col min="3331" max="3335" width="9.7109375" style="194" bestFit="1" customWidth="1"/>
    <col min="3336" max="3336" width="15.140625" style="194" customWidth="1"/>
    <col min="3337" max="3583" width="11.42578125" style="194"/>
    <col min="3584" max="3584" width="15.85546875" style="194" bestFit="1" customWidth="1"/>
    <col min="3585" max="3585" width="8.7109375" style="194" customWidth="1"/>
    <col min="3586" max="3586" width="11.28515625" style="194" customWidth="1"/>
    <col min="3587" max="3591" width="9.7109375" style="194" bestFit="1" customWidth="1"/>
    <col min="3592" max="3592" width="15.140625" style="194" customWidth="1"/>
    <col min="3593" max="3839" width="11.42578125" style="194"/>
    <col min="3840" max="3840" width="15.85546875" style="194" bestFit="1" customWidth="1"/>
    <col min="3841" max="3841" width="8.7109375" style="194" customWidth="1"/>
    <col min="3842" max="3842" width="11.28515625" style="194" customWidth="1"/>
    <col min="3843" max="3847" width="9.7109375" style="194" bestFit="1" customWidth="1"/>
    <col min="3848" max="3848" width="15.140625" style="194" customWidth="1"/>
    <col min="3849" max="4095" width="11.42578125" style="194"/>
    <col min="4096" max="4096" width="15.85546875" style="194" bestFit="1" customWidth="1"/>
    <col min="4097" max="4097" width="8.7109375" style="194" customWidth="1"/>
    <col min="4098" max="4098" width="11.28515625" style="194" customWidth="1"/>
    <col min="4099" max="4103" width="9.7109375" style="194" bestFit="1" customWidth="1"/>
    <col min="4104" max="4104" width="15.140625" style="194" customWidth="1"/>
    <col min="4105" max="4351" width="11.42578125" style="194"/>
    <col min="4352" max="4352" width="15.85546875" style="194" bestFit="1" customWidth="1"/>
    <col min="4353" max="4353" width="8.7109375" style="194" customWidth="1"/>
    <col min="4354" max="4354" width="11.28515625" style="194" customWidth="1"/>
    <col min="4355" max="4359" width="9.7109375" style="194" bestFit="1" customWidth="1"/>
    <col min="4360" max="4360" width="15.140625" style="194" customWidth="1"/>
    <col min="4361" max="4607" width="11.42578125" style="194"/>
    <col min="4608" max="4608" width="15.85546875" style="194" bestFit="1" customWidth="1"/>
    <col min="4609" max="4609" width="8.7109375" style="194" customWidth="1"/>
    <col min="4610" max="4610" width="11.28515625" style="194" customWidth="1"/>
    <col min="4611" max="4615" width="9.7109375" style="194" bestFit="1" customWidth="1"/>
    <col min="4616" max="4616" width="15.140625" style="194" customWidth="1"/>
    <col min="4617" max="4863" width="11.42578125" style="194"/>
    <col min="4864" max="4864" width="15.85546875" style="194" bestFit="1" customWidth="1"/>
    <col min="4865" max="4865" width="8.7109375" style="194" customWidth="1"/>
    <col min="4866" max="4866" width="11.28515625" style="194" customWidth="1"/>
    <col min="4867" max="4871" width="9.7109375" style="194" bestFit="1" customWidth="1"/>
    <col min="4872" max="4872" width="15.140625" style="194" customWidth="1"/>
    <col min="4873" max="5119" width="11.42578125" style="194"/>
    <col min="5120" max="5120" width="15.85546875" style="194" bestFit="1" customWidth="1"/>
    <col min="5121" max="5121" width="8.7109375" style="194" customWidth="1"/>
    <col min="5122" max="5122" width="11.28515625" style="194" customWidth="1"/>
    <col min="5123" max="5127" width="9.7109375" style="194" bestFit="1" customWidth="1"/>
    <col min="5128" max="5128" width="15.140625" style="194" customWidth="1"/>
    <col min="5129" max="5375" width="11.42578125" style="194"/>
    <col min="5376" max="5376" width="15.85546875" style="194" bestFit="1" customWidth="1"/>
    <col min="5377" max="5377" width="8.7109375" style="194" customWidth="1"/>
    <col min="5378" max="5378" width="11.28515625" style="194" customWidth="1"/>
    <col min="5379" max="5383" width="9.7109375" style="194" bestFit="1" customWidth="1"/>
    <col min="5384" max="5384" width="15.140625" style="194" customWidth="1"/>
    <col min="5385" max="5631" width="11.42578125" style="194"/>
    <col min="5632" max="5632" width="15.85546875" style="194" bestFit="1" customWidth="1"/>
    <col min="5633" max="5633" width="8.7109375" style="194" customWidth="1"/>
    <col min="5634" max="5634" width="11.28515625" style="194" customWidth="1"/>
    <col min="5635" max="5639" width="9.7109375" style="194" bestFit="1" customWidth="1"/>
    <col min="5640" max="5640" width="15.140625" style="194" customWidth="1"/>
    <col min="5641" max="5887" width="11.42578125" style="194"/>
    <col min="5888" max="5888" width="15.85546875" style="194" bestFit="1" customWidth="1"/>
    <col min="5889" max="5889" width="8.7109375" style="194" customWidth="1"/>
    <col min="5890" max="5890" width="11.28515625" style="194" customWidth="1"/>
    <col min="5891" max="5895" width="9.7109375" style="194" bestFit="1" customWidth="1"/>
    <col min="5896" max="5896" width="15.140625" style="194" customWidth="1"/>
    <col min="5897" max="6143" width="11.42578125" style="194"/>
    <col min="6144" max="6144" width="15.85546875" style="194" bestFit="1" customWidth="1"/>
    <col min="6145" max="6145" width="8.7109375" style="194" customWidth="1"/>
    <col min="6146" max="6146" width="11.28515625" style="194" customWidth="1"/>
    <col min="6147" max="6151" width="9.7109375" style="194" bestFit="1" customWidth="1"/>
    <col min="6152" max="6152" width="15.140625" style="194" customWidth="1"/>
    <col min="6153" max="6399" width="11.42578125" style="194"/>
    <col min="6400" max="6400" width="15.85546875" style="194" bestFit="1" customWidth="1"/>
    <col min="6401" max="6401" width="8.7109375" style="194" customWidth="1"/>
    <col min="6402" max="6402" width="11.28515625" style="194" customWidth="1"/>
    <col min="6403" max="6407" width="9.7109375" style="194" bestFit="1" customWidth="1"/>
    <col min="6408" max="6408" width="15.140625" style="194" customWidth="1"/>
    <col min="6409" max="6655" width="11.42578125" style="194"/>
    <col min="6656" max="6656" width="15.85546875" style="194" bestFit="1" customWidth="1"/>
    <col min="6657" max="6657" width="8.7109375" style="194" customWidth="1"/>
    <col min="6658" max="6658" width="11.28515625" style="194" customWidth="1"/>
    <col min="6659" max="6663" width="9.7109375" style="194" bestFit="1" customWidth="1"/>
    <col min="6664" max="6664" width="15.140625" style="194" customWidth="1"/>
    <col min="6665" max="6911" width="11.42578125" style="194"/>
    <col min="6912" max="6912" width="15.85546875" style="194" bestFit="1" customWidth="1"/>
    <col min="6913" max="6913" width="8.7109375" style="194" customWidth="1"/>
    <col min="6914" max="6914" width="11.28515625" style="194" customWidth="1"/>
    <col min="6915" max="6919" width="9.7109375" style="194" bestFit="1" customWidth="1"/>
    <col min="6920" max="6920" width="15.140625" style="194" customWidth="1"/>
    <col min="6921" max="7167" width="11.42578125" style="194"/>
    <col min="7168" max="7168" width="15.85546875" style="194" bestFit="1" customWidth="1"/>
    <col min="7169" max="7169" width="8.7109375" style="194" customWidth="1"/>
    <col min="7170" max="7170" width="11.28515625" style="194" customWidth="1"/>
    <col min="7171" max="7175" width="9.7109375" style="194" bestFit="1" customWidth="1"/>
    <col min="7176" max="7176" width="15.140625" style="194" customWidth="1"/>
    <col min="7177" max="7423" width="11.42578125" style="194"/>
    <col min="7424" max="7424" width="15.85546875" style="194" bestFit="1" customWidth="1"/>
    <col min="7425" max="7425" width="8.7109375" style="194" customWidth="1"/>
    <col min="7426" max="7426" width="11.28515625" style="194" customWidth="1"/>
    <col min="7427" max="7431" width="9.7109375" style="194" bestFit="1" customWidth="1"/>
    <col min="7432" max="7432" width="15.140625" style="194" customWidth="1"/>
    <col min="7433" max="7679" width="11.42578125" style="194"/>
    <col min="7680" max="7680" width="15.85546875" style="194" bestFit="1" customWidth="1"/>
    <col min="7681" max="7681" width="8.7109375" style="194" customWidth="1"/>
    <col min="7682" max="7682" width="11.28515625" style="194" customWidth="1"/>
    <col min="7683" max="7687" width="9.7109375" style="194" bestFit="1" customWidth="1"/>
    <col min="7688" max="7688" width="15.140625" style="194" customWidth="1"/>
    <col min="7689" max="7935" width="11.42578125" style="194"/>
    <col min="7936" max="7936" width="15.85546875" style="194" bestFit="1" customWidth="1"/>
    <col min="7937" max="7937" width="8.7109375" style="194" customWidth="1"/>
    <col min="7938" max="7938" width="11.28515625" style="194" customWidth="1"/>
    <col min="7939" max="7943" width="9.7109375" style="194" bestFit="1" customWidth="1"/>
    <col min="7944" max="7944" width="15.140625" style="194" customWidth="1"/>
    <col min="7945" max="8191" width="11.42578125" style="194"/>
    <col min="8192" max="8192" width="15.85546875" style="194" bestFit="1" customWidth="1"/>
    <col min="8193" max="8193" width="8.7109375" style="194" customWidth="1"/>
    <col min="8194" max="8194" width="11.28515625" style="194" customWidth="1"/>
    <col min="8195" max="8199" width="9.7109375" style="194" bestFit="1" customWidth="1"/>
    <col min="8200" max="8200" width="15.140625" style="194" customWidth="1"/>
    <col min="8201" max="8447" width="11.42578125" style="194"/>
    <col min="8448" max="8448" width="15.85546875" style="194" bestFit="1" customWidth="1"/>
    <col min="8449" max="8449" width="8.7109375" style="194" customWidth="1"/>
    <col min="8450" max="8450" width="11.28515625" style="194" customWidth="1"/>
    <col min="8451" max="8455" width="9.7109375" style="194" bestFit="1" customWidth="1"/>
    <col min="8456" max="8456" width="15.140625" style="194" customWidth="1"/>
    <col min="8457" max="8703" width="11.42578125" style="194"/>
    <col min="8704" max="8704" width="15.85546875" style="194" bestFit="1" customWidth="1"/>
    <col min="8705" max="8705" width="8.7109375" style="194" customWidth="1"/>
    <col min="8706" max="8706" width="11.28515625" style="194" customWidth="1"/>
    <col min="8707" max="8711" width="9.7109375" style="194" bestFit="1" customWidth="1"/>
    <col min="8712" max="8712" width="15.140625" style="194" customWidth="1"/>
    <col min="8713" max="8959" width="11.42578125" style="194"/>
    <col min="8960" max="8960" width="15.85546875" style="194" bestFit="1" customWidth="1"/>
    <col min="8961" max="8961" width="8.7109375" style="194" customWidth="1"/>
    <col min="8962" max="8962" width="11.28515625" style="194" customWidth="1"/>
    <col min="8963" max="8967" width="9.7109375" style="194" bestFit="1" customWidth="1"/>
    <col min="8968" max="8968" width="15.140625" style="194" customWidth="1"/>
    <col min="8969" max="9215" width="11.42578125" style="194"/>
    <col min="9216" max="9216" width="15.85546875" style="194" bestFit="1" customWidth="1"/>
    <col min="9217" max="9217" width="8.7109375" style="194" customWidth="1"/>
    <col min="9218" max="9218" width="11.28515625" style="194" customWidth="1"/>
    <col min="9219" max="9223" width="9.7109375" style="194" bestFit="1" customWidth="1"/>
    <col min="9224" max="9224" width="15.140625" style="194" customWidth="1"/>
    <col min="9225" max="9471" width="11.42578125" style="194"/>
    <col min="9472" max="9472" width="15.85546875" style="194" bestFit="1" customWidth="1"/>
    <col min="9473" max="9473" width="8.7109375" style="194" customWidth="1"/>
    <col min="9474" max="9474" width="11.28515625" style="194" customWidth="1"/>
    <col min="9475" max="9479" width="9.7109375" style="194" bestFit="1" customWidth="1"/>
    <col min="9480" max="9480" width="15.140625" style="194" customWidth="1"/>
    <col min="9481" max="9727" width="11.42578125" style="194"/>
    <col min="9728" max="9728" width="15.85546875" style="194" bestFit="1" customWidth="1"/>
    <col min="9729" max="9729" width="8.7109375" style="194" customWidth="1"/>
    <col min="9730" max="9730" width="11.28515625" style="194" customWidth="1"/>
    <col min="9731" max="9735" width="9.7109375" style="194" bestFit="1" customWidth="1"/>
    <col min="9736" max="9736" width="15.140625" style="194" customWidth="1"/>
    <col min="9737" max="9983" width="11.42578125" style="194"/>
    <col min="9984" max="9984" width="15.85546875" style="194" bestFit="1" customWidth="1"/>
    <col min="9985" max="9985" width="8.7109375" style="194" customWidth="1"/>
    <col min="9986" max="9986" width="11.28515625" style="194" customWidth="1"/>
    <col min="9987" max="9991" width="9.7109375" style="194" bestFit="1" customWidth="1"/>
    <col min="9992" max="9992" width="15.140625" style="194" customWidth="1"/>
    <col min="9993" max="10239" width="11.42578125" style="194"/>
    <col min="10240" max="10240" width="15.85546875" style="194" bestFit="1" customWidth="1"/>
    <col min="10241" max="10241" width="8.7109375" style="194" customWidth="1"/>
    <col min="10242" max="10242" width="11.28515625" style="194" customWidth="1"/>
    <col min="10243" max="10247" width="9.7109375" style="194" bestFit="1" customWidth="1"/>
    <col min="10248" max="10248" width="15.140625" style="194" customWidth="1"/>
    <col min="10249" max="10495" width="11.42578125" style="194"/>
    <col min="10496" max="10496" width="15.85546875" style="194" bestFit="1" customWidth="1"/>
    <col min="10497" max="10497" width="8.7109375" style="194" customWidth="1"/>
    <col min="10498" max="10498" width="11.28515625" style="194" customWidth="1"/>
    <col min="10499" max="10503" width="9.7109375" style="194" bestFit="1" customWidth="1"/>
    <col min="10504" max="10504" width="15.140625" style="194" customWidth="1"/>
    <col min="10505" max="10751" width="11.42578125" style="194"/>
    <col min="10752" max="10752" width="15.85546875" style="194" bestFit="1" customWidth="1"/>
    <col min="10753" max="10753" width="8.7109375" style="194" customWidth="1"/>
    <col min="10754" max="10754" width="11.28515625" style="194" customWidth="1"/>
    <col min="10755" max="10759" width="9.7109375" style="194" bestFit="1" customWidth="1"/>
    <col min="10760" max="10760" width="15.140625" style="194" customWidth="1"/>
    <col min="10761" max="11007" width="11.42578125" style="194"/>
    <col min="11008" max="11008" width="15.85546875" style="194" bestFit="1" customWidth="1"/>
    <col min="11009" max="11009" width="8.7109375" style="194" customWidth="1"/>
    <col min="11010" max="11010" width="11.28515625" style="194" customWidth="1"/>
    <col min="11011" max="11015" width="9.7109375" style="194" bestFit="1" customWidth="1"/>
    <col min="11016" max="11016" width="15.140625" style="194" customWidth="1"/>
    <col min="11017" max="11263" width="11.42578125" style="194"/>
    <col min="11264" max="11264" width="15.85546875" style="194" bestFit="1" customWidth="1"/>
    <col min="11265" max="11265" width="8.7109375" style="194" customWidth="1"/>
    <col min="11266" max="11266" width="11.28515625" style="194" customWidth="1"/>
    <col min="11267" max="11271" width="9.7109375" style="194" bestFit="1" customWidth="1"/>
    <col min="11272" max="11272" width="15.140625" style="194" customWidth="1"/>
    <col min="11273" max="11519" width="11.42578125" style="194"/>
    <col min="11520" max="11520" width="15.85546875" style="194" bestFit="1" customWidth="1"/>
    <col min="11521" max="11521" width="8.7109375" style="194" customWidth="1"/>
    <col min="11522" max="11522" width="11.28515625" style="194" customWidth="1"/>
    <col min="11523" max="11527" width="9.7109375" style="194" bestFit="1" customWidth="1"/>
    <col min="11528" max="11528" width="15.140625" style="194" customWidth="1"/>
    <col min="11529" max="11775" width="11.42578125" style="194"/>
    <col min="11776" max="11776" width="15.85546875" style="194" bestFit="1" customWidth="1"/>
    <col min="11777" max="11777" width="8.7109375" style="194" customWidth="1"/>
    <col min="11778" max="11778" width="11.28515625" style="194" customWidth="1"/>
    <col min="11779" max="11783" width="9.7109375" style="194" bestFit="1" customWidth="1"/>
    <col min="11784" max="11784" width="15.140625" style="194" customWidth="1"/>
    <col min="11785" max="12031" width="11.42578125" style="194"/>
    <col min="12032" max="12032" width="15.85546875" style="194" bestFit="1" customWidth="1"/>
    <col min="12033" max="12033" width="8.7109375" style="194" customWidth="1"/>
    <col min="12034" max="12034" width="11.28515625" style="194" customWidth="1"/>
    <col min="12035" max="12039" width="9.7109375" style="194" bestFit="1" customWidth="1"/>
    <col min="12040" max="12040" width="15.140625" style="194" customWidth="1"/>
    <col min="12041" max="12287" width="11.42578125" style="194"/>
    <col min="12288" max="12288" width="15.85546875" style="194" bestFit="1" customWidth="1"/>
    <col min="12289" max="12289" width="8.7109375" style="194" customWidth="1"/>
    <col min="12290" max="12290" width="11.28515625" style="194" customWidth="1"/>
    <col min="12291" max="12295" width="9.7109375" style="194" bestFit="1" customWidth="1"/>
    <col min="12296" max="12296" width="15.140625" style="194" customWidth="1"/>
    <col min="12297" max="12543" width="11.42578125" style="194"/>
    <col min="12544" max="12544" width="15.85546875" style="194" bestFit="1" customWidth="1"/>
    <col min="12545" max="12545" width="8.7109375" style="194" customWidth="1"/>
    <col min="12546" max="12546" width="11.28515625" style="194" customWidth="1"/>
    <col min="12547" max="12551" width="9.7109375" style="194" bestFit="1" customWidth="1"/>
    <col min="12552" max="12552" width="15.140625" style="194" customWidth="1"/>
    <col min="12553" max="12799" width="11.42578125" style="194"/>
    <col min="12800" max="12800" width="15.85546875" style="194" bestFit="1" customWidth="1"/>
    <col min="12801" max="12801" width="8.7109375" style="194" customWidth="1"/>
    <col min="12802" max="12802" width="11.28515625" style="194" customWidth="1"/>
    <col min="12803" max="12807" width="9.7109375" style="194" bestFit="1" customWidth="1"/>
    <col min="12808" max="12808" width="15.140625" style="194" customWidth="1"/>
    <col min="12809" max="13055" width="11.42578125" style="194"/>
    <col min="13056" max="13056" width="15.85546875" style="194" bestFit="1" customWidth="1"/>
    <col min="13057" max="13057" width="8.7109375" style="194" customWidth="1"/>
    <col min="13058" max="13058" width="11.28515625" style="194" customWidth="1"/>
    <col min="13059" max="13063" width="9.7109375" style="194" bestFit="1" customWidth="1"/>
    <col min="13064" max="13064" width="15.140625" style="194" customWidth="1"/>
    <col min="13065" max="13311" width="11.42578125" style="194"/>
    <col min="13312" max="13312" width="15.85546875" style="194" bestFit="1" customWidth="1"/>
    <col min="13313" max="13313" width="8.7109375" style="194" customWidth="1"/>
    <col min="13314" max="13314" width="11.28515625" style="194" customWidth="1"/>
    <col min="13315" max="13319" width="9.7109375" style="194" bestFit="1" customWidth="1"/>
    <col min="13320" max="13320" width="15.140625" style="194" customWidth="1"/>
    <col min="13321" max="13567" width="11.42578125" style="194"/>
    <col min="13568" max="13568" width="15.85546875" style="194" bestFit="1" customWidth="1"/>
    <col min="13569" max="13569" width="8.7109375" style="194" customWidth="1"/>
    <col min="13570" max="13570" width="11.28515625" style="194" customWidth="1"/>
    <col min="13571" max="13575" width="9.7109375" style="194" bestFit="1" customWidth="1"/>
    <col min="13576" max="13576" width="15.140625" style="194" customWidth="1"/>
    <col min="13577" max="13823" width="11.42578125" style="194"/>
    <col min="13824" max="13824" width="15.85546875" style="194" bestFit="1" customWidth="1"/>
    <col min="13825" max="13825" width="8.7109375" style="194" customWidth="1"/>
    <col min="13826" max="13826" width="11.28515625" style="194" customWidth="1"/>
    <col min="13827" max="13831" width="9.7109375" style="194" bestFit="1" customWidth="1"/>
    <col min="13832" max="13832" width="15.140625" style="194" customWidth="1"/>
    <col min="13833" max="14079" width="11.42578125" style="194"/>
    <col min="14080" max="14080" width="15.85546875" style="194" bestFit="1" customWidth="1"/>
    <col min="14081" max="14081" width="8.7109375" style="194" customWidth="1"/>
    <col min="14082" max="14082" width="11.28515625" style="194" customWidth="1"/>
    <col min="14083" max="14087" width="9.7109375" style="194" bestFit="1" customWidth="1"/>
    <col min="14088" max="14088" width="15.140625" style="194" customWidth="1"/>
    <col min="14089" max="14335" width="11.42578125" style="194"/>
    <col min="14336" max="14336" width="15.85546875" style="194" bestFit="1" customWidth="1"/>
    <col min="14337" max="14337" width="8.7109375" style="194" customWidth="1"/>
    <col min="14338" max="14338" width="11.28515625" style="194" customWidth="1"/>
    <col min="14339" max="14343" width="9.7109375" style="194" bestFit="1" customWidth="1"/>
    <col min="14344" max="14344" width="15.140625" style="194" customWidth="1"/>
    <col min="14345" max="14591" width="11.42578125" style="194"/>
    <col min="14592" max="14592" width="15.85546875" style="194" bestFit="1" customWidth="1"/>
    <col min="14593" max="14593" width="8.7109375" style="194" customWidth="1"/>
    <col min="14594" max="14594" width="11.28515625" style="194" customWidth="1"/>
    <col min="14595" max="14599" width="9.7109375" style="194" bestFit="1" customWidth="1"/>
    <col min="14600" max="14600" width="15.140625" style="194" customWidth="1"/>
    <col min="14601" max="14847" width="11.42578125" style="194"/>
    <col min="14848" max="14848" width="15.85546875" style="194" bestFit="1" customWidth="1"/>
    <col min="14849" max="14849" width="8.7109375" style="194" customWidth="1"/>
    <col min="14850" max="14850" width="11.28515625" style="194" customWidth="1"/>
    <col min="14851" max="14855" width="9.7109375" style="194" bestFit="1" customWidth="1"/>
    <col min="14856" max="14856" width="15.140625" style="194" customWidth="1"/>
    <col min="14857" max="15103" width="11.42578125" style="194"/>
    <col min="15104" max="15104" width="15.85546875" style="194" bestFit="1" customWidth="1"/>
    <col min="15105" max="15105" width="8.7109375" style="194" customWidth="1"/>
    <col min="15106" max="15106" width="11.28515625" style="194" customWidth="1"/>
    <col min="15107" max="15111" width="9.7109375" style="194" bestFit="1" customWidth="1"/>
    <col min="15112" max="15112" width="15.140625" style="194" customWidth="1"/>
    <col min="15113" max="15359" width="11.42578125" style="194"/>
    <col min="15360" max="15360" width="15.85546875" style="194" bestFit="1" customWidth="1"/>
    <col min="15361" max="15361" width="8.7109375" style="194" customWidth="1"/>
    <col min="15362" max="15362" width="11.28515625" style="194" customWidth="1"/>
    <col min="15363" max="15367" width="9.7109375" style="194" bestFit="1" customWidth="1"/>
    <col min="15368" max="15368" width="15.140625" style="194" customWidth="1"/>
    <col min="15369" max="15615" width="11.42578125" style="194"/>
    <col min="15616" max="15616" width="15.85546875" style="194" bestFit="1" customWidth="1"/>
    <col min="15617" max="15617" width="8.7109375" style="194" customWidth="1"/>
    <col min="15618" max="15618" width="11.28515625" style="194" customWidth="1"/>
    <col min="15619" max="15623" width="9.7109375" style="194" bestFit="1" customWidth="1"/>
    <col min="15624" max="15624" width="15.140625" style="194" customWidth="1"/>
    <col min="15625" max="15871" width="11.42578125" style="194"/>
    <col min="15872" max="15872" width="15.85546875" style="194" bestFit="1" customWidth="1"/>
    <col min="15873" max="15873" width="8.7109375" style="194" customWidth="1"/>
    <col min="15874" max="15874" width="11.28515625" style="194" customWidth="1"/>
    <col min="15875" max="15879" width="9.7109375" style="194" bestFit="1" customWidth="1"/>
    <col min="15880" max="15880" width="15.140625" style="194" customWidth="1"/>
    <col min="15881" max="16127" width="11.42578125" style="194"/>
    <col min="16128" max="16128" width="15.85546875" style="194" bestFit="1" customWidth="1"/>
    <col min="16129" max="16129" width="8.7109375" style="194" customWidth="1"/>
    <col min="16130" max="16130" width="11.28515625" style="194" customWidth="1"/>
    <col min="16131" max="16135" width="9.7109375" style="194" bestFit="1" customWidth="1"/>
    <col min="16136" max="16136" width="15.140625" style="194" customWidth="1"/>
    <col min="16137" max="16384" width="11.42578125" style="194"/>
  </cols>
  <sheetData>
    <row r="7" spans="2:8" ht="30" customHeight="1">
      <c r="B7" s="553" t="s">
        <v>185</v>
      </c>
      <c r="C7" s="554"/>
      <c r="D7" s="554"/>
      <c r="E7" s="554"/>
      <c r="F7" s="554"/>
      <c r="G7" s="554"/>
      <c r="H7" s="555"/>
    </row>
    <row r="8" spans="2:8" ht="12.75">
      <c r="B8" s="556" t="str">
        <f>actualizaciones!A2</f>
        <v xml:space="preserve">acumulado julio 2010 </v>
      </c>
      <c r="C8" s="557"/>
      <c r="D8" s="557"/>
      <c r="E8" s="557"/>
      <c r="F8" s="557"/>
      <c r="G8" s="557"/>
      <c r="H8" s="558"/>
    </row>
    <row r="9" spans="2:8" ht="13.5" customHeight="1">
      <c r="B9" s="559" t="s">
        <v>156</v>
      </c>
      <c r="C9" s="560" t="s">
        <v>91</v>
      </c>
      <c r="D9" s="560" t="s">
        <v>186</v>
      </c>
      <c r="E9" s="560"/>
      <c r="F9" s="560"/>
      <c r="G9" s="560"/>
      <c r="H9" s="562" t="s">
        <v>187</v>
      </c>
    </row>
    <row r="10" spans="2:8" ht="22.5" customHeight="1">
      <c r="B10" s="559"/>
      <c r="C10" s="561"/>
      <c r="D10" s="195" t="s">
        <v>188</v>
      </c>
      <c r="E10" s="195" t="s">
        <v>189</v>
      </c>
      <c r="F10" s="195" t="s">
        <v>190</v>
      </c>
      <c r="G10" s="195" t="s">
        <v>191</v>
      </c>
      <c r="H10" s="563"/>
    </row>
    <row r="11" spans="2:8" ht="12.75">
      <c r="B11" s="196" t="s">
        <v>157</v>
      </c>
      <c r="C11" s="197">
        <v>257347</v>
      </c>
      <c r="D11" s="197">
        <v>175259</v>
      </c>
      <c r="E11" s="197">
        <v>146520</v>
      </c>
      <c r="F11" s="197">
        <v>23629</v>
      </c>
      <c r="G11" s="197">
        <v>5110</v>
      </c>
      <c r="H11" s="197">
        <v>82088</v>
      </c>
    </row>
    <row r="12" spans="2:8" ht="12.75">
      <c r="B12" s="198" t="s">
        <v>159</v>
      </c>
      <c r="C12" s="199">
        <v>1758</v>
      </c>
      <c r="D12" s="199">
        <v>1029</v>
      </c>
      <c r="E12" s="199">
        <v>648</v>
      </c>
      <c r="F12" s="199">
        <v>364</v>
      </c>
      <c r="G12" s="199">
        <v>17</v>
      </c>
      <c r="H12" s="199">
        <v>729</v>
      </c>
    </row>
    <row r="13" spans="2:8" ht="12.75">
      <c r="B13" s="198" t="s">
        <v>160</v>
      </c>
      <c r="C13" s="199">
        <v>1413</v>
      </c>
      <c r="D13" s="199">
        <v>1076</v>
      </c>
      <c r="E13" s="199">
        <v>880</v>
      </c>
      <c r="F13" s="199">
        <v>158</v>
      </c>
      <c r="G13" s="199">
        <v>38</v>
      </c>
      <c r="H13" s="199">
        <v>337</v>
      </c>
    </row>
    <row r="14" spans="2:8" ht="12.75">
      <c r="B14" s="198" t="s">
        <v>161</v>
      </c>
      <c r="C14" s="199">
        <v>75555</v>
      </c>
      <c r="D14" s="199">
        <v>62618</v>
      </c>
      <c r="E14" s="199">
        <v>52481</v>
      </c>
      <c r="F14" s="199">
        <v>9845</v>
      </c>
      <c r="G14" s="199">
        <v>292</v>
      </c>
      <c r="H14" s="199">
        <v>12937</v>
      </c>
    </row>
    <row r="15" spans="2:8" ht="12.75">
      <c r="B15" s="200" t="s">
        <v>162</v>
      </c>
      <c r="C15" s="199">
        <v>8822</v>
      </c>
      <c r="D15" s="199">
        <v>7241</v>
      </c>
      <c r="E15" s="199">
        <v>5273</v>
      </c>
      <c r="F15" s="199">
        <v>1932</v>
      </c>
      <c r="G15" s="199">
        <v>36</v>
      </c>
      <c r="H15" s="199">
        <v>1581</v>
      </c>
    </row>
    <row r="16" spans="2:8" ht="12.75">
      <c r="B16" s="200" t="s">
        <v>163</v>
      </c>
      <c r="C16" s="199">
        <v>25180</v>
      </c>
      <c r="D16" s="199">
        <v>19198</v>
      </c>
      <c r="E16" s="199">
        <v>16733</v>
      </c>
      <c r="F16" s="199">
        <v>2443</v>
      </c>
      <c r="G16" s="199">
        <v>22</v>
      </c>
      <c r="H16" s="199">
        <v>5982</v>
      </c>
    </row>
    <row r="17" spans="2:10" ht="12.75">
      <c r="B17" s="200" t="s">
        <v>164</v>
      </c>
      <c r="C17" s="199">
        <v>944</v>
      </c>
      <c r="D17" s="199">
        <v>664</v>
      </c>
      <c r="E17" s="199">
        <v>531</v>
      </c>
      <c r="F17" s="199">
        <v>128</v>
      </c>
      <c r="G17" s="199">
        <v>5</v>
      </c>
      <c r="H17" s="199">
        <v>280</v>
      </c>
    </row>
    <row r="18" spans="2:10" ht="12.75">
      <c r="B18" s="200" t="s">
        <v>165</v>
      </c>
      <c r="C18" s="199">
        <v>2753</v>
      </c>
      <c r="D18" s="199">
        <v>1498</v>
      </c>
      <c r="E18" s="199">
        <v>969</v>
      </c>
      <c r="F18" s="199">
        <v>479</v>
      </c>
      <c r="G18" s="199">
        <v>50</v>
      </c>
      <c r="H18" s="199">
        <v>1255</v>
      </c>
    </row>
    <row r="19" spans="2:10" ht="12.75">
      <c r="B19" s="198" t="s">
        <v>166</v>
      </c>
      <c r="C19" s="199">
        <f>C20+C21+C22+C23</f>
        <v>24366</v>
      </c>
      <c r="D19" s="199">
        <f t="shared" ref="D19:H19" si="0">D20+D21+D22+D23</f>
        <v>5225</v>
      </c>
      <c r="E19" s="199">
        <f t="shared" si="0"/>
        <v>3742</v>
      </c>
      <c r="F19" s="199">
        <f t="shared" si="0"/>
        <v>1449</v>
      </c>
      <c r="G19" s="199">
        <f t="shared" si="0"/>
        <v>34</v>
      </c>
      <c r="H19" s="199">
        <f t="shared" si="0"/>
        <v>19141</v>
      </c>
    </row>
    <row r="20" spans="2:10" ht="12.75">
      <c r="B20" s="201" t="s">
        <v>167</v>
      </c>
      <c r="C20" s="199">
        <v>5491</v>
      </c>
      <c r="D20" s="199">
        <v>1702</v>
      </c>
      <c r="E20" s="199">
        <v>1309</v>
      </c>
      <c r="F20" s="199">
        <v>376</v>
      </c>
      <c r="G20" s="199">
        <v>17</v>
      </c>
      <c r="H20" s="199">
        <v>3789</v>
      </c>
    </row>
    <row r="21" spans="2:10" ht="12.75">
      <c r="B21" s="201" t="s">
        <v>168</v>
      </c>
      <c r="C21" s="199">
        <v>2401</v>
      </c>
      <c r="D21" s="199">
        <v>467</v>
      </c>
      <c r="E21" s="199">
        <v>364</v>
      </c>
      <c r="F21" s="199">
        <v>101</v>
      </c>
      <c r="G21" s="199">
        <v>2</v>
      </c>
      <c r="H21" s="199">
        <v>1934</v>
      </c>
    </row>
    <row r="22" spans="2:10" ht="12.75">
      <c r="B22" s="201" t="s">
        <v>169</v>
      </c>
      <c r="C22" s="199">
        <v>3361</v>
      </c>
      <c r="D22" s="199">
        <v>549</v>
      </c>
      <c r="E22" s="199">
        <v>438</v>
      </c>
      <c r="F22" s="199">
        <v>105</v>
      </c>
      <c r="G22" s="199">
        <v>6</v>
      </c>
      <c r="H22" s="199">
        <v>2812</v>
      </c>
    </row>
    <row r="23" spans="2:10" ht="12.75">
      <c r="B23" s="201" t="s">
        <v>170</v>
      </c>
      <c r="C23" s="199">
        <v>13113</v>
      </c>
      <c r="D23" s="199">
        <v>2507</v>
      </c>
      <c r="E23" s="199">
        <v>1631</v>
      </c>
      <c r="F23" s="199">
        <v>867</v>
      </c>
      <c r="G23" s="199">
        <v>9</v>
      </c>
      <c r="H23" s="199">
        <v>10606</v>
      </c>
    </row>
    <row r="24" spans="2:10" ht="12.75">
      <c r="B24" s="198" t="s">
        <v>171</v>
      </c>
      <c r="C24" s="199">
        <v>1491</v>
      </c>
      <c r="D24" s="199">
        <v>1070</v>
      </c>
      <c r="E24" s="199">
        <v>778</v>
      </c>
      <c r="F24" s="199">
        <v>287</v>
      </c>
      <c r="G24" s="199">
        <v>5</v>
      </c>
      <c r="H24" s="199">
        <v>421</v>
      </c>
    </row>
    <row r="25" spans="2:10" ht="12.75">
      <c r="B25" s="198" t="s">
        <v>172</v>
      </c>
      <c r="C25" s="199">
        <v>2295</v>
      </c>
      <c r="D25" s="199">
        <v>1717</v>
      </c>
      <c r="E25" s="199">
        <v>1214</v>
      </c>
      <c r="F25" s="199">
        <v>501</v>
      </c>
      <c r="G25" s="199">
        <v>2</v>
      </c>
      <c r="H25" s="199">
        <v>578</v>
      </c>
    </row>
    <row r="26" spans="2:10" ht="12.75">
      <c r="B26" s="198" t="s">
        <v>173</v>
      </c>
      <c r="C26" s="199">
        <v>825</v>
      </c>
      <c r="D26" s="199">
        <v>460</v>
      </c>
      <c r="E26" s="199">
        <v>369</v>
      </c>
      <c r="F26" s="199">
        <v>83</v>
      </c>
      <c r="G26" s="199">
        <v>8</v>
      </c>
      <c r="H26" s="199">
        <v>365</v>
      </c>
    </row>
    <row r="27" spans="2:10" ht="12.75">
      <c r="B27" s="202" t="s">
        <v>174</v>
      </c>
      <c r="C27" s="199">
        <v>1245</v>
      </c>
      <c r="D27" s="199">
        <v>743</v>
      </c>
      <c r="E27" s="199">
        <v>434</v>
      </c>
      <c r="F27" s="199">
        <v>292</v>
      </c>
      <c r="G27" s="199">
        <v>17</v>
      </c>
      <c r="H27" s="199">
        <v>502</v>
      </c>
    </row>
    <row r="28" spans="2:10" ht="12.75">
      <c r="B28" s="202" t="s">
        <v>175</v>
      </c>
      <c r="C28" s="199">
        <v>4268</v>
      </c>
      <c r="D28" s="199">
        <v>2951</v>
      </c>
      <c r="E28" s="199">
        <v>2292</v>
      </c>
      <c r="F28" s="199">
        <v>637</v>
      </c>
      <c r="G28" s="199">
        <v>22</v>
      </c>
      <c r="H28" s="199">
        <v>1317</v>
      </c>
    </row>
    <row r="29" spans="2:10" ht="12.75">
      <c r="B29" s="173" t="s">
        <v>176</v>
      </c>
      <c r="C29" s="199">
        <v>1315</v>
      </c>
      <c r="D29" s="199">
        <v>882</v>
      </c>
      <c r="E29" s="199">
        <v>736</v>
      </c>
      <c r="F29" s="199">
        <v>121</v>
      </c>
      <c r="G29" s="199">
        <v>25</v>
      </c>
      <c r="H29" s="199">
        <v>433</v>
      </c>
    </row>
    <row r="30" spans="2:10" ht="12.75">
      <c r="B30" s="202" t="s">
        <v>177</v>
      </c>
      <c r="C30" s="199">
        <v>2693</v>
      </c>
      <c r="D30" s="199">
        <v>1090</v>
      </c>
      <c r="E30" s="199">
        <v>633</v>
      </c>
      <c r="F30" s="199">
        <v>445</v>
      </c>
      <c r="G30" s="199">
        <v>12</v>
      </c>
      <c r="H30" s="199">
        <v>1603</v>
      </c>
      <c r="I30" s="203"/>
      <c r="J30" s="203"/>
    </row>
    <row r="31" spans="2:10" ht="12.75">
      <c r="B31" s="202" t="s">
        <v>178</v>
      </c>
      <c r="C31" s="199">
        <v>2749</v>
      </c>
      <c r="D31" s="199">
        <v>1589</v>
      </c>
      <c r="E31" s="199">
        <v>1273</v>
      </c>
      <c r="F31" s="199">
        <v>300</v>
      </c>
      <c r="G31" s="199">
        <v>16</v>
      </c>
      <c r="H31" s="199">
        <v>1160</v>
      </c>
    </row>
    <row r="32" spans="2:10" ht="12.75">
      <c r="B32" s="204" t="s">
        <v>179</v>
      </c>
      <c r="C32" s="205">
        <f>C33-C11</f>
        <v>157672</v>
      </c>
      <c r="D32" s="205">
        <f t="shared" ref="D32:H32" si="1">D33-D11</f>
        <v>109051</v>
      </c>
      <c r="E32" s="205">
        <f t="shared" si="1"/>
        <v>88986</v>
      </c>
      <c r="F32" s="205">
        <f t="shared" si="1"/>
        <v>19464</v>
      </c>
      <c r="G32" s="205">
        <f t="shared" si="1"/>
        <v>601</v>
      </c>
      <c r="H32" s="205">
        <f t="shared" si="1"/>
        <v>48621</v>
      </c>
    </row>
    <row r="33" spans="2:8" ht="12.75">
      <c r="B33" s="206" t="s">
        <v>105</v>
      </c>
      <c r="C33" s="207">
        <v>415019</v>
      </c>
      <c r="D33" s="207">
        <v>284310</v>
      </c>
      <c r="E33" s="207">
        <v>235506</v>
      </c>
      <c r="F33" s="207">
        <v>43093</v>
      </c>
      <c r="G33" s="207">
        <v>5711</v>
      </c>
      <c r="H33" s="207">
        <v>130709</v>
      </c>
    </row>
    <row r="34" spans="2:8">
      <c r="B34" s="550" t="s">
        <v>88</v>
      </c>
      <c r="C34" s="551"/>
      <c r="D34" s="551"/>
      <c r="E34" s="551"/>
      <c r="F34" s="551"/>
      <c r="G34" s="551"/>
      <c r="H34" s="552"/>
    </row>
  </sheetData>
  <mergeCells count="7">
    <mergeCell ref="B34:H34"/>
    <mergeCell ref="B7:H7"/>
    <mergeCell ref="B8:H8"/>
    <mergeCell ref="B9:B10"/>
    <mergeCell ref="C9:C10"/>
    <mergeCell ref="D9:G9"/>
    <mergeCell ref="H9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3:H31"/>
  <sheetViews>
    <sheetView showGridLines="0" showRowColHeaders="0" zoomScaleNormal="100" workbookViewId="0">
      <selection activeCell="E10" sqref="E10"/>
    </sheetView>
  </sheetViews>
  <sheetFormatPr baseColWidth="10" defaultRowHeight="15"/>
  <cols>
    <col min="1" max="1" width="15.85546875" customWidth="1"/>
    <col min="2" max="2" width="18.5703125" customWidth="1"/>
    <col min="5" max="7" width="11.5703125" bestFit="1" customWidth="1"/>
    <col min="8" max="8" width="17" customWidth="1"/>
  </cols>
  <sheetData>
    <row r="3" spans="2:8" ht="33.75" customHeight="1"/>
    <row r="4" spans="2:8" ht="32.25" customHeight="1">
      <c r="B4" s="553" t="s">
        <v>192</v>
      </c>
      <c r="C4" s="554"/>
      <c r="D4" s="554"/>
      <c r="E4" s="554"/>
      <c r="F4" s="554"/>
      <c r="G4" s="554"/>
      <c r="H4" s="555"/>
    </row>
    <row r="5" spans="2:8">
      <c r="B5" s="556" t="str">
        <f>actualizaciones!A2</f>
        <v xml:space="preserve">acumulado julio 2010 </v>
      </c>
      <c r="C5" s="557"/>
      <c r="D5" s="557"/>
      <c r="E5" s="557"/>
      <c r="F5" s="557"/>
      <c r="G5" s="557"/>
      <c r="H5" s="558"/>
    </row>
    <row r="6" spans="2:8">
      <c r="B6" s="559" t="s">
        <v>156</v>
      </c>
      <c r="C6" s="560" t="s">
        <v>91</v>
      </c>
      <c r="D6" s="560" t="s">
        <v>186</v>
      </c>
      <c r="E6" s="560"/>
      <c r="F6" s="560"/>
      <c r="G6" s="560"/>
      <c r="H6" s="562" t="s">
        <v>187</v>
      </c>
    </row>
    <row r="7" spans="2:8" ht="24">
      <c r="B7" s="559"/>
      <c r="C7" s="561"/>
      <c r="D7" s="195" t="s">
        <v>188</v>
      </c>
      <c r="E7" s="195" t="s">
        <v>189</v>
      </c>
      <c r="F7" s="195" t="s">
        <v>190</v>
      </c>
      <c r="G7" s="195" t="s">
        <v>191</v>
      </c>
      <c r="H7" s="563"/>
    </row>
    <row r="8" spans="2:8">
      <c r="B8" s="196" t="s">
        <v>157</v>
      </c>
      <c r="C8" s="208">
        <v>-2.6704940848990999E-2</v>
      </c>
      <c r="D8" s="208">
        <v>1.1193233286598714E-2</v>
      </c>
      <c r="E8" s="208">
        <v>5.8204115238225995E-2</v>
      </c>
      <c r="F8" s="208">
        <v>-0.24239315143159446</v>
      </c>
      <c r="G8" s="208">
        <v>0.39275006813845725</v>
      </c>
      <c r="H8" s="208">
        <v>-9.8815444235857197E-2</v>
      </c>
    </row>
    <row r="9" spans="2:8">
      <c r="B9" s="198" t="s">
        <v>159</v>
      </c>
      <c r="C9" s="209">
        <v>-8.8174273858921182E-2</v>
      </c>
      <c r="D9" s="209">
        <v>-9.9737532808398921E-2</v>
      </c>
      <c r="E9" s="209">
        <v>-0.19801980198019797</v>
      </c>
      <c r="F9" s="209">
        <v>0.17799352750809061</v>
      </c>
      <c r="G9" s="209">
        <v>-0.34615384615384615</v>
      </c>
      <c r="H9" s="209">
        <v>-7.1337579617834379E-2</v>
      </c>
    </row>
    <row r="10" spans="2:8">
      <c r="B10" s="198" t="s">
        <v>160</v>
      </c>
      <c r="C10" s="209">
        <v>0.47340980187695525</v>
      </c>
      <c r="D10" s="209">
        <v>0.56851311953352779</v>
      </c>
      <c r="E10" s="209">
        <v>0.62062615101289142</v>
      </c>
      <c r="F10" s="209">
        <v>0.36206896551724133</v>
      </c>
      <c r="G10" s="209">
        <v>0.40740740740740744</v>
      </c>
      <c r="H10" s="209">
        <v>0.23443223443223449</v>
      </c>
    </row>
    <row r="11" spans="2:8">
      <c r="B11" s="198" t="s">
        <v>161</v>
      </c>
      <c r="C11" s="209">
        <v>-0.12637019564312479</v>
      </c>
      <c r="D11" s="209">
        <v>-0.10742081705961171</v>
      </c>
      <c r="E11" s="209">
        <v>-0.12464556159722451</v>
      </c>
      <c r="F11" s="209">
        <v>4.0038030847242778E-2</v>
      </c>
      <c r="G11" s="209">
        <v>-0.60217983651226159</v>
      </c>
      <c r="H11" s="209">
        <v>-0.2077770973668096</v>
      </c>
    </row>
    <row r="12" spans="2:8">
      <c r="B12" s="200" t="s">
        <v>162</v>
      </c>
      <c r="C12" s="209">
        <v>0.24780763790664784</v>
      </c>
      <c r="D12" s="209">
        <v>0.22149122807017552</v>
      </c>
      <c r="E12" s="209">
        <v>0.11621507197290426</v>
      </c>
      <c r="F12" s="209">
        <v>0.83650190114068446</v>
      </c>
      <c r="G12" s="209">
        <v>-0.76315789473684215</v>
      </c>
      <c r="H12" s="209">
        <v>0.38441330998248691</v>
      </c>
    </row>
    <row r="13" spans="2:8">
      <c r="B13" s="200" t="s">
        <v>163</v>
      </c>
      <c r="C13" s="209">
        <v>-6.2581437772234794E-2</v>
      </c>
      <c r="D13" s="209">
        <v>-4.463796964419009E-2</v>
      </c>
      <c r="E13" s="209">
        <v>-4.5464917284654849E-2</v>
      </c>
      <c r="F13" s="209">
        <v>4.0459965928449693E-2</v>
      </c>
      <c r="G13" s="209">
        <v>-0.89861751152073732</v>
      </c>
      <c r="H13" s="209">
        <v>-0.1158734850724209</v>
      </c>
    </row>
    <row r="14" spans="2:8">
      <c r="B14" s="200" t="s">
        <v>164</v>
      </c>
      <c r="C14" s="209">
        <v>6.3965884861407751E-3</v>
      </c>
      <c r="D14" s="209">
        <v>8.6743044189852681E-2</v>
      </c>
      <c r="E14" s="209">
        <v>0.22916666666666674</v>
      </c>
      <c r="F14" s="209">
        <v>0.31958762886597936</v>
      </c>
      <c r="G14" s="209">
        <v>-0.93902439024390238</v>
      </c>
      <c r="H14" s="209">
        <v>-0.14373088685015289</v>
      </c>
    </row>
    <row r="15" spans="2:8">
      <c r="B15" s="200" t="s">
        <v>165</v>
      </c>
      <c r="C15" s="209">
        <v>1.6992981159955622E-2</v>
      </c>
      <c r="D15" s="209">
        <v>5.7909604519774005E-2</v>
      </c>
      <c r="E15" s="209">
        <v>2.1074815595363505E-2</v>
      </c>
      <c r="F15" s="209">
        <v>0.27055702917771884</v>
      </c>
      <c r="G15" s="209">
        <v>-0.44444444444444442</v>
      </c>
      <c r="H15" s="209">
        <v>-2.7885360185902375E-2</v>
      </c>
    </row>
    <row r="16" spans="2:8">
      <c r="B16" s="198" t="s">
        <v>166</v>
      </c>
      <c r="C16" s="209">
        <v>-0.27798026491243666</v>
      </c>
      <c r="D16" s="209">
        <v>-0.28208298983237157</v>
      </c>
      <c r="E16" s="209">
        <v>-4.075877980005127E-2</v>
      </c>
      <c r="F16" s="209">
        <v>-0.55970829535095712</v>
      </c>
      <c r="G16" s="209">
        <v>-0.60465116279069764</v>
      </c>
      <c r="H16" s="209">
        <v>-0.27685216668555668</v>
      </c>
    </row>
    <row r="17" spans="2:8">
      <c r="B17" s="201" t="s">
        <v>167</v>
      </c>
      <c r="C17" s="209">
        <v>-0.19967934703396006</v>
      </c>
      <c r="D17" s="209">
        <v>-0.32137161084529509</v>
      </c>
      <c r="E17" s="209">
        <v>-0.14276358873608386</v>
      </c>
      <c r="F17" s="209">
        <v>-0.61036269430051815</v>
      </c>
      <c r="G17" s="209">
        <v>6.25E-2</v>
      </c>
      <c r="H17" s="209">
        <v>-0.12956581667815303</v>
      </c>
    </row>
    <row r="18" spans="2:8">
      <c r="B18" s="201" t="s">
        <v>168</v>
      </c>
      <c r="C18" s="209">
        <v>-0.2704345183834701</v>
      </c>
      <c r="D18" s="209">
        <v>-0.41035353535353536</v>
      </c>
      <c r="E18" s="209">
        <v>-0.17647058823529416</v>
      </c>
      <c r="F18" s="209">
        <v>-0.69018404907975461</v>
      </c>
      <c r="G18" s="209">
        <v>-0.91666666666666663</v>
      </c>
      <c r="H18" s="209">
        <v>-0.22609043617446978</v>
      </c>
    </row>
    <row r="19" spans="2:8">
      <c r="B19" s="201" t="s">
        <v>169</v>
      </c>
      <c r="C19" s="209">
        <v>-0.1110817244115313</v>
      </c>
      <c r="D19" s="209">
        <v>-0.13949843260188088</v>
      </c>
      <c r="E19" s="209">
        <v>-4.1575492341356712E-2</v>
      </c>
      <c r="F19" s="209">
        <v>-0.2857142857142857</v>
      </c>
      <c r="G19" s="209">
        <v>-0.82352941176470584</v>
      </c>
      <c r="H19" s="209">
        <v>-0.1053133948456888</v>
      </c>
    </row>
    <row r="20" spans="2:8">
      <c r="B20" s="201" t="s">
        <v>170</v>
      </c>
      <c r="C20" s="209">
        <v>-0.33819521550418896</v>
      </c>
      <c r="D20" s="209">
        <v>-0.2494011976047904</v>
      </c>
      <c r="E20" s="209">
        <v>0.10576271186440689</v>
      </c>
      <c r="F20" s="209">
        <v>-0.53211009174311918</v>
      </c>
      <c r="G20" s="209">
        <v>-0.25</v>
      </c>
      <c r="H20" s="209">
        <v>-0.35619764477358262</v>
      </c>
    </row>
    <row r="21" spans="2:8">
      <c r="B21" s="198" t="s">
        <v>171</v>
      </c>
      <c r="C21" s="209">
        <v>-2.7397260273972601E-2</v>
      </c>
      <c r="D21" s="209">
        <v>-1.4732965009208066E-2</v>
      </c>
      <c r="E21" s="209">
        <v>-1.3941698352344711E-2</v>
      </c>
      <c r="F21" s="209">
        <v>3.2374100719424481E-2</v>
      </c>
      <c r="G21" s="209">
        <v>-0.73684210526315796</v>
      </c>
      <c r="H21" s="209">
        <v>-5.8165548098433995E-2</v>
      </c>
    </row>
    <row r="22" spans="2:8">
      <c r="B22" s="198" t="s">
        <v>172</v>
      </c>
      <c r="C22" s="209">
        <v>-0.15313653136531369</v>
      </c>
      <c r="D22" s="209">
        <v>-0.12886859462201927</v>
      </c>
      <c r="E22" s="209">
        <v>-0.12787356321839083</v>
      </c>
      <c r="F22" s="209">
        <v>-0.11484098939929333</v>
      </c>
      <c r="G22" s="209">
        <v>-0.84615384615384615</v>
      </c>
      <c r="H22" s="209">
        <v>-0.21786197564276044</v>
      </c>
    </row>
    <row r="23" spans="2:8">
      <c r="B23" s="198" t="s">
        <v>173</v>
      </c>
      <c r="C23" s="209">
        <v>0.12397820163487738</v>
      </c>
      <c r="D23" s="209">
        <v>0.18556701030927836</v>
      </c>
      <c r="E23" s="209">
        <v>0.13888888888888884</v>
      </c>
      <c r="F23" s="209">
        <v>0.93023255813953498</v>
      </c>
      <c r="G23" s="209">
        <v>-0.61904761904761907</v>
      </c>
      <c r="H23" s="209">
        <v>5.4913294797687806E-2</v>
      </c>
    </row>
    <row r="24" spans="2:8">
      <c r="B24" s="202" t="s">
        <v>174</v>
      </c>
      <c r="C24" s="209">
        <v>-0.39327485380116955</v>
      </c>
      <c r="D24" s="209">
        <v>-0.45447870778267252</v>
      </c>
      <c r="E24" s="209">
        <v>-0.49476135040745051</v>
      </c>
      <c r="F24" s="209">
        <v>-0.36383442265795207</v>
      </c>
      <c r="G24" s="209">
        <v>-0.61363636363636365</v>
      </c>
      <c r="H24" s="209">
        <v>-0.27246376811594208</v>
      </c>
    </row>
    <row r="25" spans="2:8">
      <c r="B25" s="202" t="s">
        <v>175</v>
      </c>
      <c r="C25" s="209">
        <v>-0.11562370493162044</v>
      </c>
      <c r="D25" s="209">
        <v>-8.2400497512437831E-2</v>
      </c>
      <c r="E25" s="209">
        <v>-2.5095703955763549E-2</v>
      </c>
      <c r="F25" s="209">
        <v>-0.11157601115760107</v>
      </c>
      <c r="G25" s="209">
        <v>-0.85135135135135132</v>
      </c>
      <c r="H25" s="209">
        <v>-0.1819875776397516</v>
      </c>
    </row>
    <row r="26" spans="2:8">
      <c r="B26" s="173" t="s">
        <v>176</v>
      </c>
      <c r="C26" s="209">
        <v>0.24408703878902549</v>
      </c>
      <c r="D26" s="209">
        <v>0.3569230769230769</v>
      </c>
      <c r="E26" s="209">
        <v>0.35543278084714558</v>
      </c>
      <c r="F26" s="209">
        <v>0.40697674418604657</v>
      </c>
      <c r="G26" s="209">
        <v>0.19047619047619047</v>
      </c>
      <c r="H26" s="209">
        <v>6.3882063882063855E-2</v>
      </c>
    </row>
    <row r="27" spans="2:8">
      <c r="B27" s="202" t="s">
        <v>177</v>
      </c>
      <c r="C27" s="209">
        <v>-4.5373980857851826E-2</v>
      </c>
      <c r="D27" s="209">
        <v>3.0245746691871522E-2</v>
      </c>
      <c r="E27" s="209">
        <v>-9.9573257467994281E-2</v>
      </c>
      <c r="F27" s="209">
        <v>0.35670731707317072</v>
      </c>
      <c r="G27" s="209">
        <v>-0.55555555555555558</v>
      </c>
      <c r="H27" s="209">
        <v>-9.0754395916052166E-2</v>
      </c>
    </row>
    <row r="28" spans="2:8">
      <c r="B28" s="202" t="s">
        <v>178</v>
      </c>
      <c r="C28" s="209">
        <v>3.6509675063891578E-3</v>
      </c>
      <c r="D28" s="209">
        <v>-0.11966759002770078</v>
      </c>
      <c r="E28" s="209">
        <v>-0.19277108433734935</v>
      </c>
      <c r="F28" s="209">
        <v>0.54639175257731964</v>
      </c>
      <c r="G28" s="209">
        <v>-0.52941176470588236</v>
      </c>
      <c r="H28" s="209">
        <v>0.24197002141327628</v>
      </c>
    </row>
    <row r="29" spans="2:8">
      <c r="B29" s="204" t="s">
        <v>179</v>
      </c>
      <c r="C29" s="210">
        <v>-0.11996695801658797</v>
      </c>
      <c r="D29" s="210">
        <v>-8.2425303120819193E-2</v>
      </c>
      <c r="E29" s="210">
        <v>-8.6189014058472568E-2</v>
      </c>
      <c r="F29" s="210">
        <v>-1.3331981548131977E-2</v>
      </c>
      <c r="G29" s="210">
        <v>-0.6547960941987363</v>
      </c>
      <c r="H29" s="210">
        <v>-0.1939355758550374</v>
      </c>
    </row>
    <row r="30" spans="2:8">
      <c r="B30" s="206" t="s">
        <v>105</v>
      </c>
      <c r="C30" s="211">
        <v>-6.4374828100835502E-2</v>
      </c>
      <c r="D30" s="211">
        <v>-2.688882347706445E-2</v>
      </c>
      <c r="E30" s="211">
        <v>-1.4162143826322859E-3</v>
      </c>
      <c r="F30" s="211">
        <v>-0.15364521957734312</v>
      </c>
      <c r="G30" s="211">
        <v>5.5637707948243964E-2</v>
      </c>
      <c r="H30" s="211">
        <v>-0.13671008136954454</v>
      </c>
    </row>
    <row r="31" spans="2:8">
      <c r="B31" s="550" t="s">
        <v>88</v>
      </c>
      <c r="C31" s="551"/>
      <c r="D31" s="551"/>
      <c r="E31" s="551"/>
      <c r="F31" s="551"/>
      <c r="G31" s="551"/>
      <c r="H31" s="552"/>
    </row>
  </sheetData>
  <mergeCells count="7">
    <mergeCell ref="B31:H31"/>
    <mergeCell ref="B4:H4"/>
    <mergeCell ref="B5:H5"/>
    <mergeCell ref="B6:B7"/>
    <mergeCell ref="C6:C7"/>
    <mergeCell ref="D6:G6"/>
    <mergeCell ref="H6:H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E10" sqref="E10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1.42578125" customWidth="1"/>
    <col min="6" max="6" width="11.7109375" bestFit="1" customWidth="1"/>
    <col min="7" max="7" width="11.28515625" customWidth="1"/>
    <col min="8" max="8" width="12.5703125" customWidth="1"/>
  </cols>
  <sheetData>
    <row r="5" spans="2:8" ht="30" customHeight="1">
      <c r="B5" s="553" t="s">
        <v>193</v>
      </c>
      <c r="C5" s="554"/>
      <c r="D5" s="554"/>
      <c r="E5" s="554"/>
      <c r="F5" s="554"/>
      <c r="G5" s="554"/>
      <c r="H5" s="555"/>
    </row>
    <row r="6" spans="2:8" ht="14.25" customHeight="1">
      <c r="B6" s="556" t="str">
        <f>actualizaciones!A2</f>
        <v xml:space="preserve">acumulado julio 2010 </v>
      </c>
      <c r="C6" s="557"/>
      <c r="D6" s="557"/>
      <c r="E6" s="557"/>
      <c r="F6" s="557"/>
      <c r="G6" s="557"/>
      <c r="H6" s="558"/>
    </row>
    <row r="7" spans="2:8" ht="14.25" customHeight="1">
      <c r="B7" s="559" t="s">
        <v>156</v>
      </c>
      <c r="C7" s="560" t="s">
        <v>91</v>
      </c>
      <c r="D7" s="560" t="s">
        <v>186</v>
      </c>
      <c r="E7" s="560"/>
      <c r="F7" s="560"/>
      <c r="G7" s="560"/>
      <c r="H7" s="562" t="s">
        <v>187</v>
      </c>
    </row>
    <row r="8" spans="2:8" ht="24.75" customHeight="1">
      <c r="B8" s="559"/>
      <c r="C8" s="561"/>
      <c r="D8" s="195" t="s">
        <v>188</v>
      </c>
      <c r="E8" s="195" t="s">
        <v>189</v>
      </c>
      <c r="F8" s="195" t="s">
        <v>190</v>
      </c>
      <c r="G8" s="195" t="s">
        <v>191</v>
      </c>
      <c r="H8" s="563"/>
    </row>
    <row r="9" spans="2:8" ht="14.25" customHeight="1">
      <c r="B9" s="196" t="s">
        <v>157</v>
      </c>
      <c r="C9" s="208">
        <v>1</v>
      </c>
      <c r="D9" s="208">
        <v>0.68102212188212807</v>
      </c>
      <c r="E9" s="208">
        <v>0.5693480009481362</v>
      </c>
      <c r="F9" s="208">
        <v>9.1817662533466488E-2</v>
      </c>
      <c r="G9" s="208">
        <v>1.985645840052536E-2</v>
      </c>
      <c r="H9" s="208">
        <v>0.31897787811787198</v>
      </c>
    </row>
    <row r="10" spans="2:8" ht="14.25" customHeight="1">
      <c r="B10" s="198" t="s">
        <v>159</v>
      </c>
      <c r="C10" s="209">
        <v>1</v>
      </c>
      <c r="D10" s="209">
        <v>0.58532423208191131</v>
      </c>
      <c r="E10" s="209">
        <v>0.36860068259385664</v>
      </c>
      <c r="F10" s="209">
        <v>0.20705346985210465</v>
      </c>
      <c r="G10" s="209">
        <v>9.6700796359499436E-3</v>
      </c>
      <c r="H10" s="209">
        <v>0.41467576791808874</v>
      </c>
    </row>
    <row r="11" spans="2:8" ht="14.25" customHeight="1">
      <c r="B11" s="198" t="s">
        <v>160</v>
      </c>
      <c r="C11" s="209">
        <v>1</v>
      </c>
      <c r="D11" s="209">
        <v>0.76150035385704173</v>
      </c>
      <c r="E11" s="209">
        <v>0.62278839348903048</v>
      </c>
      <c r="F11" s="209">
        <v>0.11181882519462137</v>
      </c>
      <c r="G11" s="209">
        <v>2.689313517338995E-2</v>
      </c>
      <c r="H11" s="209">
        <v>0.23849964614295824</v>
      </c>
    </row>
    <row r="12" spans="2:8" ht="14.25" customHeight="1">
      <c r="B12" s="198" t="s">
        <v>161</v>
      </c>
      <c r="C12" s="209">
        <v>1</v>
      </c>
      <c r="D12" s="209">
        <v>0.82877374098338963</v>
      </c>
      <c r="E12" s="209">
        <v>0.69460657798954406</v>
      </c>
      <c r="F12" s="209">
        <v>0.13030242869432865</v>
      </c>
      <c r="G12" s="209">
        <v>3.8647342995169081E-3</v>
      </c>
      <c r="H12" s="209">
        <v>0.17122625901661043</v>
      </c>
    </row>
    <row r="13" spans="2:8" ht="14.25" customHeight="1">
      <c r="B13" s="200" t="s">
        <v>162</v>
      </c>
      <c r="C13" s="209">
        <v>1</v>
      </c>
      <c r="D13" s="209">
        <v>0.82078893674903652</v>
      </c>
      <c r="E13" s="209">
        <v>0.59771026978009523</v>
      </c>
      <c r="F13" s="209">
        <v>0.2189979596463387</v>
      </c>
      <c r="G13" s="209">
        <v>4.0807073226025847E-3</v>
      </c>
      <c r="H13" s="209">
        <v>0.1792110632509635</v>
      </c>
    </row>
    <row r="14" spans="2:8" ht="14.25" customHeight="1">
      <c r="B14" s="200" t="s">
        <v>163</v>
      </c>
      <c r="C14" s="209">
        <v>1</v>
      </c>
      <c r="D14" s="209">
        <v>0.76243050039714055</v>
      </c>
      <c r="E14" s="209">
        <v>0.6645353455123113</v>
      </c>
      <c r="F14" s="209">
        <v>9.7021445591739475E-2</v>
      </c>
      <c r="G14" s="209">
        <v>8.7370929308975382E-4</v>
      </c>
      <c r="H14" s="209">
        <v>0.23756949960285942</v>
      </c>
    </row>
    <row r="15" spans="2:8" ht="14.25" customHeight="1">
      <c r="B15" s="200" t="s">
        <v>164</v>
      </c>
      <c r="C15" s="209">
        <v>1</v>
      </c>
      <c r="D15" s="209">
        <v>0.70338983050847459</v>
      </c>
      <c r="E15" s="209">
        <v>0.5625</v>
      </c>
      <c r="F15" s="209">
        <v>0.13559322033898305</v>
      </c>
      <c r="G15" s="209">
        <v>5.2966101694915252E-3</v>
      </c>
      <c r="H15" s="209">
        <v>0.29661016949152541</v>
      </c>
    </row>
    <row r="16" spans="2:8" ht="14.25" customHeight="1">
      <c r="B16" s="200" t="s">
        <v>165</v>
      </c>
      <c r="C16" s="209">
        <v>1</v>
      </c>
      <c r="D16" s="209">
        <v>0.54413367235742827</v>
      </c>
      <c r="E16" s="209">
        <v>0.35197965855430441</v>
      </c>
      <c r="F16" s="209">
        <v>0.17399200871776244</v>
      </c>
      <c r="G16" s="209">
        <v>1.8162005085361425E-2</v>
      </c>
      <c r="H16" s="209">
        <v>0.45586632764257173</v>
      </c>
    </row>
    <row r="17" spans="2:8" ht="14.25" customHeight="1">
      <c r="B17" s="198" t="s">
        <v>166</v>
      </c>
      <c r="C17" s="209">
        <v>1</v>
      </c>
      <c r="D17" s="209">
        <v>0.21443815152261347</v>
      </c>
      <c r="E17" s="209">
        <v>0.15357465320528604</v>
      </c>
      <c r="F17" s="209">
        <v>5.9468111302634817E-2</v>
      </c>
      <c r="G17" s="209">
        <v>1.3953870146926044E-3</v>
      </c>
      <c r="H17" s="209">
        <v>0.78556184847738653</v>
      </c>
    </row>
    <row r="18" spans="2:8" ht="14.25" customHeight="1">
      <c r="B18" s="201" t="s">
        <v>167</v>
      </c>
      <c r="C18" s="209">
        <v>1</v>
      </c>
      <c r="D18" s="209">
        <v>0.30996175560007283</v>
      </c>
      <c r="E18" s="209">
        <v>0.23839009287925697</v>
      </c>
      <c r="F18" s="209">
        <v>6.8475687488617737E-2</v>
      </c>
      <c r="G18" s="209">
        <v>3.0959752321981426E-3</v>
      </c>
      <c r="H18" s="209">
        <v>0.69003824439992711</v>
      </c>
    </row>
    <row r="19" spans="2:8" ht="14.25" customHeight="1">
      <c r="B19" s="201" t="s">
        <v>168</v>
      </c>
      <c r="C19" s="209">
        <v>1</v>
      </c>
      <c r="D19" s="209">
        <v>0.19450229071220324</v>
      </c>
      <c r="E19" s="209">
        <v>0.15160349854227406</v>
      </c>
      <c r="F19" s="209">
        <v>4.2065805914202413E-2</v>
      </c>
      <c r="G19" s="209">
        <v>8.3298625572678054E-4</v>
      </c>
      <c r="H19" s="209">
        <v>0.80549770928779674</v>
      </c>
    </row>
    <row r="20" spans="2:8" ht="14.25" customHeight="1">
      <c r="B20" s="201" t="s">
        <v>169</v>
      </c>
      <c r="C20" s="209">
        <v>1</v>
      </c>
      <c r="D20" s="209">
        <v>0.16334424278488546</v>
      </c>
      <c r="E20" s="209">
        <v>0.13031835763165725</v>
      </c>
      <c r="F20" s="209">
        <v>3.1240702171972626E-2</v>
      </c>
      <c r="G20" s="209">
        <v>1.7851829812555787E-3</v>
      </c>
      <c r="H20" s="209">
        <v>0.83665575721511454</v>
      </c>
    </row>
    <row r="21" spans="2:8" ht="14.25" customHeight="1">
      <c r="B21" s="201" t="s">
        <v>170</v>
      </c>
      <c r="C21" s="209">
        <v>1</v>
      </c>
      <c r="D21" s="209">
        <v>0.19118432090292076</v>
      </c>
      <c r="E21" s="209">
        <v>0.124380385876611</v>
      </c>
      <c r="F21" s="209">
        <v>6.6117593228094254E-2</v>
      </c>
      <c r="G21" s="209">
        <v>6.863417982155113E-4</v>
      </c>
      <c r="H21" s="209">
        <v>0.80881567909707919</v>
      </c>
    </row>
    <row r="22" spans="2:8" ht="14.25" customHeight="1">
      <c r="B22" s="198" t="s">
        <v>171</v>
      </c>
      <c r="C22" s="209">
        <v>1</v>
      </c>
      <c r="D22" s="209">
        <v>0.7176391683433937</v>
      </c>
      <c r="E22" s="209">
        <v>0.52179745137491618</v>
      </c>
      <c r="F22" s="209">
        <v>0.19248826291079812</v>
      </c>
      <c r="G22" s="209">
        <v>3.3534540576794099E-3</v>
      </c>
      <c r="H22" s="209">
        <v>0.2823608316566063</v>
      </c>
    </row>
    <row r="23" spans="2:8" ht="14.25" customHeight="1">
      <c r="B23" s="198" t="s">
        <v>172</v>
      </c>
      <c r="C23" s="209">
        <v>1</v>
      </c>
      <c r="D23" s="209">
        <v>0.74814814814814812</v>
      </c>
      <c r="E23" s="209">
        <v>0.52897603485838784</v>
      </c>
      <c r="F23" s="209">
        <v>0.21830065359477124</v>
      </c>
      <c r="G23" s="209">
        <v>8.7145969498910673E-4</v>
      </c>
      <c r="H23" s="209">
        <v>0.25185185185185183</v>
      </c>
    </row>
    <row r="24" spans="2:8" ht="14.25" customHeight="1">
      <c r="B24" s="198" t="s">
        <v>173</v>
      </c>
      <c r="C24" s="209">
        <v>1</v>
      </c>
      <c r="D24" s="209">
        <v>0.55757575757575761</v>
      </c>
      <c r="E24" s="209">
        <v>0.44727272727272727</v>
      </c>
      <c r="F24" s="209">
        <v>0.1006060606060606</v>
      </c>
      <c r="G24" s="209">
        <v>9.696969696969697E-3</v>
      </c>
      <c r="H24" s="209">
        <v>0.44242424242424244</v>
      </c>
    </row>
    <row r="25" spans="2:8" ht="14.25" customHeight="1">
      <c r="B25" s="202" t="s">
        <v>174</v>
      </c>
      <c r="C25" s="209">
        <v>1</v>
      </c>
      <c r="D25" s="209">
        <v>0.59678714859437754</v>
      </c>
      <c r="E25" s="209">
        <v>0.34859437751004019</v>
      </c>
      <c r="F25" s="209">
        <v>0.23453815261044178</v>
      </c>
      <c r="G25" s="209">
        <v>1.3654618473895583E-2</v>
      </c>
      <c r="H25" s="209">
        <v>0.40321285140562246</v>
      </c>
    </row>
    <row r="26" spans="2:8" ht="14.25" customHeight="1">
      <c r="B26" s="202" t="s">
        <v>175</v>
      </c>
      <c r="C26" s="209">
        <v>1</v>
      </c>
      <c r="D26" s="209">
        <v>0.69142455482661669</v>
      </c>
      <c r="E26" s="209">
        <v>0.53701968134957823</v>
      </c>
      <c r="F26" s="209">
        <v>0.14925023430178069</v>
      </c>
      <c r="G26" s="209">
        <v>5.1546391752577319E-3</v>
      </c>
      <c r="H26" s="209">
        <v>0.30857544517338331</v>
      </c>
    </row>
    <row r="27" spans="2:8" ht="14.25" customHeight="1">
      <c r="B27" s="173" t="s">
        <v>176</v>
      </c>
      <c r="C27" s="209">
        <v>1</v>
      </c>
      <c r="D27" s="209">
        <v>0.6707224334600761</v>
      </c>
      <c r="E27" s="209">
        <v>0.55969581749049435</v>
      </c>
      <c r="F27" s="209">
        <v>9.2015209125475284E-2</v>
      </c>
      <c r="G27" s="209">
        <v>1.9011406844106463E-2</v>
      </c>
      <c r="H27" s="209">
        <v>0.32927756653992396</v>
      </c>
    </row>
    <row r="28" spans="2:8" ht="14.25" customHeight="1">
      <c r="B28" s="202" t="s">
        <v>177</v>
      </c>
      <c r="C28" s="209">
        <v>1</v>
      </c>
      <c r="D28" s="209">
        <v>0.40475306349795764</v>
      </c>
      <c r="E28" s="209">
        <v>0.23505384329743781</v>
      </c>
      <c r="F28" s="209">
        <v>0.16524322317118456</v>
      </c>
      <c r="G28" s="209">
        <v>4.4559970293353134E-3</v>
      </c>
      <c r="H28" s="209">
        <v>0.5952469365020423</v>
      </c>
    </row>
    <row r="29" spans="2:8" ht="14.25" customHeight="1">
      <c r="B29" s="202" t="s">
        <v>178</v>
      </c>
      <c r="C29" s="209">
        <v>1</v>
      </c>
      <c r="D29" s="209">
        <v>0.57802837395416518</v>
      </c>
      <c r="E29" s="209">
        <v>0.46307748272098948</v>
      </c>
      <c r="F29" s="209">
        <v>0.10913059294288832</v>
      </c>
      <c r="G29" s="209">
        <v>5.8202982902873773E-3</v>
      </c>
      <c r="H29" s="209">
        <v>0.42197162604583482</v>
      </c>
    </row>
    <row r="30" spans="2:8" ht="14.25" customHeight="1">
      <c r="B30" s="204" t="s">
        <v>179</v>
      </c>
      <c r="C30" s="210">
        <v>1</v>
      </c>
      <c r="D30" s="210">
        <v>0.69163199553503474</v>
      </c>
      <c r="E30" s="210">
        <v>0.56437414379217621</v>
      </c>
      <c r="F30" s="210">
        <v>0.12344614135674058</v>
      </c>
      <c r="G30" s="210">
        <v>3.8117103861180172E-3</v>
      </c>
      <c r="H30" s="210">
        <v>0.30836800446496526</v>
      </c>
    </row>
    <row r="31" spans="2:8" ht="14.25" customHeight="1">
      <c r="B31" s="206" t="s">
        <v>105</v>
      </c>
      <c r="C31" s="211">
        <v>1</v>
      </c>
      <c r="D31" s="211">
        <v>0.68505297347832272</v>
      </c>
      <c r="E31" s="211">
        <v>0.5674583573282187</v>
      </c>
      <c r="F31" s="211">
        <v>0.10383380038022355</v>
      </c>
      <c r="G31" s="211">
        <v>1.3760815769880416E-2</v>
      </c>
      <c r="H31" s="211">
        <v>0.31494702652167733</v>
      </c>
    </row>
    <row r="32" spans="2:8" ht="14.25" customHeight="1">
      <c r="B32" s="550" t="s">
        <v>88</v>
      </c>
      <c r="C32" s="551"/>
      <c r="D32" s="551"/>
      <c r="E32" s="551"/>
      <c r="F32" s="551"/>
      <c r="G32" s="551"/>
      <c r="H32" s="552"/>
    </row>
  </sheetData>
  <mergeCells count="7">
    <mergeCell ref="B32:H32"/>
    <mergeCell ref="B5:H5"/>
    <mergeCell ref="B6:H6"/>
    <mergeCell ref="B7:B8"/>
    <mergeCell ref="C7:C8"/>
    <mergeCell ref="D7:G7"/>
    <mergeCell ref="H7:H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7:J34"/>
  <sheetViews>
    <sheetView showGridLines="0" showRowColHeaders="0" showOutlineSymbols="0" zoomScaleNormal="100" workbookViewId="0">
      <selection activeCell="E10" sqref="E10"/>
    </sheetView>
  </sheetViews>
  <sheetFormatPr baseColWidth="10" defaultRowHeight="12"/>
  <cols>
    <col min="1" max="1" width="11.42578125" style="194"/>
    <col min="2" max="2" width="19" style="194" customWidth="1"/>
    <col min="3" max="3" width="8.7109375" style="194" customWidth="1"/>
    <col min="4" max="4" width="10.85546875" style="194" customWidth="1"/>
    <col min="5" max="7" width="9.7109375" style="194" bestFit="1" customWidth="1"/>
    <col min="8" max="8" width="16.5703125" style="194" customWidth="1"/>
    <col min="9" max="255" width="11.42578125" style="194"/>
    <col min="256" max="256" width="15.85546875" style="194" bestFit="1" customWidth="1"/>
    <col min="257" max="257" width="8.7109375" style="194" customWidth="1"/>
    <col min="258" max="258" width="10.85546875" style="194" customWidth="1"/>
    <col min="259" max="263" width="9.7109375" style="194" bestFit="1" customWidth="1"/>
    <col min="264" max="264" width="16.5703125" style="194" customWidth="1"/>
    <col min="265" max="511" width="11.42578125" style="194"/>
    <col min="512" max="512" width="15.85546875" style="194" bestFit="1" customWidth="1"/>
    <col min="513" max="513" width="8.7109375" style="194" customWidth="1"/>
    <col min="514" max="514" width="10.85546875" style="194" customWidth="1"/>
    <col min="515" max="519" width="9.7109375" style="194" bestFit="1" customWidth="1"/>
    <col min="520" max="520" width="16.5703125" style="194" customWidth="1"/>
    <col min="521" max="767" width="11.42578125" style="194"/>
    <col min="768" max="768" width="15.85546875" style="194" bestFit="1" customWidth="1"/>
    <col min="769" max="769" width="8.7109375" style="194" customWidth="1"/>
    <col min="770" max="770" width="10.85546875" style="194" customWidth="1"/>
    <col min="771" max="775" width="9.7109375" style="194" bestFit="1" customWidth="1"/>
    <col min="776" max="776" width="16.5703125" style="194" customWidth="1"/>
    <col min="777" max="1023" width="11.42578125" style="194"/>
    <col min="1024" max="1024" width="15.85546875" style="194" bestFit="1" customWidth="1"/>
    <col min="1025" max="1025" width="8.7109375" style="194" customWidth="1"/>
    <col min="1026" max="1026" width="10.85546875" style="194" customWidth="1"/>
    <col min="1027" max="1031" width="9.7109375" style="194" bestFit="1" customWidth="1"/>
    <col min="1032" max="1032" width="16.5703125" style="194" customWidth="1"/>
    <col min="1033" max="1279" width="11.42578125" style="194"/>
    <col min="1280" max="1280" width="15.85546875" style="194" bestFit="1" customWidth="1"/>
    <col min="1281" max="1281" width="8.7109375" style="194" customWidth="1"/>
    <col min="1282" max="1282" width="10.85546875" style="194" customWidth="1"/>
    <col min="1283" max="1287" width="9.7109375" style="194" bestFit="1" customWidth="1"/>
    <col min="1288" max="1288" width="16.5703125" style="194" customWidth="1"/>
    <col min="1289" max="1535" width="11.42578125" style="194"/>
    <col min="1536" max="1536" width="15.85546875" style="194" bestFit="1" customWidth="1"/>
    <col min="1537" max="1537" width="8.7109375" style="194" customWidth="1"/>
    <col min="1538" max="1538" width="10.85546875" style="194" customWidth="1"/>
    <col min="1539" max="1543" width="9.7109375" style="194" bestFit="1" customWidth="1"/>
    <col min="1544" max="1544" width="16.5703125" style="194" customWidth="1"/>
    <col min="1545" max="1791" width="11.42578125" style="194"/>
    <col min="1792" max="1792" width="15.85546875" style="194" bestFit="1" customWidth="1"/>
    <col min="1793" max="1793" width="8.7109375" style="194" customWidth="1"/>
    <col min="1794" max="1794" width="10.85546875" style="194" customWidth="1"/>
    <col min="1795" max="1799" width="9.7109375" style="194" bestFit="1" customWidth="1"/>
    <col min="1800" max="1800" width="16.5703125" style="194" customWidth="1"/>
    <col min="1801" max="2047" width="11.42578125" style="194"/>
    <col min="2048" max="2048" width="15.85546875" style="194" bestFit="1" customWidth="1"/>
    <col min="2049" max="2049" width="8.7109375" style="194" customWidth="1"/>
    <col min="2050" max="2050" width="10.85546875" style="194" customWidth="1"/>
    <col min="2051" max="2055" width="9.7109375" style="194" bestFit="1" customWidth="1"/>
    <col min="2056" max="2056" width="16.5703125" style="194" customWidth="1"/>
    <col min="2057" max="2303" width="11.42578125" style="194"/>
    <col min="2304" max="2304" width="15.85546875" style="194" bestFit="1" customWidth="1"/>
    <col min="2305" max="2305" width="8.7109375" style="194" customWidth="1"/>
    <col min="2306" max="2306" width="10.85546875" style="194" customWidth="1"/>
    <col min="2307" max="2311" width="9.7109375" style="194" bestFit="1" customWidth="1"/>
    <col min="2312" max="2312" width="16.5703125" style="194" customWidth="1"/>
    <col min="2313" max="2559" width="11.42578125" style="194"/>
    <col min="2560" max="2560" width="15.85546875" style="194" bestFit="1" customWidth="1"/>
    <col min="2561" max="2561" width="8.7109375" style="194" customWidth="1"/>
    <col min="2562" max="2562" width="10.85546875" style="194" customWidth="1"/>
    <col min="2563" max="2567" width="9.7109375" style="194" bestFit="1" customWidth="1"/>
    <col min="2568" max="2568" width="16.5703125" style="194" customWidth="1"/>
    <col min="2569" max="2815" width="11.42578125" style="194"/>
    <col min="2816" max="2816" width="15.85546875" style="194" bestFit="1" customWidth="1"/>
    <col min="2817" max="2817" width="8.7109375" style="194" customWidth="1"/>
    <col min="2818" max="2818" width="10.85546875" style="194" customWidth="1"/>
    <col min="2819" max="2823" width="9.7109375" style="194" bestFit="1" customWidth="1"/>
    <col min="2824" max="2824" width="16.5703125" style="194" customWidth="1"/>
    <col min="2825" max="3071" width="11.42578125" style="194"/>
    <col min="3072" max="3072" width="15.85546875" style="194" bestFit="1" customWidth="1"/>
    <col min="3073" max="3073" width="8.7109375" style="194" customWidth="1"/>
    <col min="3074" max="3074" width="10.85546875" style="194" customWidth="1"/>
    <col min="3075" max="3079" width="9.7109375" style="194" bestFit="1" customWidth="1"/>
    <col min="3080" max="3080" width="16.5703125" style="194" customWidth="1"/>
    <col min="3081" max="3327" width="11.42578125" style="194"/>
    <col min="3328" max="3328" width="15.85546875" style="194" bestFit="1" customWidth="1"/>
    <col min="3329" max="3329" width="8.7109375" style="194" customWidth="1"/>
    <col min="3330" max="3330" width="10.85546875" style="194" customWidth="1"/>
    <col min="3331" max="3335" width="9.7109375" style="194" bestFit="1" customWidth="1"/>
    <col min="3336" max="3336" width="16.5703125" style="194" customWidth="1"/>
    <col min="3337" max="3583" width="11.42578125" style="194"/>
    <col min="3584" max="3584" width="15.85546875" style="194" bestFit="1" customWidth="1"/>
    <col min="3585" max="3585" width="8.7109375" style="194" customWidth="1"/>
    <col min="3586" max="3586" width="10.85546875" style="194" customWidth="1"/>
    <col min="3587" max="3591" width="9.7109375" style="194" bestFit="1" customWidth="1"/>
    <col min="3592" max="3592" width="16.5703125" style="194" customWidth="1"/>
    <col min="3593" max="3839" width="11.42578125" style="194"/>
    <col min="3840" max="3840" width="15.85546875" style="194" bestFit="1" customWidth="1"/>
    <col min="3841" max="3841" width="8.7109375" style="194" customWidth="1"/>
    <col min="3842" max="3842" width="10.85546875" style="194" customWidth="1"/>
    <col min="3843" max="3847" width="9.7109375" style="194" bestFit="1" customWidth="1"/>
    <col min="3848" max="3848" width="16.5703125" style="194" customWidth="1"/>
    <col min="3849" max="4095" width="11.42578125" style="194"/>
    <col min="4096" max="4096" width="15.85546875" style="194" bestFit="1" customWidth="1"/>
    <col min="4097" max="4097" width="8.7109375" style="194" customWidth="1"/>
    <col min="4098" max="4098" width="10.85546875" style="194" customWidth="1"/>
    <col min="4099" max="4103" width="9.7109375" style="194" bestFit="1" customWidth="1"/>
    <col min="4104" max="4104" width="16.5703125" style="194" customWidth="1"/>
    <col min="4105" max="4351" width="11.42578125" style="194"/>
    <col min="4352" max="4352" width="15.85546875" style="194" bestFit="1" customWidth="1"/>
    <col min="4353" max="4353" width="8.7109375" style="194" customWidth="1"/>
    <col min="4354" max="4354" width="10.85546875" style="194" customWidth="1"/>
    <col min="4355" max="4359" width="9.7109375" style="194" bestFit="1" customWidth="1"/>
    <col min="4360" max="4360" width="16.5703125" style="194" customWidth="1"/>
    <col min="4361" max="4607" width="11.42578125" style="194"/>
    <col min="4608" max="4608" width="15.85546875" style="194" bestFit="1" customWidth="1"/>
    <col min="4609" max="4609" width="8.7109375" style="194" customWidth="1"/>
    <col min="4610" max="4610" width="10.85546875" style="194" customWidth="1"/>
    <col min="4611" max="4615" width="9.7109375" style="194" bestFit="1" customWidth="1"/>
    <col min="4616" max="4616" width="16.5703125" style="194" customWidth="1"/>
    <col min="4617" max="4863" width="11.42578125" style="194"/>
    <col min="4864" max="4864" width="15.85546875" style="194" bestFit="1" customWidth="1"/>
    <col min="4865" max="4865" width="8.7109375" style="194" customWidth="1"/>
    <col min="4866" max="4866" width="10.85546875" style="194" customWidth="1"/>
    <col min="4867" max="4871" width="9.7109375" style="194" bestFit="1" customWidth="1"/>
    <col min="4872" max="4872" width="16.5703125" style="194" customWidth="1"/>
    <col min="4873" max="5119" width="11.42578125" style="194"/>
    <col min="5120" max="5120" width="15.85546875" style="194" bestFit="1" customWidth="1"/>
    <col min="5121" max="5121" width="8.7109375" style="194" customWidth="1"/>
    <col min="5122" max="5122" width="10.85546875" style="194" customWidth="1"/>
    <col min="5123" max="5127" width="9.7109375" style="194" bestFit="1" customWidth="1"/>
    <col min="5128" max="5128" width="16.5703125" style="194" customWidth="1"/>
    <col min="5129" max="5375" width="11.42578125" style="194"/>
    <col min="5376" max="5376" width="15.85546875" style="194" bestFit="1" customWidth="1"/>
    <col min="5377" max="5377" width="8.7109375" style="194" customWidth="1"/>
    <col min="5378" max="5378" width="10.85546875" style="194" customWidth="1"/>
    <col min="5379" max="5383" width="9.7109375" style="194" bestFit="1" customWidth="1"/>
    <col min="5384" max="5384" width="16.5703125" style="194" customWidth="1"/>
    <col min="5385" max="5631" width="11.42578125" style="194"/>
    <col min="5632" max="5632" width="15.85546875" style="194" bestFit="1" customWidth="1"/>
    <col min="5633" max="5633" width="8.7109375" style="194" customWidth="1"/>
    <col min="5634" max="5634" width="10.85546875" style="194" customWidth="1"/>
    <col min="5635" max="5639" width="9.7109375" style="194" bestFit="1" customWidth="1"/>
    <col min="5640" max="5640" width="16.5703125" style="194" customWidth="1"/>
    <col min="5641" max="5887" width="11.42578125" style="194"/>
    <col min="5888" max="5888" width="15.85546875" style="194" bestFit="1" customWidth="1"/>
    <col min="5889" max="5889" width="8.7109375" style="194" customWidth="1"/>
    <col min="5890" max="5890" width="10.85546875" style="194" customWidth="1"/>
    <col min="5891" max="5895" width="9.7109375" style="194" bestFit="1" customWidth="1"/>
    <col min="5896" max="5896" width="16.5703125" style="194" customWidth="1"/>
    <col min="5897" max="6143" width="11.42578125" style="194"/>
    <col min="6144" max="6144" width="15.85546875" style="194" bestFit="1" customWidth="1"/>
    <col min="6145" max="6145" width="8.7109375" style="194" customWidth="1"/>
    <col min="6146" max="6146" width="10.85546875" style="194" customWidth="1"/>
    <col min="6147" max="6151" width="9.7109375" style="194" bestFit="1" customWidth="1"/>
    <col min="6152" max="6152" width="16.5703125" style="194" customWidth="1"/>
    <col min="6153" max="6399" width="11.42578125" style="194"/>
    <col min="6400" max="6400" width="15.85546875" style="194" bestFit="1" customWidth="1"/>
    <col min="6401" max="6401" width="8.7109375" style="194" customWidth="1"/>
    <col min="6402" max="6402" width="10.85546875" style="194" customWidth="1"/>
    <col min="6403" max="6407" width="9.7109375" style="194" bestFit="1" customWidth="1"/>
    <col min="6408" max="6408" width="16.5703125" style="194" customWidth="1"/>
    <col min="6409" max="6655" width="11.42578125" style="194"/>
    <col min="6656" max="6656" width="15.85546875" style="194" bestFit="1" customWidth="1"/>
    <col min="6657" max="6657" width="8.7109375" style="194" customWidth="1"/>
    <col min="6658" max="6658" width="10.85546875" style="194" customWidth="1"/>
    <col min="6659" max="6663" width="9.7109375" style="194" bestFit="1" customWidth="1"/>
    <col min="6664" max="6664" width="16.5703125" style="194" customWidth="1"/>
    <col min="6665" max="6911" width="11.42578125" style="194"/>
    <col min="6912" max="6912" width="15.85546875" style="194" bestFit="1" customWidth="1"/>
    <col min="6913" max="6913" width="8.7109375" style="194" customWidth="1"/>
    <col min="6914" max="6914" width="10.85546875" style="194" customWidth="1"/>
    <col min="6915" max="6919" width="9.7109375" style="194" bestFit="1" customWidth="1"/>
    <col min="6920" max="6920" width="16.5703125" style="194" customWidth="1"/>
    <col min="6921" max="7167" width="11.42578125" style="194"/>
    <col min="7168" max="7168" width="15.85546875" style="194" bestFit="1" customWidth="1"/>
    <col min="7169" max="7169" width="8.7109375" style="194" customWidth="1"/>
    <col min="7170" max="7170" width="10.85546875" style="194" customWidth="1"/>
    <col min="7171" max="7175" width="9.7109375" style="194" bestFit="1" customWidth="1"/>
    <col min="7176" max="7176" width="16.5703125" style="194" customWidth="1"/>
    <col min="7177" max="7423" width="11.42578125" style="194"/>
    <col min="7424" max="7424" width="15.85546875" style="194" bestFit="1" customWidth="1"/>
    <col min="7425" max="7425" width="8.7109375" style="194" customWidth="1"/>
    <col min="7426" max="7426" width="10.85546875" style="194" customWidth="1"/>
    <col min="7427" max="7431" width="9.7109375" style="194" bestFit="1" customWidth="1"/>
    <col min="7432" max="7432" width="16.5703125" style="194" customWidth="1"/>
    <col min="7433" max="7679" width="11.42578125" style="194"/>
    <col min="7680" max="7680" width="15.85546875" style="194" bestFit="1" customWidth="1"/>
    <col min="7681" max="7681" width="8.7109375" style="194" customWidth="1"/>
    <col min="7682" max="7682" width="10.85546875" style="194" customWidth="1"/>
    <col min="7683" max="7687" width="9.7109375" style="194" bestFit="1" customWidth="1"/>
    <col min="7688" max="7688" width="16.5703125" style="194" customWidth="1"/>
    <col min="7689" max="7935" width="11.42578125" style="194"/>
    <col min="7936" max="7936" width="15.85546875" style="194" bestFit="1" customWidth="1"/>
    <col min="7937" max="7937" width="8.7109375" style="194" customWidth="1"/>
    <col min="7938" max="7938" width="10.85546875" style="194" customWidth="1"/>
    <col min="7939" max="7943" width="9.7109375" style="194" bestFit="1" customWidth="1"/>
    <col min="7944" max="7944" width="16.5703125" style="194" customWidth="1"/>
    <col min="7945" max="8191" width="11.42578125" style="194"/>
    <col min="8192" max="8192" width="15.85546875" style="194" bestFit="1" customWidth="1"/>
    <col min="8193" max="8193" width="8.7109375" style="194" customWidth="1"/>
    <col min="8194" max="8194" width="10.85546875" style="194" customWidth="1"/>
    <col min="8195" max="8199" width="9.7109375" style="194" bestFit="1" customWidth="1"/>
    <col min="8200" max="8200" width="16.5703125" style="194" customWidth="1"/>
    <col min="8201" max="8447" width="11.42578125" style="194"/>
    <col min="8448" max="8448" width="15.85546875" style="194" bestFit="1" customWidth="1"/>
    <col min="8449" max="8449" width="8.7109375" style="194" customWidth="1"/>
    <col min="8450" max="8450" width="10.85546875" style="194" customWidth="1"/>
    <col min="8451" max="8455" width="9.7109375" style="194" bestFit="1" customWidth="1"/>
    <col min="8456" max="8456" width="16.5703125" style="194" customWidth="1"/>
    <col min="8457" max="8703" width="11.42578125" style="194"/>
    <col min="8704" max="8704" width="15.85546875" style="194" bestFit="1" customWidth="1"/>
    <col min="8705" max="8705" width="8.7109375" style="194" customWidth="1"/>
    <col min="8706" max="8706" width="10.85546875" style="194" customWidth="1"/>
    <col min="8707" max="8711" width="9.7109375" style="194" bestFit="1" customWidth="1"/>
    <col min="8712" max="8712" width="16.5703125" style="194" customWidth="1"/>
    <col min="8713" max="8959" width="11.42578125" style="194"/>
    <col min="8960" max="8960" width="15.85546875" style="194" bestFit="1" customWidth="1"/>
    <col min="8961" max="8961" width="8.7109375" style="194" customWidth="1"/>
    <col min="8962" max="8962" width="10.85546875" style="194" customWidth="1"/>
    <col min="8963" max="8967" width="9.7109375" style="194" bestFit="1" customWidth="1"/>
    <col min="8968" max="8968" width="16.5703125" style="194" customWidth="1"/>
    <col min="8969" max="9215" width="11.42578125" style="194"/>
    <col min="9216" max="9216" width="15.85546875" style="194" bestFit="1" customWidth="1"/>
    <col min="9217" max="9217" width="8.7109375" style="194" customWidth="1"/>
    <col min="9218" max="9218" width="10.85546875" style="194" customWidth="1"/>
    <col min="9219" max="9223" width="9.7109375" style="194" bestFit="1" customWidth="1"/>
    <col min="9224" max="9224" width="16.5703125" style="194" customWidth="1"/>
    <col min="9225" max="9471" width="11.42578125" style="194"/>
    <col min="9472" max="9472" width="15.85546875" style="194" bestFit="1" customWidth="1"/>
    <col min="9473" max="9473" width="8.7109375" style="194" customWidth="1"/>
    <col min="9474" max="9474" width="10.85546875" style="194" customWidth="1"/>
    <col min="9475" max="9479" width="9.7109375" style="194" bestFit="1" customWidth="1"/>
    <col min="9480" max="9480" width="16.5703125" style="194" customWidth="1"/>
    <col min="9481" max="9727" width="11.42578125" style="194"/>
    <col min="9728" max="9728" width="15.85546875" style="194" bestFit="1" customWidth="1"/>
    <col min="9729" max="9729" width="8.7109375" style="194" customWidth="1"/>
    <col min="9730" max="9730" width="10.85546875" style="194" customWidth="1"/>
    <col min="9731" max="9735" width="9.7109375" style="194" bestFit="1" customWidth="1"/>
    <col min="9736" max="9736" width="16.5703125" style="194" customWidth="1"/>
    <col min="9737" max="9983" width="11.42578125" style="194"/>
    <col min="9984" max="9984" width="15.85546875" style="194" bestFit="1" customWidth="1"/>
    <col min="9985" max="9985" width="8.7109375" style="194" customWidth="1"/>
    <col min="9986" max="9986" width="10.85546875" style="194" customWidth="1"/>
    <col min="9987" max="9991" width="9.7109375" style="194" bestFit="1" customWidth="1"/>
    <col min="9992" max="9992" width="16.5703125" style="194" customWidth="1"/>
    <col min="9993" max="10239" width="11.42578125" style="194"/>
    <col min="10240" max="10240" width="15.85546875" style="194" bestFit="1" customWidth="1"/>
    <col min="10241" max="10241" width="8.7109375" style="194" customWidth="1"/>
    <col min="10242" max="10242" width="10.85546875" style="194" customWidth="1"/>
    <col min="10243" max="10247" width="9.7109375" style="194" bestFit="1" customWidth="1"/>
    <col min="10248" max="10248" width="16.5703125" style="194" customWidth="1"/>
    <col min="10249" max="10495" width="11.42578125" style="194"/>
    <col min="10496" max="10496" width="15.85546875" style="194" bestFit="1" customWidth="1"/>
    <col min="10497" max="10497" width="8.7109375" style="194" customWidth="1"/>
    <col min="10498" max="10498" width="10.85546875" style="194" customWidth="1"/>
    <col min="10499" max="10503" width="9.7109375" style="194" bestFit="1" customWidth="1"/>
    <col min="10504" max="10504" width="16.5703125" style="194" customWidth="1"/>
    <col min="10505" max="10751" width="11.42578125" style="194"/>
    <col min="10752" max="10752" width="15.85546875" style="194" bestFit="1" customWidth="1"/>
    <col min="10753" max="10753" width="8.7109375" style="194" customWidth="1"/>
    <col min="10754" max="10754" width="10.85546875" style="194" customWidth="1"/>
    <col min="10755" max="10759" width="9.7109375" style="194" bestFit="1" customWidth="1"/>
    <col min="10760" max="10760" width="16.5703125" style="194" customWidth="1"/>
    <col min="10761" max="11007" width="11.42578125" style="194"/>
    <col min="11008" max="11008" width="15.85546875" style="194" bestFit="1" customWidth="1"/>
    <col min="11009" max="11009" width="8.7109375" style="194" customWidth="1"/>
    <col min="11010" max="11010" width="10.85546875" style="194" customWidth="1"/>
    <col min="11011" max="11015" width="9.7109375" style="194" bestFit="1" customWidth="1"/>
    <col min="11016" max="11016" width="16.5703125" style="194" customWidth="1"/>
    <col min="11017" max="11263" width="11.42578125" style="194"/>
    <col min="11264" max="11264" width="15.85546875" style="194" bestFit="1" customWidth="1"/>
    <col min="11265" max="11265" width="8.7109375" style="194" customWidth="1"/>
    <col min="11266" max="11266" width="10.85546875" style="194" customWidth="1"/>
    <col min="11267" max="11271" width="9.7109375" style="194" bestFit="1" customWidth="1"/>
    <col min="11272" max="11272" width="16.5703125" style="194" customWidth="1"/>
    <col min="11273" max="11519" width="11.42578125" style="194"/>
    <col min="11520" max="11520" width="15.85546875" style="194" bestFit="1" customWidth="1"/>
    <col min="11521" max="11521" width="8.7109375" style="194" customWidth="1"/>
    <col min="11522" max="11522" width="10.85546875" style="194" customWidth="1"/>
    <col min="11523" max="11527" width="9.7109375" style="194" bestFit="1" customWidth="1"/>
    <col min="11528" max="11528" width="16.5703125" style="194" customWidth="1"/>
    <col min="11529" max="11775" width="11.42578125" style="194"/>
    <col min="11776" max="11776" width="15.85546875" style="194" bestFit="1" customWidth="1"/>
    <col min="11777" max="11777" width="8.7109375" style="194" customWidth="1"/>
    <col min="11778" max="11778" width="10.85546875" style="194" customWidth="1"/>
    <col min="11779" max="11783" width="9.7109375" style="194" bestFit="1" customWidth="1"/>
    <col min="11784" max="11784" width="16.5703125" style="194" customWidth="1"/>
    <col min="11785" max="12031" width="11.42578125" style="194"/>
    <col min="12032" max="12032" width="15.85546875" style="194" bestFit="1" customWidth="1"/>
    <col min="12033" max="12033" width="8.7109375" style="194" customWidth="1"/>
    <col min="12034" max="12034" width="10.85546875" style="194" customWidth="1"/>
    <col min="12035" max="12039" width="9.7109375" style="194" bestFit="1" customWidth="1"/>
    <col min="12040" max="12040" width="16.5703125" style="194" customWidth="1"/>
    <col min="12041" max="12287" width="11.42578125" style="194"/>
    <col min="12288" max="12288" width="15.85546875" style="194" bestFit="1" customWidth="1"/>
    <col min="12289" max="12289" width="8.7109375" style="194" customWidth="1"/>
    <col min="12290" max="12290" width="10.85546875" style="194" customWidth="1"/>
    <col min="12291" max="12295" width="9.7109375" style="194" bestFit="1" customWidth="1"/>
    <col min="12296" max="12296" width="16.5703125" style="194" customWidth="1"/>
    <col min="12297" max="12543" width="11.42578125" style="194"/>
    <col min="12544" max="12544" width="15.85546875" style="194" bestFit="1" customWidth="1"/>
    <col min="12545" max="12545" width="8.7109375" style="194" customWidth="1"/>
    <col min="12546" max="12546" width="10.85546875" style="194" customWidth="1"/>
    <col min="12547" max="12551" width="9.7109375" style="194" bestFit="1" customWidth="1"/>
    <col min="12552" max="12552" width="16.5703125" style="194" customWidth="1"/>
    <col min="12553" max="12799" width="11.42578125" style="194"/>
    <col min="12800" max="12800" width="15.85546875" style="194" bestFit="1" customWidth="1"/>
    <col min="12801" max="12801" width="8.7109375" style="194" customWidth="1"/>
    <col min="12802" max="12802" width="10.85546875" style="194" customWidth="1"/>
    <col min="12803" max="12807" width="9.7109375" style="194" bestFit="1" customWidth="1"/>
    <col min="12808" max="12808" width="16.5703125" style="194" customWidth="1"/>
    <col min="12809" max="13055" width="11.42578125" style="194"/>
    <col min="13056" max="13056" width="15.85546875" style="194" bestFit="1" customWidth="1"/>
    <col min="13057" max="13057" width="8.7109375" style="194" customWidth="1"/>
    <col min="13058" max="13058" width="10.85546875" style="194" customWidth="1"/>
    <col min="13059" max="13063" width="9.7109375" style="194" bestFit="1" customWidth="1"/>
    <col min="13064" max="13064" width="16.5703125" style="194" customWidth="1"/>
    <col min="13065" max="13311" width="11.42578125" style="194"/>
    <col min="13312" max="13312" width="15.85546875" style="194" bestFit="1" customWidth="1"/>
    <col min="13313" max="13313" width="8.7109375" style="194" customWidth="1"/>
    <col min="13314" max="13314" width="10.85546875" style="194" customWidth="1"/>
    <col min="13315" max="13319" width="9.7109375" style="194" bestFit="1" customWidth="1"/>
    <col min="13320" max="13320" width="16.5703125" style="194" customWidth="1"/>
    <col min="13321" max="13567" width="11.42578125" style="194"/>
    <col min="13568" max="13568" width="15.85546875" style="194" bestFit="1" customWidth="1"/>
    <col min="13569" max="13569" width="8.7109375" style="194" customWidth="1"/>
    <col min="13570" max="13570" width="10.85546875" style="194" customWidth="1"/>
    <col min="13571" max="13575" width="9.7109375" style="194" bestFit="1" customWidth="1"/>
    <col min="13576" max="13576" width="16.5703125" style="194" customWidth="1"/>
    <col min="13577" max="13823" width="11.42578125" style="194"/>
    <col min="13824" max="13824" width="15.85546875" style="194" bestFit="1" customWidth="1"/>
    <col min="13825" max="13825" width="8.7109375" style="194" customWidth="1"/>
    <col min="13826" max="13826" width="10.85546875" style="194" customWidth="1"/>
    <col min="13827" max="13831" width="9.7109375" style="194" bestFit="1" customWidth="1"/>
    <col min="13832" max="13832" width="16.5703125" style="194" customWidth="1"/>
    <col min="13833" max="14079" width="11.42578125" style="194"/>
    <col min="14080" max="14080" width="15.85546875" style="194" bestFit="1" customWidth="1"/>
    <col min="14081" max="14081" width="8.7109375" style="194" customWidth="1"/>
    <col min="14082" max="14082" width="10.85546875" style="194" customWidth="1"/>
    <col min="14083" max="14087" width="9.7109375" style="194" bestFit="1" customWidth="1"/>
    <col min="14088" max="14088" width="16.5703125" style="194" customWidth="1"/>
    <col min="14089" max="14335" width="11.42578125" style="194"/>
    <col min="14336" max="14336" width="15.85546875" style="194" bestFit="1" customWidth="1"/>
    <col min="14337" max="14337" width="8.7109375" style="194" customWidth="1"/>
    <col min="14338" max="14338" width="10.85546875" style="194" customWidth="1"/>
    <col min="14339" max="14343" width="9.7109375" style="194" bestFit="1" customWidth="1"/>
    <col min="14344" max="14344" width="16.5703125" style="194" customWidth="1"/>
    <col min="14345" max="14591" width="11.42578125" style="194"/>
    <col min="14592" max="14592" width="15.85546875" style="194" bestFit="1" customWidth="1"/>
    <col min="14593" max="14593" width="8.7109375" style="194" customWidth="1"/>
    <col min="14594" max="14594" width="10.85546875" style="194" customWidth="1"/>
    <col min="14595" max="14599" width="9.7109375" style="194" bestFit="1" customWidth="1"/>
    <col min="14600" max="14600" width="16.5703125" style="194" customWidth="1"/>
    <col min="14601" max="14847" width="11.42578125" style="194"/>
    <col min="14848" max="14848" width="15.85546875" style="194" bestFit="1" customWidth="1"/>
    <col min="14849" max="14849" width="8.7109375" style="194" customWidth="1"/>
    <col min="14850" max="14850" width="10.85546875" style="194" customWidth="1"/>
    <col min="14851" max="14855" width="9.7109375" style="194" bestFit="1" customWidth="1"/>
    <col min="14856" max="14856" width="16.5703125" style="194" customWidth="1"/>
    <col min="14857" max="15103" width="11.42578125" style="194"/>
    <col min="15104" max="15104" width="15.85546875" style="194" bestFit="1" customWidth="1"/>
    <col min="15105" max="15105" width="8.7109375" style="194" customWidth="1"/>
    <col min="15106" max="15106" width="10.85546875" style="194" customWidth="1"/>
    <col min="15107" max="15111" width="9.7109375" style="194" bestFit="1" customWidth="1"/>
    <col min="15112" max="15112" width="16.5703125" style="194" customWidth="1"/>
    <col min="15113" max="15359" width="11.42578125" style="194"/>
    <col min="15360" max="15360" width="15.85546875" style="194" bestFit="1" customWidth="1"/>
    <col min="15361" max="15361" width="8.7109375" style="194" customWidth="1"/>
    <col min="15362" max="15362" width="10.85546875" style="194" customWidth="1"/>
    <col min="15363" max="15367" width="9.7109375" style="194" bestFit="1" customWidth="1"/>
    <col min="15368" max="15368" width="16.5703125" style="194" customWidth="1"/>
    <col min="15369" max="15615" width="11.42578125" style="194"/>
    <col min="15616" max="15616" width="15.85546875" style="194" bestFit="1" customWidth="1"/>
    <col min="15617" max="15617" width="8.7109375" style="194" customWidth="1"/>
    <col min="15618" max="15618" width="10.85546875" style="194" customWidth="1"/>
    <col min="15619" max="15623" width="9.7109375" style="194" bestFit="1" customWidth="1"/>
    <col min="15624" max="15624" width="16.5703125" style="194" customWidth="1"/>
    <col min="15625" max="15871" width="11.42578125" style="194"/>
    <col min="15872" max="15872" width="15.85546875" style="194" bestFit="1" customWidth="1"/>
    <col min="15873" max="15873" width="8.7109375" style="194" customWidth="1"/>
    <col min="15874" max="15874" width="10.85546875" style="194" customWidth="1"/>
    <col min="15875" max="15879" width="9.7109375" style="194" bestFit="1" customWidth="1"/>
    <col min="15880" max="15880" width="16.5703125" style="194" customWidth="1"/>
    <col min="15881" max="16127" width="11.42578125" style="194"/>
    <col min="16128" max="16128" width="15.85546875" style="194" bestFit="1" customWidth="1"/>
    <col min="16129" max="16129" width="8.7109375" style="194" customWidth="1"/>
    <col min="16130" max="16130" width="10.85546875" style="194" customWidth="1"/>
    <col min="16131" max="16135" width="9.7109375" style="194" bestFit="1" customWidth="1"/>
    <col min="16136" max="16136" width="16.5703125" style="194" customWidth="1"/>
    <col min="16137" max="16384" width="11.42578125" style="194"/>
  </cols>
  <sheetData>
    <row r="7" spans="2:8" ht="28.5" customHeight="1">
      <c r="B7" s="553" t="s">
        <v>194</v>
      </c>
      <c r="C7" s="554"/>
      <c r="D7" s="554"/>
      <c r="E7" s="554"/>
      <c r="F7" s="554"/>
      <c r="G7" s="554"/>
      <c r="H7" s="555"/>
    </row>
    <row r="8" spans="2:8" ht="12.75">
      <c r="B8" s="556" t="str">
        <f>actualizaciones!A2</f>
        <v xml:space="preserve">acumulado julio 2010 </v>
      </c>
      <c r="C8" s="557"/>
      <c r="D8" s="557"/>
      <c r="E8" s="557"/>
      <c r="F8" s="557"/>
      <c r="G8" s="557"/>
      <c r="H8" s="558"/>
    </row>
    <row r="9" spans="2:8" ht="13.5" customHeight="1">
      <c r="B9" s="559" t="s">
        <v>156</v>
      </c>
      <c r="C9" s="560" t="s">
        <v>91</v>
      </c>
      <c r="D9" s="560" t="s">
        <v>186</v>
      </c>
      <c r="E9" s="560"/>
      <c r="F9" s="560"/>
      <c r="G9" s="560"/>
      <c r="H9" s="562" t="s">
        <v>187</v>
      </c>
    </row>
    <row r="10" spans="2:8" ht="22.5" customHeight="1">
      <c r="B10" s="559"/>
      <c r="C10" s="561"/>
      <c r="D10" s="195" t="s">
        <v>188</v>
      </c>
      <c r="E10" s="195" t="s">
        <v>189</v>
      </c>
      <c r="F10" s="195" t="s">
        <v>190</v>
      </c>
      <c r="G10" s="195" t="s">
        <v>191</v>
      </c>
      <c r="H10" s="563"/>
    </row>
    <row r="11" spans="2:8" ht="12.75">
      <c r="B11" s="196" t="s">
        <v>157</v>
      </c>
      <c r="C11" s="212">
        <f>'Nacionalidad-Alojamiento(datos)'!C11/'Nacionalidad-Alojamiento(datos)'!$C$33</f>
        <v>0.62008486358455883</v>
      </c>
      <c r="D11" s="212">
        <f>'Nacionalidad-Alojamiento(datos)'!D11/'Nacionalidad-Alojamiento(datos)'!$D$33</f>
        <v>0.61643628433751896</v>
      </c>
      <c r="E11" s="212">
        <f>'Nacionalidad-Alojamiento(datos)'!E11/'Nacionalidad-Alojamiento(datos)'!$E$33</f>
        <v>0.62214975414639118</v>
      </c>
      <c r="F11" s="212">
        <f>'Nacionalidad-Alojamiento(datos)'!F11/'Nacionalidad-Alojamiento(datos)'!$F$33</f>
        <v>0.54832571415311071</v>
      </c>
      <c r="G11" s="212">
        <f>'Nacionalidad-Alojamiento(datos)'!G11/'Nacionalidad-Alojamiento(datos)'!$G$33</f>
        <v>0.89476448958150934</v>
      </c>
      <c r="H11" s="212">
        <f>'Nacionalidad-Alojamiento(datos)'!H11/'Nacionalidad-Alojamiento(datos)'!$H$33</f>
        <v>0.62802102380096247</v>
      </c>
    </row>
    <row r="12" spans="2:8" ht="12.75">
      <c r="B12" s="198" t="s">
        <v>159</v>
      </c>
      <c r="C12" s="213">
        <f>'Nacionalidad-Alojamiento(datos)'!C12/'Nacionalidad-Alojamiento(datos)'!$C$33</f>
        <v>4.2359506432235634E-3</v>
      </c>
      <c r="D12" s="213">
        <f>'Nacionalidad-Alojamiento(datos)'!D12/'Nacionalidad-Alojamiento(datos)'!$D$33</f>
        <v>3.6192888044739896E-3</v>
      </c>
      <c r="E12" s="213">
        <f>'Nacionalidad-Alojamiento(datos)'!E12/'Nacionalidad-Alojamiento(datos)'!$E$33</f>
        <v>2.7515222542100837E-3</v>
      </c>
      <c r="F12" s="213">
        <f>'Nacionalidad-Alojamiento(datos)'!F12/'Nacionalidad-Alojamiento(datos)'!$F$33</f>
        <v>8.4468475158378398E-3</v>
      </c>
      <c r="G12" s="213">
        <f>'Nacionalidad-Alojamiento(datos)'!G12/'Nacionalidad-Alojamiento(datos)'!$G$33</f>
        <v>2.9767116091752757E-3</v>
      </c>
      <c r="H12" s="213">
        <f>'Nacionalidad-Alojamiento(datos)'!H12/'Nacionalidad-Alojamiento(datos)'!$H$33</f>
        <v>5.5772747094691259E-3</v>
      </c>
    </row>
    <row r="13" spans="2:8" ht="12.75">
      <c r="B13" s="198" t="s">
        <v>160</v>
      </c>
      <c r="C13" s="213">
        <f>'Nacionalidad-Alojamiento(datos)'!C13/'Nacionalidad-Alojamiento(datos)'!$C$33</f>
        <v>3.4046634009527277E-3</v>
      </c>
      <c r="D13" s="213">
        <f>'Nacionalidad-Alojamiento(datos)'!D13/'Nacionalidad-Alojamiento(datos)'!$D$33</f>
        <v>3.7846013154655129E-3</v>
      </c>
      <c r="E13" s="213">
        <f>'Nacionalidad-Alojamiento(datos)'!E13/'Nacionalidad-Alojamiento(datos)'!$E$33</f>
        <v>3.7366351600383856E-3</v>
      </c>
      <c r="F13" s="213">
        <f>'Nacionalidad-Alojamiento(datos)'!F13/'Nacionalidad-Alojamiento(datos)'!$F$33</f>
        <v>3.6664887568746665E-3</v>
      </c>
      <c r="G13" s="213">
        <f>'Nacionalidad-Alojamiento(datos)'!G13/'Nacionalidad-Alojamiento(datos)'!$G$33</f>
        <v>6.6538259499212046E-3</v>
      </c>
      <c r="H13" s="213">
        <f>'Nacionalidad-Alojamiento(datos)'!H13/'Nacionalidad-Alojamiento(datos)'!$H$33</f>
        <v>2.5782463334582928E-3</v>
      </c>
    </row>
    <row r="14" spans="2:8" ht="12.75">
      <c r="B14" s="198" t="s">
        <v>161</v>
      </c>
      <c r="C14" s="213">
        <f>'Nacionalidad-Alojamiento(datos)'!C14/'Nacionalidad-Alojamiento(datos)'!$C$33</f>
        <v>0.18205190605731303</v>
      </c>
      <c r="D14" s="213">
        <f>'Nacionalidad-Alojamiento(datos)'!D14/'Nacionalidad-Alojamiento(datos)'!$D$33</f>
        <v>0.22024550666525974</v>
      </c>
      <c r="E14" s="213">
        <f>'Nacionalidad-Alojamiento(datos)'!E14/'Nacionalidad-Alojamiento(datos)'!$E$33</f>
        <v>0.22284357935678922</v>
      </c>
      <c r="F14" s="213">
        <f>'Nacionalidad-Alojamiento(datos)'!F14/'Nacionalidad-Alojamiento(datos)'!$F$33</f>
        <v>0.22845937855336135</v>
      </c>
      <c r="G14" s="213">
        <f>'Nacionalidad-Alojamiento(datos)'!G14/'Nacionalidad-Alojamiento(datos)'!$G$33</f>
        <v>5.1129399404657681E-2</v>
      </c>
      <c r="H14" s="213">
        <f>'Nacionalidad-Alojamiento(datos)'!H14/'Nacionalidad-Alojamiento(datos)'!$H$33</f>
        <v>9.8975586990949355E-2</v>
      </c>
    </row>
    <row r="15" spans="2:8" ht="12.75">
      <c r="B15" s="200" t="s">
        <v>162</v>
      </c>
      <c r="C15" s="213">
        <f>'Nacionalidad-Alojamiento(datos)'!C15/'Nacionalidad-Alojamiento(datos)'!$C$33</f>
        <v>2.1256858119748735E-2</v>
      </c>
      <c r="D15" s="213">
        <f>'Nacionalidad-Alojamiento(datos)'!D15/'Nacionalidad-Alojamiento(datos)'!$D$33</f>
        <v>2.5468678555098309E-2</v>
      </c>
      <c r="E15" s="213">
        <f>'Nacionalidad-Alojamiento(datos)'!E15/'Nacionalidad-Alojamiento(datos)'!$E$33</f>
        <v>2.2390087726002733E-2</v>
      </c>
      <c r="F15" s="213">
        <f>'Nacionalidad-Alojamiento(datos)'!F15/'Nacionalidad-Alojamiento(datos)'!$F$33</f>
        <v>4.4833267584062378E-2</v>
      </c>
      <c r="G15" s="213">
        <f>'Nacionalidad-Alojamiento(datos)'!G15/'Nacionalidad-Alojamiento(datos)'!$G$33</f>
        <v>6.3036245841358784E-3</v>
      </c>
      <c r="H15" s="213">
        <f>'Nacionalidad-Alojamiento(datos)'!H15/'Nacionalidad-Alojamiento(datos)'!$H$33</f>
        <v>1.2095571077737569E-2</v>
      </c>
    </row>
    <row r="16" spans="2:8" ht="12.75">
      <c r="B16" s="200" t="s">
        <v>163</v>
      </c>
      <c r="C16" s="213">
        <f>'Nacionalidad-Alojamiento(datos)'!C16/'Nacionalidad-Alojamiento(datos)'!$C$33</f>
        <v>6.0671921044578685E-2</v>
      </c>
      <c r="D16" s="213">
        <f>'Nacionalidad-Alojamiento(datos)'!D16/'Nacionalidad-Alojamiento(datos)'!$D$33</f>
        <v>6.7524884808835423E-2</v>
      </c>
      <c r="E16" s="213">
        <f>'Nacionalidad-Alojamiento(datos)'!E16/'Nacionalidad-Alojamiento(datos)'!$E$33</f>
        <v>7.1051268332866249E-2</v>
      </c>
      <c r="F16" s="213">
        <f>'Nacionalidad-Alojamiento(datos)'!F16/'Nacionalidad-Alojamiento(datos)'!$F$33</f>
        <v>5.6691341981296266E-2</v>
      </c>
      <c r="G16" s="213">
        <f>'Nacionalidad-Alojamiento(datos)'!G16/'Nacionalidad-Alojamiento(datos)'!$G$33</f>
        <v>3.8522150236385924E-3</v>
      </c>
      <c r="H16" s="213">
        <f>'Nacionalidad-Alojamiento(datos)'!H16/'Nacionalidad-Alojamiento(datos)'!$H$33</f>
        <v>4.5765785064532667E-2</v>
      </c>
    </row>
    <row r="17" spans="2:10" ht="12.75">
      <c r="B17" s="200" t="s">
        <v>164</v>
      </c>
      <c r="C17" s="213">
        <f>'Nacionalidad-Alojamiento(datos)'!C17/'Nacionalidad-Alojamiento(datos)'!$C$33</f>
        <v>2.2745946571120839E-3</v>
      </c>
      <c r="D17" s="213">
        <f>'Nacionalidad-Alojamiento(datos)'!D17/'Nacionalidad-Alojamiento(datos)'!$D$33</f>
        <v>2.3354788786887552E-3</v>
      </c>
      <c r="E17" s="213">
        <f>'Nacionalidad-Alojamiento(datos)'!E17/'Nacionalidad-Alojamiento(datos)'!$E$33</f>
        <v>2.2547196249777077E-3</v>
      </c>
      <c r="F17" s="213">
        <f>'Nacionalidad-Alojamiento(datos)'!F17/'Nacionalidad-Alojamiento(datos)'!$F$33</f>
        <v>2.9703200055693499E-3</v>
      </c>
      <c r="G17" s="213">
        <f>'Nacionalidad-Alojamiento(datos)'!G17/'Nacionalidad-Alojamiento(datos)'!$G$33</f>
        <v>8.7550341446331645E-4</v>
      </c>
      <c r="H17" s="213">
        <f>'Nacionalidad-Alojamiento(datos)'!H17/'Nacionalidad-Alojamiento(datos)'!$H$33</f>
        <v>2.1421631257220238E-3</v>
      </c>
    </row>
    <row r="18" spans="2:10" ht="12.75">
      <c r="B18" s="200" t="s">
        <v>165</v>
      </c>
      <c r="C18" s="213">
        <f>'Nacionalidad-Alojamiento(datos)'!C18/'Nacionalidad-Alojamiento(datos)'!$C$33</f>
        <v>6.6334312404974227E-3</v>
      </c>
      <c r="D18" s="213">
        <f>'Nacionalidad-Alojamiento(datos)'!D18/'Nacionalidad-Alojamiento(datos)'!$D$33</f>
        <v>5.2688966269213182E-3</v>
      </c>
      <c r="E18" s="213">
        <f>'Nacionalidad-Alojamiento(datos)'!E18/'Nacionalidad-Alojamiento(datos)'!$E$33</f>
        <v>4.1145448523604491E-3</v>
      </c>
      <c r="F18" s="213">
        <f>'Nacionalidad-Alojamiento(datos)'!F18/'Nacionalidad-Alojamiento(datos)'!$F$33</f>
        <v>1.1115494395841552E-2</v>
      </c>
      <c r="G18" s="213">
        <f>'Nacionalidad-Alojamiento(datos)'!G18/'Nacionalidad-Alojamiento(datos)'!$G$33</f>
        <v>8.7550341446331649E-3</v>
      </c>
      <c r="H18" s="213">
        <f>'Nacionalidad-Alojamiento(datos)'!H18/'Nacionalidad-Alojamiento(datos)'!$H$33</f>
        <v>9.6014811527897845E-3</v>
      </c>
    </row>
    <row r="19" spans="2:10" ht="12.75">
      <c r="B19" s="198" t="s">
        <v>166</v>
      </c>
      <c r="C19" s="213">
        <f>'Nacionalidad-Alojamiento(datos)'!C19/'Nacionalidad-Alojamiento(datos)'!$C$33</f>
        <v>5.8710565058467203E-2</v>
      </c>
      <c r="D19" s="213">
        <f>'Nacionalidad-Alojamiento(datos)'!D19/'Nacionalidad-Alojamiento(datos)'!$D$33</f>
        <v>1.8377827019802329E-2</v>
      </c>
      <c r="E19" s="213">
        <f>'Nacionalidad-Alojamiento(datos)'!E19/'Nacionalidad-Alojamiento(datos)'!$E$33</f>
        <v>1.5889191782799589E-2</v>
      </c>
      <c r="F19" s="213">
        <f>'Nacionalidad-Alojamiento(datos)'!F19/'Nacionalidad-Alojamiento(datos)'!$F$33</f>
        <v>3.362495068804678E-2</v>
      </c>
      <c r="G19" s="213">
        <f>'Nacionalidad-Alojamiento(datos)'!G19/'Nacionalidad-Alojamiento(datos)'!$G$33</f>
        <v>5.9534232183505514E-3</v>
      </c>
      <c r="H19" s="213">
        <f>'Nacionalidad-Alojamiento(datos)'!H19/'Nacionalidad-Alojamiento(datos)'!$H$33</f>
        <v>0.14643980139087592</v>
      </c>
    </row>
    <row r="20" spans="2:10" ht="12.75">
      <c r="B20" s="201" t="s">
        <v>167</v>
      </c>
      <c r="C20" s="213">
        <f>'Nacionalidad-Alojamiento(datos)'!C20/'Nacionalidad-Alojamiento(datos)'!$C$33</f>
        <v>1.3230719557417853E-2</v>
      </c>
      <c r="D20" s="213">
        <f>'Nacionalidad-Alojamiento(datos)'!D20/'Nacionalidad-Alojamiento(datos)'!$D$33</f>
        <v>5.9864232703738876E-3</v>
      </c>
      <c r="E20" s="213">
        <f>'Nacionalidad-Alojamiento(datos)'!E20/'Nacionalidad-Alojamiento(datos)'!$E$33</f>
        <v>5.5582448005570984E-3</v>
      </c>
      <c r="F20" s="213">
        <f>'Nacionalidad-Alojamiento(datos)'!F20/'Nacionalidad-Alojamiento(datos)'!$F$33</f>
        <v>8.7253150163599663E-3</v>
      </c>
      <c r="G20" s="213">
        <f>'Nacionalidad-Alojamiento(datos)'!G20/'Nacionalidad-Alojamiento(datos)'!$G$33</f>
        <v>2.9767116091752757E-3</v>
      </c>
      <c r="H20" s="213">
        <f>'Nacionalidad-Alojamiento(datos)'!H20/'Nacionalidad-Alojamiento(datos)'!$H$33</f>
        <v>2.8988057440574099E-2</v>
      </c>
    </row>
    <row r="21" spans="2:10" ht="12.75">
      <c r="B21" s="201" t="s">
        <v>168</v>
      </c>
      <c r="C21" s="213">
        <f>'Nacionalidad-Alojamiento(datos)'!C21/'Nacionalidad-Alojamiento(datos)'!$C$33</f>
        <v>5.7852773005573239E-3</v>
      </c>
      <c r="D21" s="213">
        <f>'Nacionalidad-Alojamiento(datos)'!D21/'Nacionalidad-Alojamiento(datos)'!$D$33</f>
        <v>1.6425732475115191E-3</v>
      </c>
      <c r="E21" s="213">
        <f>'Nacionalidad-Alojamiento(datos)'!E21/'Nacionalidad-Alojamiento(datos)'!$E$33</f>
        <v>1.5456081798340595E-3</v>
      </c>
      <c r="F21" s="213">
        <f>'Nacionalidad-Alojamiento(datos)'!F21/'Nacionalidad-Alojamiento(datos)'!$F$33</f>
        <v>2.3437681293945654E-3</v>
      </c>
      <c r="G21" s="213">
        <f>'Nacionalidad-Alojamiento(datos)'!G21/'Nacionalidad-Alojamiento(datos)'!$G$33</f>
        <v>3.5020136578532658E-4</v>
      </c>
      <c r="H21" s="213">
        <f>'Nacionalidad-Alojamiento(datos)'!H21/'Nacionalidad-Alojamiento(datos)'!$H$33</f>
        <v>1.4796226732665693E-2</v>
      </c>
    </row>
    <row r="22" spans="2:10" ht="12.75">
      <c r="B22" s="201" t="s">
        <v>169</v>
      </c>
      <c r="C22" s="213">
        <f>'Nacionalidad-Alojamiento(datos)'!C22/'Nacionalidad-Alojamiento(datos)'!$C$33</f>
        <v>8.0984244094848678E-3</v>
      </c>
      <c r="D22" s="213">
        <f>'Nacionalidad-Alojamiento(datos)'!D22/'Nacionalidad-Alojamiento(datos)'!$D$33</f>
        <v>1.9309908198797087E-3</v>
      </c>
      <c r="E22" s="213">
        <f>'Nacionalidad-Alojamiento(datos)'!E22/'Nacionalidad-Alojamiento(datos)'!$E$33</f>
        <v>1.8598252273827418E-3</v>
      </c>
      <c r="F22" s="213">
        <f>'Nacionalidad-Alojamiento(datos)'!F22/'Nacionalidad-Alojamiento(datos)'!$F$33</f>
        <v>2.4365906295686075E-3</v>
      </c>
      <c r="G22" s="213">
        <f>'Nacionalidad-Alojamiento(datos)'!G22/'Nacionalidad-Alojamiento(datos)'!$G$33</f>
        <v>1.0506040973559797E-3</v>
      </c>
      <c r="H22" s="213">
        <f>'Nacionalidad-Alojamiento(datos)'!H22/'Nacionalidad-Alojamiento(datos)'!$H$33</f>
        <v>2.1513438248322608E-2</v>
      </c>
    </row>
    <row r="23" spans="2:10" ht="12.75">
      <c r="B23" s="201" t="s">
        <v>170</v>
      </c>
      <c r="C23" s="213">
        <f>'Nacionalidad-Alojamiento(datos)'!C23/'Nacionalidad-Alojamiento(datos)'!$C$33</f>
        <v>3.1596143791007156E-2</v>
      </c>
      <c r="D23" s="213">
        <f>'Nacionalidad-Alojamiento(datos)'!D23/'Nacionalidad-Alojamiento(datos)'!$D$33</f>
        <v>8.8178396820372124E-3</v>
      </c>
      <c r="E23" s="213">
        <f>'Nacionalidad-Alojamiento(datos)'!E23/'Nacionalidad-Alojamiento(datos)'!$E$33</f>
        <v>6.9255135750256897E-3</v>
      </c>
      <c r="F23" s="213">
        <f>'Nacionalidad-Alojamiento(datos)'!F23/'Nacionalidad-Alojamiento(datos)'!$F$33</f>
        <v>2.0119276912723645E-2</v>
      </c>
      <c r="G23" s="213">
        <f>'Nacionalidad-Alojamiento(datos)'!G23/'Nacionalidad-Alojamiento(datos)'!$G$33</f>
        <v>1.5759061460339696E-3</v>
      </c>
      <c r="H23" s="213">
        <f>'Nacionalidad-Alojamiento(datos)'!H23/'Nacionalidad-Alojamiento(datos)'!$H$33</f>
        <v>8.1142078969313511E-2</v>
      </c>
    </row>
    <row r="24" spans="2:10" ht="12.75">
      <c r="B24" s="198" t="s">
        <v>171</v>
      </c>
      <c r="C24" s="213">
        <f>'Nacionalidad-Alojamiento(datos)'!C24/'Nacionalidad-Alojamiento(datos)'!$C$33</f>
        <v>3.5926066035530902E-3</v>
      </c>
      <c r="D24" s="213">
        <f>'Nacionalidad-Alojamiento(datos)'!D24/'Nacionalidad-Alojamiento(datos)'!$D$33</f>
        <v>3.7634975906580843E-3</v>
      </c>
      <c r="E24" s="213">
        <f>'Nacionalidad-Alojamiento(datos)'!E24/'Nacionalidad-Alojamiento(datos)'!$E$33</f>
        <v>3.3035251755793907E-3</v>
      </c>
      <c r="F24" s="213">
        <f>'Nacionalidad-Alojamiento(datos)'!F24/'Nacionalidad-Alojamiento(datos)'!$F$33</f>
        <v>6.660014387487527E-3</v>
      </c>
      <c r="G24" s="213">
        <f>'Nacionalidad-Alojamiento(datos)'!G24/'Nacionalidad-Alojamiento(datos)'!$G$33</f>
        <v>8.7550341446331645E-4</v>
      </c>
      <c r="H24" s="213">
        <f>'Nacionalidad-Alojamiento(datos)'!H24/'Nacionalidad-Alojamiento(datos)'!$H$33</f>
        <v>3.2208952711748999E-3</v>
      </c>
    </row>
    <row r="25" spans="2:10" ht="12.75">
      <c r="B25" s="198" t="s">
        <v>172</v>
      </c>
      <c r="C25" s="213">
        <f>'Nacionalidad-Alojamiento(datos)'!C25/'Nacionalidad-Alojamiento(datos)'!$C$33</f>
        <v>5.5298673072799081E-3</v>
      </c>
      <c r="D25" s="213">
        <f>'Nacionalidad-Alojamiento(datos)'!D25/'Nacionalidad-Alojamiento(datos)'!$D$33</f>
        <v>6.0391825823924586E-3</v>
      </c>
      <c r="E25" s="213">
        <f>'Nacionalidad-Alojamiento(datos)'!E25/'Nacionalidad-Alojamiento(datos)'!$E$33</f>
        <v>5.154858050325682E-3</v>
      </c>
      <c r="F25" s="213">
        <f>'Nacionalidad-Alojamiento(datos)'!F25/'Nacionalidad-Alojamiento(datos)'!$F$33</f>
        <v>1.1626018146798783E-2</v>
      </c>
      <c r="G25" s="213">
        <f>'Nacionalidad-Alojamiento(datos)'!G25/'Nacionalidad-Alojamiento(datos)'!$G$33</f>
        <v>3.5020136578532658E-4</v>
      </c>
      <c r="H25" s="213">
        <f>'Nacionalidad-Alojamiento(datos)'!H25/'Nacionalidad-Alojamiento(datos)'!$H$33</f>
        <v>4.4220367380976063E-3</v>
      </c>
    </row>
    <row r="26" spans="2:10" ht="12.75">
      <c r="B26" s="198" t="s">
        <v>173</v>
      </c>
      <c r="C26" s="213">
        <f>'Nacionalidad-Alojamiento(datos)'!C26/'Nacionalidad-Alojamiento(datos)'!$C$33</f>
        <v>1.9878607967346073E-3</v>
      </c>
      <c r="D26" s="213">
        <f>'Nacionalidad-Alojamiento(datos)'!D26/'Nacionalidad-Alojamiento(datos)'!$D$33</f>
        <v>1.6179522352361858E-3</v>
      </c>
      <c r="E26" s="213">
        <f>'Nacionalidad-Alojamiento(datos)'!E26/'Nacionalidad-Alojamiento(datos)'!$E$33</f>
        <v>1.5668390614251865E-3</v>
      </c>
      <c r="F26" s="213">
        <f>'Nacionalidad-Alojamiento(datos)'!F26/'Nacionalidad-Alojamiento(datos)'!$F$33</f>
        <v>1.9260668786113754E-3</v>
      </c>
      <c r="G26" s="213">
        <f>'Nacionalidad-Alojamiento(datos)'!G26/'Nacionalidad-Alojamiento(datos)'!$G$33</f>
        <v>1.4008054631413063E-3</v>
      </c>
      <c r="H26" s="213">
        <f>'Nacionalidad-Alojamiento(datos)'!H26/'Nacionalidad-Alojamiento(datos)'!$H$33</f>
        <v>2.7924626460304951E-3</v>
      </c>
    </row>
    <row r="27" spans="2:10" ht="12.75">
      <c r="B27" s="202" t="s">
        <v>174</v>
      </c>
      <c r="C27" s="213">
        <f>'Nacionalidad-Alojamiento(datos)'!C27/'Nacionalidad-Alojamiento(datos)'!$C$33</f>
        <v>2.9998626568904074E-3</v>
      </c>
      <c r="D27" s="213">
        <f>'Nacionalidad-Alojamiento(datos)'!D27/'Nacionalidad-Alojamiento(datos)'!$D$33</f>
        <v>2.6133445886532308E-3</v>
      </c>
      <c r="E27" s="213">
        <f>'Nacionalidad-Alojamiento(datos)'!E27/'Nacionalidad-Alojamiento(datos)'!$E$33</f>
        <v>1.8428405221098401E-3</v>
      </c>
      <c r="F27" s="213">
        <f>'Nacionalidad-Alojamiento(datos)'!F27/'Nacionalidad-Alojamiento(datos)'!$F$33</f>
        <v>6.7760425127050801E-3</v>
      </c>
      <c r="G27" s="213">
        <f>'Nacionalidad-Alojamiento(datos)'!G27/'Nacionalidad-Alojamiento(datos)'!$G$33</f>
        <v>2.9767116091752757E-3</v>
      </c>
      <c r="H27" s="213">
        <f>'Nacionalidad-Alojamiento(datos)'!H27/'Nacionalidad-Alojamiento(datos)'!$H$33</f>
        <v>3.840592461115914E-3</v>
      </c>
    </row>
    <row r="28" spans="2:10" ht="12.75">
      <c r="B28" s="202" t="s">
        <v>175</v>
      </c>
      <c r="C28" s="213">
        <f>'Nacionalidad-Alojamiento(datos)'!C28/'Nacionalidad-Alojamiento(datos)'!$C$33</f>
        <v>1.0283866521773702E-2</v>
      </c>
      <c r="D28" s="213">
        <f>'Nacionalidad-Alojamiento(datos)'!D28/'Nacionalidad-Alojamiento(datos)'!$D$33</f>
        <v>1.0379515317786922E-2</v>
      </c>
      <c r="E28" s="213">
        <f>'Nacionalidad-Alojamiento(datos)'!E28/'Nacionalidad-Alojamiento(datos)'!$E$33</f>
        <v>9.7322361213727036E-3</v>
      </c>
      <c r="F28" s="213">
        <f>'Nacionalidad-Alojamiento(datos)'!F28/'Nacionalidad-Alojamiento(datos)'!$F$33</f>
        <v>1.4781983152716218E-2</v>
      </c>
      <c r="G28" s="213">
        <f>'Nacionalidad-Alojamiento(datos)'!G28/'Nacionalidad-Alojamiento(datos)'!$G$33</f>
        <v>3.8522150236385924E-3</v>
      </c>
      <c r="H28" s="213">
        <f>'Nacionalidad-Alojamiento(datos)'!H28/'Nacionalidad-Alojamiento(datos)'!$H$33</f>
        <v>1.0075817273485376E-2</v>
      </c>
    </row>
    <row r="29" spans="2:10" ht="12.75">
      <c r="B29" s="202" t="s">
        <v>176</v>
      </c>
      <c r="C29" s="213">
        <f>'Nacionalidad-Alojamiento(datos)'!C29/'Nacionalidad-Alojamiento(datos)'!$C$33</f>
        <v>3.1685296335830409E-3</v>
      </c>
      <c r="D29" s="213">
        <f>'Nacionalidad-Alojamiento(datos)'!D29/'Nacionalidad-Alojamiento(datos)'!$D$33</f>
        <v>3.102247546691991E-3</v>
      </c>
      <c r="E29" s="213">
        <f>'Nacionalidad-Alojamiento(datos)'!E29/'Nacionalidad-Alojamiento(datos)'!$E$33</f>
        <v>3.1251857702139225E-3</v>
      </c>
      <c r="F29" s="213">
        <f>'Nacionalidad-Alojamiento(datos)'!F29/'Nacionalidad-Alojamiento(datos)'!$F$33</f>
        <v>2.8078806302647761E-3</v>
      </c>
      <c r="G29" s="213">
        <f>'Nacionalidad-Alojamiento(datos)'!G29/'Nacionalidad-Alojamiento(datos)'!$G$33</f>
        <v>4.3775170723165824E-3</v>
      </c>
      <c r="H29" s="213">
        <f>'Nacionalidad-Alojamiento(datos)'!H29/'Nacionalidad-Alojamiento(datos)'!$H$33</f>
        <v>3.3127022622772722E-3</v>
      </c>
    </row>
    <row r="30" spans="2:10" ht="12.75">
      <c r="B30" s="202" t="s">
        <v>177</v>
      </c>
      <c r="C30" s="213">
        <f>'Nacionalidad-Alojamiento(datos)'!C30/'Nacionalidad-Alojamiento(datos)'!$C$33</f>
        <v>6.4888595461894518E-3</v>
      </c>
      <c r="D30" s="213">
        <f>'Nacionalidad-Alojamiento(datos)'!D30/'Nacionalidad-Alojamiento(datos)'!$D$33</f>
        <v>3.8338433400161797E-3</v>
      </c>
      <c r="E30" s="213">
        <f>'Nacionalidad-Alojamiento(datos)'!E30/'Nacionalidad-Alojamiento(datos)'!$E$33</f>
        <v>2.6878296094367021E-3</v>
      </c>
      <c r="F30" s="213">
        <f>'Nacionalidad-Alojamiento(datos)'!F30/'Nacionalidad-Alojamiento(datos)'!$F$33</f>
        <v>1.0326503144362193E-2</v>
      </c>
      <c r="G30" s="213">
        <f>'Nacionalidad-Alojamiento(datos)'!G30/'Nacionalidad-Alojamiento(datos)'!$G$33</f>
        <v>2.1012081947119595E-3</v>
      </c>
      <c r="H30" s="213">
        <f>'Nacionalidad-Alojamiento(datos)'!H30/'Nacionalidad-Alojamiento(datos)'!$H$33</f>
        <v>1.2263883894758586E-2</v>
      </c>
      <c r="I30" s="203"/>
      <c r="J30" s="203"/>
    </row>
    <row r="31" spans="2:10" ht="12.75">
      <c r="B31" s="202" t="s">
        <v>178</v>
      </c>
      <c r="C31" s="213">
        <f>'Nacionalidad-Alojamiento(datos)'!C31/'Nacionalidad-Alojamiento(datos)'!$C$33</f>
        <v>6.6237931275435584E-3</v>
      </c>
      <c r="D31" s="213">
        <f>'Nacionalidad-Alojamiento(datos)'!D31/'Nacionalidad-Alojamiento(datos)'!$D$33</f>
        <v>5.5889697865006511E-3</v>
      </c>
      <c r="E31" s="213">
        <f>'Nacionalidad-Alojamiento(datos)'!E31/'Nacionalidad-Alojamiento(datos)'!$E$33</f>
        <v>5.4053824531009823E-3</v>
      </c>
      <c r="F31" s="213">
        <f>'Nacionalidad-Alojamiento(datos)'!F31/'Nacionalidad-Alojamiento(datos)'!$F$33</f>
        <v>6.9616875130531644E-3</v>
      </c>
      <c r="G31" s="213">
        <f>'Nacionalidad-Alojamiento(datos)'!G31/'Nacionalidad-Alojamiento(datos)'!$G$33</f>
        <v>2.8016109262826126E-3</v>
      </c>
      <c r="H31" s="213">
        <f>'Nacionalidad-Alojamiento(datos)'!H31/'Nacionalidad-Alojamiento(datos)'!$H$33</f>
        <v>8.8746758065626694E-3</v>
      </c>
    </row>
    <row r="32" spans="2:10" ht="12.75">
      <c r="B32" s="204" t="s">
        <v>179</v>
      </c>
      <c r="C32" s="214">
        <f>'Nacionalidad-Alojamiento(datos)'!C32/'Nacionalidad-Alojamiento(datos)'!$C$33</f>
        <v>0.37991513641544122</v>
      </c>
      <c r="D32" s="214">
        <f>'Nacionalidad-Alojamiento(datos)'!D32/'Nacionalidad-Alojamiento(datos)'!$D$33</f>
        <v>0.3835637156624811</v>
      </c>
      <c r="E32" s="214">
        <f>'Nacionalidad-Alojamiento(datos)'!E32/'Nacionalidad-Alojamiento(datos)'!$E$33</f>
        <v>0.37785024585360882</v>
      </c>
      <c r="F32" s="214">
        <f>'Nacionalidad-Alojamiento(datos)'!F32/'Nacionalidad-Alojamiento(datos)'!$F$33</f>
        <v>0.45167428584688929</v>
      </c>
      <c r="G32" s="214">
        <f>'Nacionalidad-Alojamiento(datos)'!G32/'Nacionalidad-Alojamiento(datos)'!$G$33</f>
        <v>0.10523551041849064</v>
      </c>
      <c r="H32" s="214">
        <f>'Nacionalidad-Alojamiento(datos)'!H32/'Nacionalidad-Alojamiento(datos)'!$H$33</f>
        <v>0.37197897619903758</v>
      </c>
    </row>
    <row r="33" spans="2:8" ht="12.75">
      <c r="B33" s="206" t="s">
        <v>105</v>
      </c>
      <c r="C33" s="215">
        <f>'Nacionalidad-Alojamiento(datos)'!C33/'Nacionalidad-Alojamiento(datos)'!$C$33</f>
        <v>1</v>
      </c>
      <c r="D33" s="215">
        <f>'Nacionalidad-Alojamiento(datos)'!D33/'Nacionalidad-Alojamiento(datos)'!$D$33</f>
        <v>1</v>
      </c>
      <c r="E33" s="215">
        <f>'Nacionalidad-Alojamiento(datos)'!E33/'Nacionalidad-Alojamiento(datos)'!$E$33</f>
        <v>1</v>
      </c>
      <c r="F33" s="215">
        <f>'Nacionalidad-Alojamiento(datos)'!F33/'Nacionalidad-Alojamiento(datos)'!$F$33</f>
        <v>1</v>
      </c>
      <c r="G33" s="215">
        <f>'Nacionalidad-Alojamiento(datos)'!G33/'Nacionalidad-Alojamiento(datos)'!$G$33</f>
        <v>1</v>
      </c>
      <c r="H33" s="215">
        <f>'Nacionalidad-Alojamiento(datos)'!H33/'Nacionalidad-Alojamiento(datos)'!$H$33</f>
        <v>1</v>
      </c>
    </row>
    <row r="34" spans="2:8">
      <c r="B34" s="550" t="s">
        <v>88</v>
      </c>
      <c r="C34" s="551"/>
      <c r="D34" s="551"/>
      <c r="E34" s="551"/>
      <c r="F34" s="551"/>
      <c r="G34" s="551"/>
      <c r="H34" s="552"/>
    </row>
  </sheetData>
  <mergeCells count="7">
    <mergeCell ref="B34:H34"/>
    <mergeCell ref="B7:H7"/>
    <mergeCell ref="B8:H8"/>
    <mergeCell ref="B9:B10"/>
    <mergeCell ref="C9:C10"/>
    <mergeCell ref="D9:G9"/>
    <mergeCell ref="H9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1"/>
  <sheetViews>
    <sheetView showGridLines="0" showRowColHeaders="0" zoomScaleNormal="100" workbookViewId="0">
      <pane xSplit="2" ySplit="15" topLeftCell="C16" activePane="bottomRight" state="frozen"/>
      <selection activeCell="E10" sqref="E10"/>
      <selection pane="topRight" activeCell="E10" sqref="E10"/>
      <selection pane="bottomLeft" activeCell="E10" sqref="E10"/>
      <selection pane="bottomRight" activeCell="E10" sqref="E10"/>
    </sheetView>
  </sheetViews>
  <sheetFormatPr baseColWidth="10" defaultColWidth="15.85546875" defaultRowHeight="15" outlineLevelRow="1"/>
  <cols>
    <col min="1" max="1" width="15.85546875" style="139"/>
    <col min="2" max="2" width="15.5703125" style="139" customWidth="1"/>
    <col min="3" max="25" width="9.85546875" customWidth="1"/>
    <col min="27" max="16384" width="15.85546875" style="139"/>
  </cols>
  <sheetData>
    <row r="5" spans="2:26" ht="15.75" customHeight="1">
      <c r="B5" s="564" t="s">
        <v>195</v>
      </c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</row>
    <row r="6" spans="2:26" s="146" customFormat="1" ht="25.5">
      <c r="B6" s="140" t="s">
        <v>156</v>
      </c>
      <c r="C6" s="141" t="s">
        <v>157</v>
      </c>
      <c r="D6" s="141" t="s">
        <v>159</v>
      </c>
      <c r="E6" s="141" t="s">
        <v>160</v>
      </c>
      <c r="F6" s="141" t="s">
        <v>161</v>
      </c>
      <c r="G6" s="142" t="s">
        <v>162</v>
      </c>
      <c r="H6" s="142" t="s">
        <v>163</v>
      </c>
      <c r="I6" s="142" t="s">
        <v>164</v>
      </c>
      <c r="J6" s="142" t="s">
        <v>165</v>
      </c>
      <c r="K6" s="141" t="s">
        <v>166</v>
      </c>
      <c r="L6" s="143" t="s">
        <v>167</v>
      </c>
      <c r="M6" s="143" t="s">
        <v>168</v>
      </c>
      <c r="N6" s="143" t="s">
        <v>169</v>
      </c>
      <c r="O6" s="143" t="s">
        <v>170</v>
      </c>
      <c r="P6" s="141" t="s">
        <v>171</v>
      </c>
      <c r="Q6" s="141" t="s">
        <v>172</v>
      </c>
      <c r="R6" s="141" t="s">
        <v>173</v>
      </c>
      <c r="S6" s="144" t="s">
        <v>174</v>
      </c>
      <c r="T6" s="144" t="s">
        <v>175</v>
      </c>
      <c r="U6" s="144" t="s">
        <v>176</v>
      </c>
      <c r="V6" s="144" t="s">
        <v>177</v>
      </c>
      <c r="W6" s="144" t="s">
        <v>178</v>
      </c>
      <c r="X6" s="144" t="s">
        <v>179</v>
      </c>
      <c r="Y6" s="140" t="s">
        <v>105</v>
      </c>
      <c r="Z6"/>
    </row>
    <row r="7" spans="2:26" hidden="1">
      <c r="B7" s="44" t="s">
        <v>37</v>
      </c>
      <c r="C7" s="148" t="e">
        <v>#REF!</v>
      </c>
      <c r="D7" s="148" t="e">
        <v>#REF!</v>
      </c>
      <c r="E7" s="148" t="e">
        <v>#REF!</v>
      </c>
      <c r="F7" s="148" t="e">
        <v>#REF!</v>
      </c>
      <c r="G7" s="148" t="e">
        <v>#REF!</v>
      </c>
      <c r="H7" s="148" t="e">
        <v>#REF!</v>
      </c>
      <c r="I7" s="148" t="e">
        <v>#REF!</v>
      </c>
      <c r="J7" s="148" t="e">
        <v>#REF!</v>
      </c>
      <c r="K7" s="148" t="e">
        <v>#REF!</v>
      </c>
      <c r="L7" s="148" t="e">
        <v>#REF!</v>
      </c>
      <c r="M7" s="148" t="e">
        <v>#REF!</v>
      </c>
      <c r="N7" s="148" t="e">
        <v>#REF!</v>
      </c>
      <c r="O7" s="148" t="e">
        <v>#REF!</v>
      </c>
      <c r="P7" s="148" t="e">
        <v>#REF!</v>
      </c>
      <c r="Q7" s="148" t="e">
        <v>#REF!</v>
      </c>
      <c r="R7" s="148" t="e">
        <v>#REF!</v>
      </c>
      <c r="S7" s="148" t="e">
        <v>#REF!</v>
      </c>
      <c r="T7" s="148" t="e">
        <v>#REF!</v>
      </c>
      <c r="U7" s="148" t="e">
        <v>#REF!</v>
      </c>
      <c r="V7" s="148" t="e">
        <v>#REF!</v>
      </c>
      <c r="W7" s="148" t="e">
        <v>#REF!</v>
      </c>
      <c r="X7" s="148" t="e">
        <v>#REF!</v>
      </c>
      <c r="Y7" s="150" t="e">
        <v>#REF!</v>
      </c>
    </row>
    <row r="8" spans="2:26" hidden="1">
      <c r="B8" s="44" t="s">
        <v>38</v>
      </c>
      <c r="C8" s="148" t="e">
        <v>#REF!</v>
      </c>
      <c r="D8" s="148" t="e">
        <v>#REF!</v>
      </c>
      <c r="E8" s="148" t="e">
        <v>#REF!</v>
      </c>
      <c r="F8" s="148" t="e">
        <v>#REF!</v>
      </c>
      <c r="G8" s="148" t="e">
        <v>#REF!</v>
      </c>
      <c r="H8" s="148" t="e">
        <v>#REF!</v>
      </c>
      <c r="I8" s="148" t="e">
        <v>#REF!</v>
      </c>
      <c r="J8" s="148" t="e">
        <v>#REF!</v>
      </c>
      <c r="K8" s="148" t="e">
        <v>#REF!</v>
      </c>
      <c r="L8" s="148" t="e">
        <v>#REF!</v>
      </c>
      <c r="M8" s="148" t="e">
        <v>#REF!</v>
      </c>
      <c r="N8" s="148" t="e">
        <v>#REF!</v>
      </c>
      <c r="O8" s="148" t="e">
        <v>#REF!</v>
      </c>
      <c r="P8" s="148" t="e">
        <v>#REF!</v>
      </c>
      <c r="Q8" s="148" t="e">
        <v>#REF!</v>
      </c>
      <c r="R8" s="148" t="e">
        <v>#REF!</v>
      </c>
      <c r="S8" s="148" t="e">
        <v>#REF!</v>
      </c>
      <c r="T8" s="148" t="e">
        <v>#REF!</v>
      </c>
      <c r="U8" s="148" t="e">
        <v>#REF!</v>
      </c>
      <c r="V8" s="148" t="e">
        <v>#REF!</v>
      </c>
      <c r="W8" s="148" t="e">
        <v>#REF!</v>
      </c>
      <c r="X8" s="148" t="e">
        <v>#REF!</v>
      </c>
      <c r="Y8" s="150" t="e">
        <v>#REF!</v>
      </c>
    </row>
    <row r="9" spans="2:26" hidden="1">
      <c r="B9" s="44" t="s">
        <v>39</v>
      </c>
      <c r="C9" s="148" t="e">
        <v>#REF!</v>
      </c>
      <c r="D9" s="148" t="e">
        <v>#REF!</v>
      </c>
      <c r="E9" s="148" t="e">
        <v>#REF!</v>
      </c>
      <c r="F9" s="148" t="e">
        <v>#REF!</v>
      </c>
      <c r="G9" s="148" t="e">
        <v>#REF!</v>
      </c>
      <c r="H9" s="148" t="e">
        <v>#REF!</v>
      </c>
      <c r="I9" s="148" t="e">
        <v>#REF!</v>
      </c>
      <c r="J9" s="148" t="e">
        <v>#REF!</v>
      </c>
      <c r="K9" s="148" t="e">
        <v>#REF!</v>
      </c>
      <c r="L9" s="148" t="e">
        <v>#REF!</v>
      </c>
      <c r="M9" s="148" t="e">
        <v>#REF!</v>
      </c>
      <c r="N9" s="148" t="e">
        <v>#REF!</v>
      </c>
      <c r="O9" s="148" t="e">
        <v>#REF!</v>
      </c>
      <c r="P9" s="148" t="e">
        <v>#REF!</v>
      </c>
      <c r="Q9" s="148" t="e">
        <v>#REF!</v>
      </c>
      <c r="R9" s="148" t="e">
        <v>#REF!</v>
      </c>
      <c r="S9" s="148" t="e">
        <v>#REF!</v>
      </c>
      <c r="T9" s="148" t="e">
        <v>#REF!</v>
      </c>
      <c r="U9" s="148" t="e">
        <v>#REF!</v>
      </c>
      <c r="V9" s="148" t="e">
        <v>#REF!</v>
      </c>
      <c r="W9" s="148" t="e">
        <v>#REF!</v>
      </c>
      <c r="X9" s="148" t="e">
        <v>#REF!</v>
      </c>
      <c r="Y9" s="150" t="e">
        <v>#REF!</v>
      </c>
    </row>
    <row r="10" spans="2:26" hidden="1">
      <c r="B10" s="44" t="s">
        <v>40</v>
      </c>
      <c r="C10" s="148" t="e">
        <v>#REF!</v>
      </c>
      <c r="D10" s="148" t="e">
        <v>#REF!</v>
      </c>
      <c r="E10" s="148" t="e">
        <v>#REF!</v>
      </c>
      <c r="F10" s="148" t="e">
        <v>#REF!</v>
      </c>
      <c r="G10" s="148" t="e">
        <v>#REF!</v>
      </c>
      <c r="H10" s="148" t="e">
        <v>#REF!</v>
      </c>
      <c r="I10" s="148" t="e">
        <v>#REF!</v>
      </c>
      <c r="J10" s="148" t="e">
        <v>#REF!</v>
      </c>
      <c r="K10" s="148" t="e">
        <v>#REF!</v>
      </c>
      <c r="L10" s="148" t="e">
        <v>#REF!</v>
      </c>
      <c r="M10" s="148" t="e">
        <v>#REF!</v>
      </c>
      <c r="N10" s="148" t="e">
        <v>#REF!</v>
      </c>
      <c r="O10" s="148" t="e">
        <v>#REF!</v>
      </c>
      <c r="P10" s="148" t="e">
        <v>#REF!</v>
      </c>
      <c r="Q10" s="148" t="e">
        <v>#REF!</v>
      </c>
      <c r="R10" s="148" t="e">
        <v>#REF!</v>
      </c>
      <c r="S10" s="148" t="e">
        <v>#REF!</v>
      </c>
      <c r="T10" s="148" t="e">
        <v>#REF!</v>
      </c>
      <c r="U10" s="148" t="e">
        <v>#REF!</v>
      </c>
      <c r="V10" s="148" t="e">
        <v>#REF!</v>
      </c>
      <c r="W10" s="148" t="e">
        <v>#REF!</v>
      </c>
      <c r="X10" s="148" t="e">
        <v>#REF!</v>
      </c>
      <c r="Y10" s="150" t="e">
        <v>#REF!</v>
      </c>
    </row>
    <row r="11" spans="2:26" hidden="1">
      <c r="B11" s="44" t="s">
        <v>41</v>
      </c>
      <c r="C11" s="148" t="e">
        <v>#REF!</v>
      </c>
      <c r="D11" s="148" t="e">
        <v>#REF!</v>
      </c>
      <c r="E11" s="148" t="e">
        <v>#REF!</v>
      </c>
      <c r="F11" s="148" t="e">
        <v>#REF!</v>
      </c>
      <c r="G11" s="148" t="e">
        <v>#REF!</v>
      </c>
      <c r="H11" s="148" t="e">
        <v>#REF!</v>
      </c>
      <c r="I11" s="148" t="e">
        <v>#REF!</v>
      </c>
      <c r="J11" s="148" t="e">
        <v>#REF!</v>
      </c>
      <c r="K11" s="148" t="e">
        <v>#REF!</v>
      </c>
      <c r="L11" s="148" t="e">
        <v>#REF!</v>
      </c>
      <c r="M11" s="148" t="e">
        <v>#REF!</v>
      </c>
      <c r="N11" s="148" t="e">
        <v>#REF!</v>
      </c>
      <c r="O11" s="148" t="e">
        <v>#REF!</v>
      </c>
      <c r="P11" s="148" t="e">
        <v>#REF!</v>
      </c>
      <c r="Q11" s="148" t="e">
        <v>#REF!</v>
      </c>
      <c r="R11" s="148" t="e">
        <v>#REF!</v>
      </c>
      <c r="S11" s="148" t="e">
        <v>#REF!</v>
      </c>
      <c r="T11" s="148" t="e">
        <v>#REF!</v>
      </c>
      <c r="U11" s="148" t="e">
        <v>#REF!</v>
      </c>
      <c r="V11" s="148" t="e">
        <v>#REF!</v>
      </c>
      <c r="W11" s="148" t="e">
        <v>#REF!</v>
      </c>
      <c r="X11" s="148" t="e">
        <v>#REF!</v>
      </c>
      <c r="Y11" s="150" t="e">
        <v>#REF!</v>
      </c>
    </row>
    <row r="12" spans="2:26">
      <c r="B12" s="44" t="s">
        <v>42</v>
      </c>
      <c r="C12" s="148">
        <v>0.75520170193562941</v>
      </c>
      <c r="D12" s="148">
        <v>4.6416426257514468E-3</v>
      </c>
      <c r="E12" s="148">
        <v>2.9977275291311425E-3</v>
      </c>
      <c r="F12" s="148">
        <v>0.11420374877109288</v>
      </c>
      <c r="G12" s="148">
        <v>1.6519735039566781E-2</v>
      </c>
      <c r="H12" s="148">
        <v>3.4892903766499589E-2</v>
      </c>
      <c r="I12" s="148">
        <v>2.1435363514754942E-3</v>
      </c>
      <c r="J12" s="148">
        <v>7.8327719309555666E-3</v>
      </c>
      <c r="K12" s="148">
        <v>6.2049736490080104E-3</v>
      </c>
      <c r="L12" s="148">
        <v>1.4666301352200752E-3</v>
      </c>
      <c r="M12" s="148">
        <v>1.0475929537286251E-3</v>
      </c>
      <c r="N12" s="148">
        <v>2.7076248650216772E-3</v>
      </c>
      <c r="O12" s="148">
        <v>9.8312569503763276E-4</v>
      </c>
      <c r="P12" s="148">
        <v>3.0138443438038906E-3</v>
      </c>
      <c r="Q12" s="148">
        <v>3.5940496720228213E-3</v>
      </c>
      <c r="R12" s="148">
        <v>3.3200638225861041E-3</v>
      </c>
      <c r="S12" s="148">
        <v>4.4804744790239654E-3</v>
      </c>
      <c r="T12" s="148">
        <v>1.8502103244314793E-2</v>
      </c>
      <c r="U12" s="148">
        <v>4.8511612164971714E-3</v>
      </c>
      <c r="V12" s="148">
        <v>9.6217383596306025E-3</v>
      </c>
      <c r="W12" s="148">
        <v>7.9778232630102995E-3</v>
      </c>
      <c r="X12" s="148">
        <v>0.24479829806437056</v>
      </c>
      <c r="Y12" s="150">
        <v>1</v>
      </c>
    </row>
    <row r="13" spans="2:26">
      <c r="B13" s="44" t="s">
        <v>43</v>
      </c>
      <c r="C13" s="148">
        <v>0.7732494318093972</v>
      </c>
      <c r="D13" s="148">
        <v>3.4014131325468852E-3</v>
      </c>
      <c r="E13" s="148">
        <v>5.4731829496436251E-3</v>
      </c>
      <c r="F13" s="148">
        <v>0.10726820142550132</v>
      </c>
      <c r="G13" s="148">
        <v>1.6373165942577962E-2</v>
      </c>
      <c r="H13" s="148">
        <v>3.7941217396682075E-2</v>
      </c>
      <c r="I13" s="148">
        <v>1.9790040043909151E-3</v>
      </c>
      <c r="J13" s="148">
        <v>7.9778598927008771E-3</v>
      </c>
      <c r="K13" s="148">
        <v>4.2981493220365192E-3</v>
      </c>
      <c r="L13" s="148">
        <v>1.7316285038420508E-3</v>
      </c>
      <c r="M13" s="148">
        <v>1.1904945963914098E-3</v>
      </c>
      <c r="N13" s="148">
        <v>7.1120456407798517E-4</v>
      </c>
      <c r="O13" s="148">
        <v>6.6482165772507309E-4</v>
      </c>
      <c r="P13" s="148">
        <v>3.061271819292197E-3</v>
      </c>
      <c r="Q13" s="148">
        <v>3.293186351056757E-3</v>
      </c>
      <c r="R13" s="148">
        <v>1.6079407535676184E-3</v>
      </c>
      <c r="S13" s="148">
        <v>3.030349881723589E-3</v>
      </c>
      <c r="T13" s="148">
        <v>1.1147358493483202E-2</v>
      </c>
      <c r="U13" s="148">
        <v>5.7824023253297049E-3</v>
      </c>
      <c r="V13" s="148">
        <v>7.6531795482304918E-3</v>
      </c>
      <c r="W13" s="148">
        <v>6.4626849518390822E-3</v>
      </c>
      <c r="X13" s="148">
        <v>0.22675056819060282</v>
      </c>
      <c r="Y13" s="150">
        <v>1</v>
      </c>
    </row>
    <row r="14" spans="2:26">
      <c r="B14" s="44" t="s">
        <v>44</v>
      </c>
      <c r="C14" s="148">
        <v>0.72662709349162602</v>
      </c>
      <c r="D14" s="148">
        <v>6.8546392481096743E-3</v>
      </c>
      <c r="E14" s="148">
        <v>4.8759804960780157E-3</v>
      </c>
      <c r="F14" s="148">
        <v>0.15055473111440887</v>
      </c>
      <c r="G14" s="148">
        <v>2.4962900148399407E-2</v>
      </c>
      <c r="H14" s="148">
        <v>3.7311850752596992E-2</v>
      </c>
      <c r="I14" s="148">
        <v>1.3426612960214825E-3</v>
      </c>
      <c r="J14" s="148">
        <v>7.5436364921206978E-3</v>
      </c>
      <c r="K14" s="148">
        <v>2.5439898240407037E-3</v>
      </c>
      <c r="L14" s="148">
        <v>1.1306621440180906E-3</v>
      </c>
      <c r="M14" s="148">
        <v>5.2999788000847997E-4</v>
      </c>
      <c r="N14" s="148">
        <v>3.003321320048053E-4</v>
      </c>
      <c r="O14" s="148">
        <v>5.82997668009328E-4</v>
      </c>
      <c r="P14" s="148">
        <v>3.4803194120556851E-3</v>
      </c>
      <c r="Q14" s="148">
        <v>3.9749841000635997E-3</v>
      </c>
      <c r="R14" s="148">
        <v>1.7843261960285492E-3</v>
      </c>
      <c r="S14" s="148">
        <v>1.8019927920288319E-3</v>
      </c>
      <c r="T14" s="148">
        <v>1.0882623136174122E-2</v>
      </c>
      <c r="U14" s="148">
        <v>2.7913221680446612E-3</v>
      </c>
      <c r="V14" s="148">
        <v>7.4376369161190019E-3</v>
      </c>
      <c r="W14" s="148">
        <v>5.2293124160836691E-3</v>
      </c>
      <c r="X14" s="148">
        <v>0.27337290650837398</v>
      </c>
      <c r="Y14" s="150">
        <v>1</v>
      </c>
    </row>
    <row r="15" spans="2:26">
      <c r="B15" s="44" t="s">
        <v>45</v>
      </c>
      <c r="C15" s="148">
        <v>0.65015050167224075</v>
      </c>
      <c r="D15" s="148">
        <v>2.5585284280936456E-3</v>
      </c>
      <c r="E15" s="148">
        <v>1.5217391304347826E-3</v>
      </c>
      <c r="F15" s="148">
        <v>0.18021739130434783</v>
      </c>
      <c r="G15" s="148">
        <v>3.0351170568561871E-2</v>
      </c>
      <c r="H15" s="148">
        <v>5.9515050167224082E-2</v>
      </c>
      <c r="I15" s="148">
        <v>1.3377926421404682E-3</v>
      </c>
      <c r="J15" s="148">
        <v>4.7658862876254178E-3</v>
      </c>
      <c r="K15" s="148">
        <v>3.4230769230769231E-2</v>
      </c>
      <c r="L15" s="148">
        <v>5.6187290969899667E-3</v>
      </c>
      <c r="M15" s="148">
        <v>2.0066889632107021E-3</v>
      </c>
      <c r="N15" s="148">
        <v>6.0702341137123745E-3</v>
      </c>
      <c r="O15" s="148">
        <v>2.0535117056856188E-2</v>
      </c>
      <c r="P15" s="148">
        <v>5.3678929765886285E-3</v>
      </c>
      <c r="Q15" s="148">
        <v>4.2307692307692307E-3</v>
      </c>
      <c r="R15" s="148">
        <v>1.705685618729097E-3</v>
      </c>
      <c r="S15" s="148">
        <v>3.0936454849498328E-3</v>
      </c>
      <c r="T15" s="148">
        <v>7.7591973244147154E-3</v>
      </c>
      <c r="U15" s="148">
        <v>2.1739130434782609E-3</v>
      </c>
      <c r="V15" s="148">
        <v>5.0334448160535119E-3</v>
      </c>
      <c r="W15" s="148">
        <v>5.9866220735785951E-3</v>
      </c>
      <c r="X15" s="148">
        <v>0.34984949832775919</v>
      </c>
      <c r="Y15" s="150">
        <v>1</v>
      </c>
    </row>
    <row r="16" spans="2:26">
      <c r="B16" s="44" t="s">
        <v>46</v>
      </c>
      <c r="C16" s="148">
        <v>0.52336259284267383</v>
      </c>
      <c r="D16" s="148">
        <v>4.0513166779203242E-3</v>
      </c>
      <c r="E16" s="148">
        <v>2.464550979068197E-3</v>
      </c>
      <c r="F16" s="148">
        <v>0.21948008102633357</v>
      </c>
      <c r="G16" s="148">
        <v>2.2940580688723834E-2</v>
      </c>
      <c r="H16" s="148">
        <v>7.9625253207292371E-2</v>
      </c>
      <c r="I16" s="148">
        <v>3.1060094530722484E-3</v>
      </c>
      <c r="J16" s="148">
        <v>4.709655638082377E-3</v>
      </c>
      <c r="K16" s="148">
        <v>0.10136731937879812</v>
      </c>
      <c r="L16" s="148">
        <v>2.236664415935179E-2</v>
      </c>
      <c r="M16" s="148">
        <v>1.0027008777852802E-2</v>
      </c>
      <c r="N16" s="148">
        <v>1.2187711006076974E-2</v>
      </c>
      <c r="O16" s="148">
        <v>5.6785955435516546E-2</v>
      </c>
      <c r="P16" s="148">
        <v>2.8190411883862255E-3</v>
      </c>
      <c r="Q16" s="148">
        <v>6.9041188386225524E-3</v>
      </c>
      <c r="R16" s="148">
        <v>2.0425388251181635E-3</v>
      </c>
      <c r="S16" s="148">
        <v>3.0047265361242406E-3</v>
      </c>
      <c r="T16" s="148">
        <v>8.4740040513166786E-3</v>
      </c>
      <c r="U16" s="148">
        <v>2.9034436191762323E-3</v>
      </c>
      <c r="V16" s="148">
        <v>5.688723835246455E-3</v>
      </c>
      <c r="W16" s="148">
        <v>7.0560432140445647E-3</v>
      </c>
      <c r="X16" s="148">
        <v>0.47663740715732611</v>
      </c>
      <c r="Y16" s="150">
        <v>1</v>
      </c>
    </row>
    <row r="17" spans="2:25">
      <c r="B17" s="44" t="s">
        <v>47</v>
      </c>
      <c r="C17" s="148">
        <v>0.46457395835231102</v>
      </c>
      <c r="D17" s="148">
        <v>4.9918927289620873E-3</v>
      </c>
      <c r="E17" s="148">
        <v>2.5323835376851464E-3</v>
      </c>
      <c r="F17" s="148">
        <v>0.24217967170106944</v>
      </c>
      <c r="G17" s="148">
        <v>2.3374446610431962E-2</v>
      </c>
      <c r="H17" s="148">
        <v>9.3042321776676568E-2</v>
      </c>
      <c r="I17" s="148">
        <v>3.3157827615733571E-3</v>
      </c>
      <c r="J17" s="148">
        <v>6.9412814953815887E-3</v>
      </c>
      <c r="K17" s="148">
        <v>0.12204631164714241</v>
      </c>
      <c r="L17" s="148">
        <v>2.8712492484833027E-2</v>
      </c>
      <c r="M17" s="148">
        <v>1.0493905882781613E-2</v>
      </c>
      <c r="N17" s="148">
        <v>1.9038422999143725E-2</v>
      </c>
      <c r="O17" s="148">
        <v>6.3801490280384052E-2</v>
      </c>
      <c r="P17" s="148">
        <v>3.6801544936143852E-3</v>
      </c>
      <c r="Q17" s="148">
        <v>7.9615223450964674E-3</v>
      </c>
      <c r="R17" s="148">
        <v>1.0748966095210334E-3</v>
      </c>
      <c r="S17" s="148">
        <v>2.6781322305015577E-3</v>
      </c>
      <c r="T17" s="148">
        <v>6.5222540035344062E-3</v>
      </c>
      <c r="U17" s="148">
        <v>1.6578913807866785E-3</v>
      </c>
      <c r="V17" s="148">
        <v>4.718613929931316E-3</v>
      </c>
      <c r="W17" s="148">
        <v>8.7084843957805757E-3</v>
      </c>
      <c r="X17" s="148">
        <v>0.53542604164768892</v>
      </c>
      <c r="Y17" s="150">
        <v>1</v>
      </c>
    </row>
    <row r="18" spans="2:25">
      <c r="B18" s="44" t="s">
        <v>48</v>
      </c>
      <c r="C18" s="148">
        <v>0.41487188365650968</v>
      </c>
      <c r="D18" s="148">
        <v>3.3760387811634348E-3</v>
      </c>
      <c r="E18" s="148">
        <v>3.8261772853185596E-3</v>
      </c>
      <c r="F18" s="148">
        <v>0.27591759002770083</v>
      </c>
      <c r="G18" s="148">
        <v>1.5027700831024931E-2</v>
      </c>
      <c r="H18" s="148">
        <v>8.7707756232686979E-2</v>
      </c>
      <c r="I18" s="148">
        <v>2.7873961218836565E-3</v>
      </c>
      <c r="J18" s="148">
        <v>6.5616343490304705E-3</v>
      </c>
      <c r="K18" s="148">
        <v>0.15249307479224378</v>
      </c>
      <c r="L18" s="148">
        <v>3.4400969529085876E-2</v>
      </c>
      <c r="M18" s="148">
        <v>1.6256925207756234E-2</v>
      </c>
      <c r="N18" s="148">
        <v>1.7313019390581719E-2</v>
      </c>
      <c r="O18" s="148">
        <v>8.4522160664819948E-2</v>
      </c>
      <c r="P18" s="148">
        <v>3.7915512465373962E-3</v>
      </c>
      <c r="Q18" s="148">
        <v>9.2624653739612189E-3</v>
      </c>
      <c r="R18" s="148">
        <v>2.2853185595567869E-3</v>
      </c>
      <c r="S18" s="148">
        <v>2.7527700831024931E-3</v>
      </c>
      <c r="T18" s="148">
        <v>7.9466759002770077E-3</v>
      </c>
      <c r="U18" s="148">
        <v>1.5408587257617729E-3</v>
      </c>
      <c r="V18" s="148">
        <v>4.8995844875346257E-3</v>
      </c>
      <c r="W18" s="148">
        <v>4.9515235457063709E-3</v>
      </c>
      <c r="X18" s="148">
        <v>0.58512811634349027</v>
      </c>
      <c r="Y18" s="150">
        <v>1</v>
      </c>
    </row>
    <row r="19" spans="2:25" ht="24">
      <c r="B19" s="216" t="s">
        <v>54</v>
      </c>
      <c r="C19" s="153">
        <v>0.62008486358455883</v>
      </c>
      <c r="D19" s="153">
        <v>4.2359506432235634E-3</v>
      </c>
      <c r="E19" s="153">
        <v>3.4046634009527277E-3</v>
      </c>
      <c r="F19" s="153">
        <v>0.18205190605731303</v>
      </c>
      <c r="G19" s="153">
        <v>2.1256858119748735E-2</v>
      </c>
      <c r="H19" s="153">
        <v>6.0671921044578685E-2</v>
      </c>
      <c r="I19" s="153">
        <v>2.2745946571120839E-3</v>
      </c>
      <c r="J19" s="153">
        <v>6.6334312404974227E-3</v>
      </c>
      <c r="K19" s="153">
        <v>5.8710565058467203E-2</v>
      </c>
      <c r="L19" s="153">
        <v>1.3230719557417853E-2</v>
      </c>
      <c r="M19" s="153">
        <v>5.7852773005573239E-3</v>
      </c>
      <c r="N19" s="153">
        <v>8.0984244094848678E-3</v>
      </c>
      <c r="O19" s="153">
        <v>3.1596143791007156E-2</v>
      </c>
      <c r="P19" s="153">
        <v>3.5926066035530902E-3</v>
      </c>
      <c r="Q19" s="153">
        <v>5.5298673072799081E-3</v>
      </c>
      <c r="R19" s="153">
        <v>1.9878607967346073E-3</v>
      </c>
      <c r="S19" s="153">
        <v>2.9998626568904074E-3</v>
      </c>
      <c r="T19" s="153">
        <v>1.0283866521773702E-2</v>
      </c>
      <c r="U19" s="153">
        <v>3.1685296335830409E-3</v>
      </c>
      <c r="V19" s="153">
        <v>6.4888595461894518E-3</v>
      </c>
      <c r="W19" s="153">
        <v>6.6237931275435584E-3</v>
      </c>
      <c r="X19" s="153">
        <v>0.37991513641544122</v>
      </c>
      <c r="Y19" s="217">
        <v>1</v>
      </c>
    </row>
    <row r="20" spans="2:25" ht="15" hidden="1" customHeight="1" outlineLevel="1">
      <c r="B20" s="44" t="s">
        <v>37</v>
      </c>
      <c r="C20" s="148">
        <v>0.51699687504957093</v>
      </c>
      <c r="D20" s="148">
        <v>4.3305150616265607E-3</v>
      </c>
      <c r="E20" s="148">
        <v>2.8870100410843735E-3</v>
      </c>
      <c r="F20" s="148">
        <v>0.19940990783775639</v>
      </c>
      <c r="G20" s="148">
        <v>1.2071509017940706E-2</v>
      </c>
      <c r="H20" s="148">
        <v>7.3111149886581753E-2</v>
      </c>
      <c r="I20" s="148">
        <v>3.2359892768198473E-3</v>
      </c>
      <c r="J20" s="148">
        <v>8.1692866547167717E-3</v>
      </c>
      <c r="K20" s="148">
        <v>0.13502323884456147</v>
      </c>
      <c r="L20" s="148">
        <v>2.8854237718310305E-2</v>
      </c>
      <c r="M20" s="148">
        <v>1.52281848320934E-2</v>
      </c>
      <c r="N20" s="148">
        <v>1.3324661728081725E-2</v>
      </c>
      <c r="O20" s="148">
        <v>7.761615456607604E-2</v>
      </c>
      <c r="P20" s="148">
        <v>3.5691058200218906E-3</v>
      </c>
      <c r="Q20" s="148">
        <v>6.4719785536396946E-3</v>
      </c>
      <c r="R20" s="148">
        <v>2.4587173426817467E-3</v>
      </c>
      <c r="S20" s="148">
        <v>3.80704620802335E-3</v>
      </c>
      <c r="T20" s="148">
        <v>1.2404625561142748E-2</v>
      </c>
      <c r="U20" s="148">
        <v>4.2036135213591157E-3</v>
      </c>
      <c r="V20" s="148">
        <v>6.0436858552370678E-3</v>
      </c>
      <c r="W20" s="148">
        <v>5.8057454672356089E-3</v>
      </c>
      <c r="X20" s="148">
        <v>0.48300312495042907</v>
      </c>
      <c r="Y20" s="150">
        <v>1</v>
      </c>
    </row>
    <row r="21" spans="2:25" ht="15" hidden="1" customHeight="1" outlineLevel="1">
      <c r="B21" s="44" t="s">
        <v>38</v>
      </c>
      <c r="C21" s="148">
        <v>0.50008186253642883</v>
      </c>
      <c r="D21" s="148">
        <v>3.372736500867743E-3</v>
      </c>
      <c r="E21" s="148">
        <v>2.1611709617210778E-3</v>
      </c>
      <c r="F21" s="148">
        <v>0.25925865287010053</v>
      </c>
      <c r="G21" s="148">
        <v>1.2836045712040342E-2</v>
      </c>
      <c r="H21" s="148">
        <v>6.0823864566619736E-2</v>
      </c>
      <c r="I21" s="148">
        <v>2.1939159762926095E-3</v>
      </c>
      <c r="J21" s="148">
        <v>3.487344051868103E-3</v>
      </c>
      <c r="K21" s="148">
        <v>0.12303939225252955</v>
      </c>
      <c r="L21" s="148">
        <v>2.3117980287501227E-2</v>
      </c>
      <c r="M21" s="148">
        <v>1.038016961917548E-2</v>
      </c>
      <c r="N21" s="148">
        <v>1.0838599823176922E-2</v>
      </c>
      <c r="O21" s="148">
        <v>7.870264252267592E-2</v>
      </c>
      <c r="P21" s="148">
        <v>4.0440092995841382E-3</v>
      </c>
      <c r="Q21" s="148">
        <v>7.580470873309539E-3</v>
      </c>
      <c r="R21" s="148">
        <v>1.1297030027178363E-3</v>
      </c>
      <c r="S21" s="148">
        <v>3.2253839352958513E-3</v>
      </c>
      <c r="T21" s="148">
        <v>5.8286125937326043E-3</v>
      </c>
      <c r="U21" s="148">
        <v>4.6170470545859391E-3</v>
      </c>
      <c r="V21" s="148">
        <v>3.6838141392972921E-3</v>
      </c>
      <c r="W21" s="148">
        <v>2.6359736730082843E-3</v>
      </c>
      <c r="X21" s="148">
        <v>0.49991813746357117</v>
      </c>
      <c r="Y21" s="150">
        <v>1</v>
      </c>
    </row>
    <row r="22" spans="2:25" ht="15" hidden="1" customHeight="1" outlineLevel="1">
      <c r="B22" s="44" t="s">
        <v>39</v>
      </c>
      <c r="C22" s="148">
        <v>0.65110997267759563</v>
      </c>
      <c r="D22" s="148">
        <v>5.5498633879781422E-3</v>
      </c>
      <c r="E22" s="148">
        <v>2.4760928961748635E-3</v>
      </c>
      <c r="F22" s="148">
        <v>0.15940915300546449</v>
      </c>
      <c r="G22" s="148">
        <v>1.3405054644808742E-2</v>
      </c>
      <c r="H22" s="148">
        <v>5.4491120218579235E-2</v>
      </c>
      <c r="I22" s="148">
        <v>2.4590163934426232E-3</v>
      </c>
      <c r="J22" s="148">
        <v>4.9863387978142078E-3</v>
      </c>
      <c r="K22" s="148">
        <v>6.0997267759562844E-2</v>
      </c>
      <c r="L22" s="148">
        <v>1.132172131147541E-2</v>
      </c>
      <c r="M22" s="148">
        <v>5.5157103825136614E-3</v>
      </c>
      <c r="N22" s="148">
        <v>1.0365437158469945E-2</v>
      </c>
      <c r="O22" s="148">
        <v>3.3794398907103826E-2</v>
      </c>
      <c r="P22" s="148">
        <v>5.7377049180327867E-3</v>
      </c>
      <c r="Q22" s="148">
        <v>5.1741803278688523E-3</v>
      </c>
      <c r="R22" s="148">
        <v>1.5027322404371586E-3</v>
      </c>
      <c r="S22" s="148">
        <v>3.9617486338797813E-3</v>
      </c>
      <c r="T22" s="148">
        <v>9.7506830601092904E-3</v>
      </c>
      <c r="U22" s="148">
        <v>7.4453551912568305E-3</v>
      </c>
      <c r="V22" s="148">
        <v>7.155054644808743E-3</v>
      </c>
      <c r="W22" s="148">
        <v>4.3886612021857927E-3</v>
      </c>
      <c r="X22" s="148">
        <v>0.34889002732240437</v>
      </c>
      <c r="Y22" s="150">
        <v>1</v>
      </c>
    </row>
    <row r="23" spans="2:25" ht="15" hidden="1" customHeight="1" outlineLevel="1">
      <c r="B23" s="44" t="s">
        <v>40</v>
      </c>
      <c r="C23" s="148">
        <v>0.71100483498002942</v>
      </c>
      <c r="D23" s="148">
        <v>3.0656576273561768E-3</v>
      </c>
      <c r="E23" s="148">
        <v>2.1021652301870925E-3</v>
      </c>
      <c r="F23" s="148">
        <v>0.15680400812837222</v>
      </c>
      <c r="G23" s="148">
        <v>1.0826150935463527E-2</v>
      </c>
      <c r="H23" s="148">
        <v>5.6986195781655105E-2</v>
      </c>
      <c r="I23" s="148">
        <v>1.278817181697148E-3</v>
      </c>
      <c r="J23" s="148">
        <v>5.570737859995796E-3</v>
      </c>
      <c r="K23" s="148">
        <v>2.5050802326396187E-3</v>
      </c>
      <c r="L23" s="148">
        <v>4.0291500245252608E-4</v>
      </c>
      <c r="M23" s="148">
        <v>3.6787891528274123E-4</v>
      </c>
      <c r="N23" s="148">
        <v>8.9342022282951441E-4</v>
      </c>
      <c r="O23" s="148">
        <v>8.4086609207483713E-4</v>
      </c>
      <c r="P23" s="148">
        <v>2.9955854530166071E-3</v>
      </c>
      <c r="Q23" s="148">
        <v>4.0466680681101536E-3</v>
      </c>
      <c r="R23" s="148">
        <v>2.7328147992432207E-3</v>
      </c>
      <c r="S23" s="148">
        <v>6.0086889496181062E-3</v>
      </c>
      <c r="T23" s="148">
        <v>1.3050942470744868E-2</v>
      </c>
      <c r="U23" s="148">
        <v>5.7284002522598274E-3</v>
      </c>
      <c r="V23" s="148">
        <v>1.0318127671501648E-2</v>
      </c>
      <c r="W23" s="148">
        <v>4.9751243781094526E-3</v>
      </c>
      <c r="X23" s="148">
        <v>0.28899516501997058</v>
      </c>
      <c r="Y23" s="150">
        <v>1</v>
      </c>
    </row>
    <row r="24" spans="2:25" ht="15" hidden="1" customHeight="1" outlineLevel="1">
      <c r="B24" s="44" t="s">
        <v>41</v>
      </c>
      <c r="C24" s="148">
        <v>0.82199667412122257</v>
      </c>
      <c r="D24" s="148">
        <v>2.94741670967372E-3</v>
      </c>
      <c r="E24" s="148">
        <v>1.0895120133035151E-3</v>
      </c>
      <c r="F24" s="148">
        <v>9.0658868054360922E-2</v>
      </c>
      <c r="G24" s="148">
        <v>9.4730202419863532E-3</v>
      </c>
      <c r="H24" s="148">
        <v>2.3120591777051436E-2</v>
      </c>
      <c r="I24" s="148">
        <v>9.1748380067664431E-4</v>
      </c>
      <c r="J24" s="148">
        <v>9.323929124376398E-3</v>
      </c>
      <c r="K24" s="148">
        <v>8.372039681174379E-4</v>
      </c>
      <c r="L24" s="148">
        <v>2.8671368771145133E-4</v>
      </c>
      <c r="M24" s="148">
        <v>1.720282126268708E-4</v>
      </c>
      <c r="N24" s="148">
        <v>2.6377659269453523E-4</v>
      </c>
      <c r="O24" s="148">
        <v>1.1468547508458054E-4</v>
      </c>
      <c r="P24" s="148">
        <v>1.720282126268708E-3</v>
      </c>
      <c r="Q24" s="148">
        <v>2.0299329089970754E-3</v>
      </c>
      <c r="R24" s="148">
        <v>2.1790240266070303E-3</v>
      </c>
      <c r="S24" s="148">
        <v>4.4039222432478925E-3</v>
      </c>
      <c r="T24" s="148">
        <v>1.3555823154997419E-2</v>
      </c>
      <c r="U24" s="148">
        <v>3.406158610012042E-3</v>
      </c>
      <c r="V24" s="148">
        <v>8.2573542060897995E-3</v>
      </c>
      <c r="W24" s="148">
        <v>4.0828029130110669E-3</v>
      </c>
      <c r="X24" s="148">
        <v>0.17800332587877746</v>
      </c>
      <c r="Y24" s="150">
        <v>1</v>
      </c>
    </row>
    <row r="25" spans="2:25" ht="15" hidden="1" customHeight="1" outlineLevel="1">
      <c r="B25" s="44" t="s">
        <v>42</v>
      </c>
      <c r="C25" s="148">
        <v>0.79409104612601744</v>
      </c>
      <c r="D25" s="148">
        <v>2.8503302546112313E-3</v>
      </c>
      <c r="E25" s="148">
        <v>2.1377476909584235E-3</v>
      </c>
      <c r="F25" s="148">
        <v>0.10157042234220408</v>
      </c>
      <c r="G25" s="148">
        <v>1.2963521254145313E-2</v>
      </c>
      <c r="H25" s="148">
        <v>2.9489955326554664E-2</v>
      </c>
      <c r="I25" s="148">
        <v>1.836270452489928E-3</v>
      </c>
      <c r="J25" s="148">
        <v>7.4958204291939593E-3</v>
      </c>
      <c r="K25" s="148">
        <v>3.4532847315482226E-3</v>
      </c>
      <c r="L25" s="148">
        <v>1.1510949105160743E-3</v>
      </c>
      <c r="M25" s="148">
        <v>1.0414668238002576E-3</v>
      </c>
      <c r="N25" s="148">
        <v>9.5924575876339517E-4</v>
      </c>
      <c r="O25" s="148">
        <v>3.0147723846849563E-4</v>
      </c>
      <c r="P25" s="148">
        <v>1.9870090717241757E-3</v>
      </c>
      <c r="Q25" s="148">
        <v>2.8914407871296626E-3</v>
      </c>
      <c r="R25" s="148">
        <v>1.9047880066873134E-3</v>
      </c>
      <c r="S25" s="148">
        <v>5.2621481623591967E-3</v>
      </c>
      <c r="T25" s="148">
        <v>1.410091265382191E-2</v>
      </c>
      <c r="U25" s="148">
        <v>3.0695864280428646E-3</v>
      </c>
      <c r="V25" s="148">
        <v>7.4410063858360515E-3</v>
      </c>
      <c r="W25" s="148">
        <v>7.4547098966755284E-3</v>
      </c>
      <c r="X25" s="148">
        <v>0.2059089538739825</v>
      </c>
      <c r="Y25" s="150">
        <v>1</v>
      </c>
    </row>
    <row r="26" spans="2:25" ht="15" hidden="1" customHeight="1" outlineLevel="1">
      <c r="B26" s="44" t="s">
        <v>43</v>
      </c>
      <c r="C26" s="148">
        <v>0.77021146283282826</v>
      </c>
      <c r="D26" s="148">
        <v>2.9495196956998261E-3</v>
      </c>
      <c r="E26" s="148">
        <v>1.692347366385146E-3</v>
      </c>
      <c r="F26" s="148">
        <v>0.11815808136161433</v>
      </c>
      <c r="G26" s="148">
        <v>1.2313841789697634E-2</v>
      </c>
      <c r="H26" s="148">
        <v>3.8698343111340336E-2</v>
      </c>
      <c r="I26" s="148">
        <v>1.5634066146605634E-3</v>
      </c>
      <c r="J26" s="148">
        <v>5.5444523241570502E-3</v>
      </c>
      <c r="K26" s="148">
        <v>4.3839855586358068E-3</v>
      </c>
      <c r="L26" s="148">
        <v>1.1443491715556701E-3</v>
      </c>
      <c r="M26" s="148">
        <v>8.8646766810650506E-4</v>
      </c>
      <c r="N26" s="148">
        <v>1.7568177422474373E-3</v>
      </c>
      <c r="O26" s="148">
        <v>5.9635097672619433E-4</v>
      </c>
      <c r="P26" s="148">
        <v>2.5304622525949326E-3</v>
      </c>
      <c r="Q26" s="148">
        <v>2.8044613500096704E-3</v>
      </c>
      <c r="R26" s="148">
        <v>2.0146992456966024E-3</v>
      </c>
      <c r="S26" s="148">
        <v>5.8990393913996523E-3</v>
      </c>
      <c r="T26" s="148">
        <v>1.640771065695313E-2</v>
      </c>
      <c r="U26" s="148">
        <v>3.0945780413899815E-3</v>
      </c>
      <c r="V26" s="148">
        <v>5.8345690155373608E-3</v>
      </c>
      <c r="W26" s="148">
        <v>5.8990393913996523E-3</v>
      </c>
      <c r="X26" s="148">
        <v>0.22978853716717168</v>
      </c>
      <c r="Y26" s="150">
        <v>1</v>
      </c>
    </row>
    <row r="27" spans="2:25" ht="15" hidden="1" customHeight="1" outlineLevel="1">
      <c r="B27" s="44" t="s">
        <v>44</v>
      </c>
      <c r="C27" s="148">
        <v>0.71139899142892782</v>
      </c>
      <c r="D27" s="148">
        <v>5.4526987294855576E-3</v>
      </c>
      <c r="E27" s="148">
        <v>2.4946987651241113E-3</v>
      </c>
      <c r="F27" s="148">
        <v>0.16926531121367094</v>
      </c>
      <c r="G27" s="148">
        <v>1.8532047969493398E-2</v>
      </c>
      <c r="H27" s="148">
        <v>4.3657228389671947E-2</v>
      </c>
      <c r="I27" s="148">
        <v>1.4255421514994921E-3</v>
      </c>
      <c r="J27" s="148">
        <v>3.8489638090486288E-3</v>
      </c>
      <c r="K27" s="148">
        <v>2.5303373189115986E-3</v>
      </c>
      <c r="L27" s="148">
        <v>9.0878312158092624E-4</v>
      </c>
      <c r="M27" s="148">
        <v>2.6728915340615479E-4</v>
      </c>
      <c r="N27" s="148">
        <v>5.1675902991856588E-4</v>
      </c>
      <c r="O27" s="148">
        <v>8.3750601400595169E-4</v>
      </c>
      <c r="P27" s="148">
        <v>2.9045421336802153E-3</v>
      </c>
      <c r="Q27" s="148">
        <v>6.2189276359165347E-3</v>
      </c>
      <c r="R27" s="148">
        <v>1.4611807052869795E-3</v>
      </c>
      <c r="S27" s="148">
        <v>4.9359396995669914E-3</v>
      </c>
      <c r="T27" s="148">
        <v>9.693686630196546E-3</v>
      </c>
      <c r="U27" s="148">
        <v>2.7263493647427788E-3</v>
      </c>
      <c r="V27" s="148">
        <v>7.6622890643097703E-3</v>
      </c>
      <c r="W27" s="148">
        <v>5.7912649904666869E-3</v>
      </c>
      <c r="X27" s="148">
        <v>0.28860100857107218</v>
      </c>
      <c r="Y27" s="150">
        <v>1</v>
      </c>
    </row>
    <row r="28" spans="2:25" ht="15" hidden="1" customHeight="1" outlineLevel="1">
      <c r="B28" s="44" t="s">
        <v>45</v>
      </c>
      <c r="C28" s="148">
        <v>0.62299062766259583</v>
      </c>
      <c r="D28" s="148">
        <v>3.4081226924169272E-3</v>
      </c>
      <c r="E28" s="148">
        <v>1.9880715705765406E-3</v>
      </c>
      <c r="F28" s="148">
        <v>0.19451860266969612</v>
      </c>
      <c r="G28" s="148">
        <v>2.3033229196251066E-2</v>
      </c>
      <c r="H28" s="148">
        <v>5.796648679352457E-2</v>
      </c>
      <c r="I28" s="148">
        <v>2.0164725930133486E-3</v>
      </c>
      <c r="J28" s="148">
        <v>5.80800908832718E-3</v>
      </c>
      <c r="K28" s="148">
        <v>4.397898324339676E-2</v>
      </c>
      <c r="L28" s="148">
        <v>6.5464356716841803E-3</v>
      </c>
      <c r="M28" s="148">
        <v>2.2294802612894066E-3</v>
      </c>
      <c r="N28" s="148">
        <v>4.4589605225788132E-3</v>
      </c>
      <c r="O28" s="148">
        <v>3.0744106787844363E-2</v>
      </c>
      <c r="P28" s="148">
        <v>4.8565748366941209E-3</v>
      </c>
      <c r="Q28" s="148">
        <v>6.8304458960522577E-3</v>
      </c>
      <c r="R28" s="148">
        <v>1.7466628798636751E-3</v>
      </c>
      <c r="S28" s="148">
        <v>3.294518602669696E-3</v>
      </c>
      <c r="T28" s="148">
        <v>1.1928429423459244E-2</v>
      </c>
      <c r="U28" s="148">
        <v>2.9537063334280035E-3</v>
      </c>
      <c r="V28" s="148">
        <v>7.5404714569724512E-3</v>
      </c>
      <c r="W28" s="148">
        <v>5.1405850610621983E-3</v>
      </c>
      <c r="X28" s="148">
        <v>0.37700937233740417</v>
      </c>
      <c r="Y28" s="150">
        <v>1</v>
      </c>
    </row>
    <row r="29" spans="2:25" ht="15" hidden="1" customHeight="1" outlineLevel="1">
      <c r="B29" s="44" t="s">
        <v>46</v>
      </c>
      <c r="C29" s="148">
        <v>0.44765221126263632</v>
      </c>
      <c r="D29" s="148">
        <v>4.1111230422310515E-3</v>
      </c>
      <c r="E29" s="148">
        <v>1.1965208854254551E-3</v>
      </c>
      <c r="F29" s="148">
        <v>0.26173127368114252</v>
      </c>
      <c r="G29" s="148">
        <v>1.5846231726211479E-2</v>
      </c>
      <c r="H29" s="148">
        <v>6.9137431161699056E-2</v>
      </c>
      <c r="I29" s="148">
        <v>2.0555615211155258E-3</v>
      </c>
      <c r="J29" s="148">
        <v>4.6940434735921709E-3</v>
      </c>
      <c r="K29" s="148">
        <v>0.16074797895350443</v>
      </c>
      <c r="L29" s="148">
        <v>3.186120357729065E-2</v>
      </c>
      <c r="M29" s="148">
        <v>1.1167528263970916E-2</v>
      </c>
      <c r="N29" s="148">
        <v>1.784043320192057E-2</v>
      </c>
      <c r="O29" s="148">
        <v>9.98788139103223E-2</v>
      </c>
      <c r="P29" s="148">
        <v>2.9299421681572044E-3</v>
      </c>
      <c r="Q29" s="148">
        <v>6.0439644725337098E-3</v>
      </c>
      <c r="R29" s="148">
        <v>1.2732209421834973E-3</v>
      </c>
      <c r="S29" s="148">
        <v>4.5406433600760866E-3</v>
      </c>
      <c r="T29" s="148">
        <v>7.0564052217398643E-3</v>
      </c>
      <c r="U29" s="148">
        <v>1.5646811578640567E-3</v>
      </c>
      <c r="V29" s="148">
        <v>4.0344229854730089E-3</v>
      </c>
      <c r="W29" s="148">
        <v>5.3843439844145488E-3</v>
      </c>
      <c r="X29" s="148">
        <v>0.55234778873736368</v>
      </c>
      <c r="Y29" s="150">
        <v>1</v>
      </c>
    </row>
    <row r="30" spans="2:25" ht="15" hidden="1" customHeight="1" outlineLevel="1">
      <c r="B30" s="44" t="s">
        <v>47</v>
      </c>
      <c r="C30" s="148">
        <v>0.42701038600764574</v>
      </c>
      <c r="D30" s="148">
        <v>7.1890118068946851E-3</v>
      </c>
      <c r="E30" s="148">
        <v>1.8268547650461789E-3</v>
      </c>
      <c r="F30" s="148">
        <v>0.24914577624412193</v>
      </c>
      <c r="G30" s="148">
        <v>1.7422781555533003E-2</v>
      </c>
      <c r="H30" s="148">
        <v>9.5909875164924385E-2</v>
      </c>
      <c r="I30" s="148">
        <v>2.5542136066849354E-3</v>
      </c>
      <c r="J30" s="148">
        <v>7.1044351974018068E-3</v>
      </c>
      <c r="K30" s="148">
        <v>0.1521533204776887</v>
      </c>
      <c r="L30" s="148">
        <v>3.4405764741703038E-2</v>
      </c>
      <c r="M30" s="148">
        <v>1.7490442843127306E-2</v>
      </c>
      <c r="N30" s="148">
        <v>1.5223789708718157E-2</v>
      </c>
      <c r="O30" s="148">
        <v>8.5033323184140197E-2</v>
      </c>
      <c r="P30" s="148">
        <v>4.5502215907168714E-3</v>
      </c>
      <c r="Q30" s="148">
        <v>7.1720964849961094E-3</v>
      </c>
      <c r="R30" s="148">
        <v>9.4725802632024088E-4</v>
      </c>
      <c r="S30" s="148">
        <v>4.2119151527453564E-3</v>
      </c>
      <c r="T30" s="148">
        <v>7.002943266010352E-3</v>
      </c>
      <c r="U30" s="148">
        <v>1.9283466964376333E-3</v>
      </c>
      <c r="V30" s="148">
        <v>5.5313102608342633E-3</v>
      </c>
      <c r="W30" s="148">
        <v>8.3392536959978354E-3</v>
      </c>
      <c r="X30" s="148">
        <v>0.57298961399235426</v>
      </c>
      <c r="Y30" s="150">
        <v>1</v>
      </c>
    </row>
    <row r="31" spans="2:25" ht="15" hidden="1" customHeight="1" outlineLevel="1">
      <c r="B31" s="44" t="s">
        <v>48</v>
      </c>
      <c r="C31" s="148">
        <v>0.35440998093917864</v>
      </c>
      <c r="D31" s="148">
        <v>5.163749783399757E-3</v>
      </c>
      <c r="E31" s="148">
        <v>4.0201005025125632E-3</v>
      </c>
      <c r="F31" s="148">
        <v>0.29029630913186621</v>
      </c>
      <c r="G31" s="148">
        <v>1.1003292323687403E-2</v>
      </c>
      <c r="H31" s="148">
        <v>9.7019580661930338E-2</v>
      </c>
      <c r="I31" s="148">
        <v>3.4656038814763475E-3</v>
      </c>
      <c r="J31" s="148">
        <v>8.0575290244325071E-3</v>
      </c>
      <c r="K31" s="148">
        <v>0.18211748397158206</v>
      </c>
      <c r="L31" s="148">
        <v>3.6094264425576159E-2</v>
      </c>
      <c r="M31" s="148">
        <v>2.124415179345001E-2</v>
      </c>
      <c r="N31" s="148">
        <v>2.0724311211228558E-2</v>
      </c>
      <c r="O31" s="148">
        <v>0.10405475654132733</v>
      </c>
      <c r="P31" s="148">
        <v>4.6092531623635417E-3</v>
      </c>
      <c r="Q31" s="148">
        <v>1.1731069138797436E-2</v>
      </c>
      <c r="R31" s="148">
        <v>2.1833304453300986E-3</v>
      </c>
      <c r="S31" s="148">
        <v>4.2973488130306709E-3</v>
      </c>
      <c r="T31" s="148">
        <v>9.0278981112458852E-3</v>
      </c>
      <c r="U31" s="148">
        <v>1.1089932420724311E-3</v>
      </c>
      <c r="V31" s="148">
        <v>6.3247270836943341E-3</v>
      </c>
      <c r="W31" s="148">
        <v>5.163749783399757E-3</v>
      </c>
      <c r="X31" s="148">
        <v>0.64559001906082136</v>
      </c>
      <c r="Y31" s="150">
        <v>1</v>
      </c>
    </row>
    <row r="32" spans="2:25" collapsed="1">
      <c r="B32" s="154">
        <v>2009</v>
      </c>
      <c r="C32" s="156">
        <v>0.62026495979401242</v>
      </c>
      <c r="D32" s="156">
        <v>4.1062538609687848E-3</v>
      </c>
      <c r="E32" s="156">
        <v>2.1193149668021576E-3</v>
      </c>
      <c r="F32" s="156">
        <v>0.18309557552444286</v>
      </c>
      <c r="G32" s="156">
        <v>1.4073393447643965E-2</v>
      </c>
      <c r="H32" s="156">
        <v>5.664268323703623E-2</v>
      </c>
      <c r="I32" s="156">
        <v>2.0414466887812574E-3</v>
      </c>
      <c r="J32" s="156">
        <v>6.3047349104255242E-3</v>
      </c>
      <c r="K32" s="156">
        <v>6.9513011789257298E-2</v>
      </c>
      <c r="L32" s="156">
        <v>1.4020183457663017E-2</v>
      </c>
      <c r="M32" s="156">
        <v>6.8056874990266468E-3</v>
      </c>
      <c r="N32" s="156">
        <v>7.7401068352774445E-3</v>
      </c>
      <c r="O32" s="156">
        <v>4.0947033997290182E-2</v>
      </c>
      <c r="P32" s="156">
        <v>3.4547559348605899E-3</v>
      </c>
      <c r="Q32" s="156">
        <v>5.5701774877617025E-3</v>
      </c>
      <c r="R32" s="156">
        <v>1.8065440500848763E-3</v>
      </c>
      <c r="S32" s="156">
        <v>4.4748303769343778E-3</v>
      </c>
      <c r="T32" s="156">
        <v>1.0982022810214242E-2</v>
      </c>
      <c r="U32" s="156">
        <v>3.4573515441279532E-3</v>
      </c>
      <c r="V32" s="156">
        <v>6.6901828866289788E-3</v>
      </c>
      <c r="W32" s="156">
        <v>5.4027606900167681E-3</v>
      </c>
      <c r="X32" s="156">
        <v>0.37973504020598753</v>
      </c>
      <c r="Y32" s="158">
        <v>1</v>
      </c>
    </row>
    <row r="33" spans="2:25" ht="15" hidden="1" customHeight="1" outlineLevel="1">
      <c r="B33" s="44" t="s">
        <v>37</v>
      </c>
      <c r="C33" s="148">
        <v>0.43056074497743801</v>
      </c>
      <c r="D33" s="148">
        <v>5.1590837237375335E-3</v>
      </c>
      <c r="E33" s="148">
        <v>2.0981231856982726E-3</v>
      </c>
      <c r="F33" s="148">
        <v>0.22018796884430777</v>
      </c>
      <c r="G33" s="148">
        <v>1.0792400770269881E-2</v>
      </c>
      <c r="H33" s="148">
        <v>9.4616733250941276E-2</v>
      </c>
      <c r="I33" s="148">
        <v>4.1243928376397555E-3</v>
      </c>
      <c r="J33" s="148">
        <v>7.7458109389819795E-3</v>
      </c>
      <c r="K33" s="148">
        <v>0.17701836576322824</v>
      </c>
      <c r="L33" s="148">
        <v>3.5136378007070389E-2</v>
      </c>
      <c r="M33" s="148">
        <v>2.6255281234731125E-2</v>
      </c>
      <c r="N33" s="148">
        <v>2.0032765211393095E-2</v>
      </c>
      <c r="O33" s="148">
        <v>9.5593941310033625E-2</v>
      </c>
      <c r="P33" s="148">
        <v>3.3771160865691376E-3</v>
      </c>
      <c r="Q33" s="148">
        <v>7.4440260972034608E-3</v>
      </c>
      <c r="R33" s="148">
        <v>2.5867272152444456E-3</v>
      </c>
      <c r="S33" s="148">
        <v>4.8429281752076564E-3</v>
      </c>
      <c r="T33" s="148">
        <v>1.365217141379013E-2</v>
      </c>
      <c r="U33" s="148">
        <v>1.7819676371683959E-3</v>
      </c>
      <c r="V33" s="148">
        <v>6.2799988503434599E-3</v>
      </c>
      <c r="W33" s="148">
        <v>7.731440232230621E-3</v>
      </c>
      <c r="X33" s="148">
        <v>0.56943925502256199</v>
      </c>
      <c r="Y33" s="150">
        <v>1</v>
      </c>
    </row>
    <row r="34" spans="2:25" ht="15" hidden="1" customHeight="1" outlineLevel="1">
      <c r="B34" s="44" t="s">
        <v>38</v>
      </c>
      <c r="C34" s="148">
        <v>0.44921368293713837</v>
      </c>
      <c r="D34" s="148">
        <v>4.1830027255104867E-3</v>
      </c>
      <c r="E34" s="148">
        <v>3.6145807523574936E-3</v>
      </c>
      <c r="F34" s="148">
        <v>0.23620119222865138</v>
      </c>
      <c r="G34" s="148">
        <v>9.3279503286644999E-3</v>
      </c>
      <c r="H34" s="148">
        <v>7.9039804113043094E-2</v>
      </c>
      <c r="I34" s="148">
        <v>3.1336083135357303E-3</v>
      </c>
      <c r="J34" s="148">
        <v>4.9408986897144774E-3</v>
      </c>
      <c r="K34" s="148">
        <v>0.17207153371908296</v>
      </c>
      <c r="L34" s="148">
        <v>3.8871318010231595E-2</v>
      </c>
      <c r="M34" s="148">
        <v>2.1556310212648117E-2</v>
      </c>
      <c r="N34" s="148">
        <v>1.407937502732798E-2</v>
      </c>
      <c r="O34" s="148">
        <v>9.7564530468875255E-2</v>
      </c>
      <c r="P34" s="148">
        <v>5.1740974479310897E-3</v>
      </c>
      <c r="Q34" s="148">
        <v>8.2931308390782818E-3</v>
      </c>
      <c r="R34" s="148">
        <v>2.2153882030578188E-3</v>
      </c>
      <c r="S34" s="148">
        <v>3.891504277739721E-3</v>
      </c>
      <c r="T34" s="148">
        <v>7.2583113494920637E-3</v>
      </c>
      <c r="U34" s="148">
        <v>1.9530396000641296E-3</v>
      </c>
      <c r="V34" s="148">
        <v>4.809724388217633E-3</v>
      </c>
      <c r="W34" s="148">
        <v>4.6785500867207886E-3</v>
      </c>
      <c r="X34" s="148">
        <v>0.55078631706286163</v>
      </c>
      <c r="Y34" s="150">
        <v>1</v>
      </c>
    </row>
    <row r="35" spans="2:25" ht="15" hidden="1" customHeight="1" outlineLevel="1">
      <c r="B35" s="44" t="s">
        <v>39</v>
      </c>
      <c r="C35" s="148">
        <v>0.58172709136454315</v>
      </c>
      <c r="D35" s="148">
        <v>3.9749801250993748E-3</v>
      </c>
      <c r="E35" s="148">
        <v>3.9149804250978746E-3</v>
      </c>
      <c r="F35" s="148">
        <v>0.16579417102914484</v>
      </c>
      <c r="G35" s="148">
        <v>1.5509922450387749E-2</v>
      </c>
      <c r="H35" s="148">
        <v>7.5629621851890746E-2</v>
      </c>
      <c r="I35" s="148">
        <v>3.5549822250888746E-3</v>
      </c>
      <c r="J35" s="148">
        <v>5.9249703751481243E-3</v>
      </c>
      <c r="K35" s="148">
        <v>9.842950785246074E-2</v>
      </c>
      <c r="L35" s="148">
        <v>2.2679886600566999E-2</v>
      </c>
      <c r="M35" s="148">
        <v>1.6124919375403123E-2</v>
      </c>
      <c r="N35" s="148">
        <v>1.3829930850345748E-2</v>
      </c>
      <c r="O35" s="148">
        <v>4.5794771026144869E-2</v>
      </c>
      <c r="P35" s="148">
        <v>4.9349753251233747E-3</v>
      </c>
      <c r="Q35" s="148">
        <v>7.634961825190874E-3</v>
      </c>
      <c r="R35" s="148">
        <v>3.0149849250753744E-3</v>
      </c>
      <c r="S35" s="148">
        <v>7.1549642251788744E-3</v>
      </c>
      <c r="T35" s="148">
        <v>9.839950800245998E-3</v>
      </c>
      <c r="U35" s="148">
        <v>1.7099914500427497E-3</v>
      </c>
      <c r="V35" s="148">
        <v>6.5699671501642494E-3</v>
      </c>
      <c r="W35" s="148">
        <v>4.6799766001169993E-3</v>
      </c>
      <c r="X35" s="148">
        <v>0.4182729086354568</v>
      </c>
      <c r="Y35" s="150">
        <v>1</v>
      </c>
    </row>
    <row r="36" spans="2:25" ht="15" hidden="1" customHeight="1" outlineLevel="1">
      <c r="B36" s="44" t="s">
        <v>40</v>
      </c>
      <c r="C36" s="148">
        <v>0.70954793896606694</v>
      </c>
      <c r="D36" s="148">
        <v>3.5584149396492826E-3</v>
      </c>
      <c r="E36" s="148">
        <v>1.6938055112730584E-3</v>
      </c>
      <c r="F36" s="148">
        <v>0.15501878843088135</v>
      </c>
      <c r="G36" s="148">
        <v>1.1870872238670007E-2</v>
      </c>
      <c r="H36" s="148">
        <v>5.4415281257116831E-2</v>
      </c>
      <c r="I36" s="148">
        <v>2.818264632202232E-3</v>
      </c>
      <c r="J36" s="148">
        <v>6.2058756547483489E-3</v>
      </c>
      <c r="K36" s="148">
        <v>3.3306763835117287E-3</v>
      </c>
      <c r="L36" s="148">
        <v>1.3664313368253246E-3</v>
      </c>
      <c r="M36" s="148">
        <v>7.5438396720564789E-4</v>
      </c>
      <c r="N36" s="148">
        <v>6.5474834889546799E-4</v>
      </c>
      <c r="O36" s="148">
        <v>5.5511273058528809E-4</v>
      </c>
      <c r="P36" s="148">
        <v>2.1208153040309726E-3</v>
      </c>
      <c r="Q36" s="148">
        <v>6.462081530403097E-3</v>
      </c>
      <c r="R36" s="148">
        <v>2.2916192211341379E-3</v>
      </c>
      <c r="S36" s="148">
        <v>1.1372694147119108E-2</v>
      </c>
      <c r="T36" s="148">
        <v>1.4447164654976087E-2</v>
      </c>
      <c r="U36" s="148">
        <v>2.2062172625825554E-3</v>
      </c>
      <c r="V36" s="148">
        <v>8.9672056479161918E-3</v>
      </c>
      <c r="W36" s="148">
        <v>3.6722842177180598E-3</v>
      </c>
      <c r="X36" s="148">
        <v>0.29045206103393306</v>
      </c>
      <c r="Y36" s="150">
        <v>1</v>
      </c>
    </row>
    <row r="37" spans="2:25" ht="15" hidden="1" customHeight="1" outlineLevel="1">
      <c r="B37" s="44" t="s">
        <v>41</v>
      </c>
      <c r="C37" s="148">
        <v>0.80308484249398515</v>
      </c>
      <c r="D37" s="148">
        <v>1.6878974951974187E-3</v>
      </c>
      <c r="E37" s="148">
        <v>1.3335322752112203E-3</v>
      </c>
      <c r="F37" s="148">
        <v>9.4251823115802824E-2</v>
      </c>
      <c r="G37" s="148">
        <v>1.0929369416416436E-2</v>
      </c>
      <c r="H37" s="148">
        <v>2.693175671895108E-2</v>
      </c>
      <c r="I37" s="148">
        <v>1.9210325083462334E-3</v>
      </c>
      <c r="J37" s="148">
        <v>1.1610123654810975E-2</v>
      </c>
      <c r="K37" s="148">
        <v>1.7718260999309921E-3</v>
      </c>
      <c r="L37" s="148">
        <v>5.1289702892739239E-4</v>
      </c>
      <c r="M37" s="148">
        <v>8.4861144786168565E-4</v>
      </c>
      <c r="N37" s="148">
        <v>2.3313501314881473E-4</v>
      </c>
      <c r="O37" s="148">
        <v>1.771826099930992E-4</v>
      </c>
      <c r="P37" s="148">
        <v>1.7251990973012291E-3</v>
      </c>
      <c r="Q37" s="148">
        <v>4.0285730272115183E-3</v>
      </c>
      <c r="R37" s="148">
        <v>1.4827386836264618E-3</v>
      </c>
      <c r="S37" s="148">
        <v>7.2458362086651618E-3</v>
      </c>
      <c r="T37" s="148">
        <v>2.0273420743420929E-2</v>
      </c>
      <c r="U37" s="148">
        <v>6.3412723576477615E-4</v>
      </c>
      <c r="V37" s="148">
        <v>6.8168677844713428E-3</v>
      </c>
      <c r="W37" s="148">
        <v>4.2710334408862863E-3</v>
      </c>
      <c r="X37" s="148">
        <v>0.19691515750601488</v>
      </c>
      <c r="Y37" s="150">
        <v>1</v>
      </c>
    </row>
    <row r="38" spans="2:25" ht="15" hidden="1" customHeight="1" outlineLevel="1">
      <c r="B38" s="44" t="s">
        <v>42</v>
      </c>
      <c r="C38" s="148">
        <v>0.77572797974317231</v>
      </c>
      <c r="D38" s="148">
        <v>4.0807560137457047E-3</v>
      </c>
      <c r="E38" s="148">
        <v>2.0460300235123894E-3</v>
      </c>
      <c r="F38" s="148">
        <v>0.10622400072345813</v>
      </c>
      <c r="G38" s="148">
        <v>1.2581389039609333E-2</v>
      </c>
      <c r="H38" s="148">
        <v>3.5607704829083014E-2</v>
      </c>
      <c r="I38" s="148">
        <v>1.9895098571170193E-3</v>
      </c>
      <c r="J38" s="148">
        <v>7.5850063302586365E-3</v>
      </c>
      <c r="K38" s="148">
        <v>6.0137457044673543E-3</v>
      </c>
      <c r="L38" s="148">
        <v>1.6164767589075782E-3</v>
      </c>
      <c r="M38" s="148">
        <v>2.5321034545125699E-3</v>
      </c>
      <c r="N38" s="148">
        <v>1.3451799602098029E-3</v>
      </c>
      <c r="O38" s="148">
        <v>5.1998553083740283E-4</v>
      </c>
      <c r="P38" s="148">
        <v>2.3964550551636822E-3</v>
      </c>
      <c r="Q38" s="148">
        <v>4.1485802134201485E-3</v>
      </c>
      <c r="R38" s="148">
        <v>2.170374389582203E-3</v>
      </c>
      <c r="S38" s="148">
        <v>7.4154458310725264E-3</v>
      </c>
      <c r="T38" s="148">
        <v>1.9228160607704829E-2</v>
      </c>
      <c r="U38" s="148">
        <v>1.9103816241635015E-3</v>
      </c>
      <c r="V38" s="148">
        <v>7.3250135648399353E-3</v>
      </c>
      <c r="W38" s="148">
        <v>3.5494664496292278E-3</v>
      </c>
      <c r="X38" s="148">
        <v>0.22427202025682763</v>
      </c>
      <c r="Y38" s="150">
        <v>1</v>
      </c>
    </row>
    <row r="39" spans="2:25" ht="15" hidden="1" customHeight="1" outlineLevel="1">
      <c r="B39" s="44" t="s">
        <v>43</v>
      </c>
      <c r="C39" s="148">
        <v>0.79708638260036935</v>
      </c>
      <c r="D39" s="148">
        <v>2.9820121742698859E-3</v>
      </c>
      <c r="E39" s="148">
        <v>1.7509062307639696E-3</v>
      </c>
      <c r="F39" s="148">
        <v>0.10995143971000615</v>
      </c>
      <c r="G39" s="148">
        <v>8.0021886327884557E-3</v>
      </c>
      <c r="H39" s="148">
        <v>3.0558785308802409E-2</v>
      </c>
      <c r="I39" s="148">
        <v>2.2433486081663359E-3</v>
      </c>
      <c r="J39" s="148">
        <v>6.1281718076738939E-3</v>
      </c>
      <c r="K39" s="148">
        <v>4.4730182614048288E-3</v>
      </c>
      <c r="L39" s="148">
        <v>5.6083715204158398E-4</v>
      </c>
      <c r="M39" s="148">
        <v>2.6400383010737978E-3</v>
      </c>
      <c r="N39" s="148">
        <v>7.7970043088708028E-4</v>
      </c>
      <c r="O39" s="148">
        <v>4.9244237740236646E-4</v>
      </c>
      <c r="P39" s="148">
        <v>1.4226113124957253E-3</v>
      </c>
      <c r="Q39" s="148">
        <v>2.7221120306408588E-3</v>
      </c>
      <c r="R39" s="148">
        <v>1.5183639969906298E-3</v>
      </c>
      <c r="S39" s="148">
        <v>4.4046234867656112E-3</v>
      </c>
      <c r="T39" s="148">
        <v>1.4896381916421585E-2</v>
      </c>
      <c r="U39" s="148">
        <v>2.0108063743929962E-3</v>
      </c>
      <c r="V39" s="148">
        <v>6.661651049859791E-3</v>
      </c>
      <c r="W39" s="148">
        <v>3.1871964981875383E-3</v>
      </c>
      <c r="X39" s="148">
        <v>0.20291361739963068</v>
      </c>
      <c r="Y39" s="150">
        <v>1</v>
      </c>
    </row>
    <row r="40" spans="2:25" ht="15" hidden="1" customHeight="1" outlineLevel="1">
      <c r="B40" s="44" t="s">
        <v>44</v>
      </c>
      <c r="C40" s="148">
        <v>0.74805138956082351</v>
      </c>
      <c r="D40" s="148">
        <v>3.5881309466215127E-3</v>
      </c>
      <c r="E40" s="148">
        <v>1.3438692683975704E-3</v>
      </c>
      <c r="F40" s="148">
        <v>0.16143901521260012</v>
      </c>
      <c r="G40" s="148">
        <v>1.1705101327742837E-2</v>
      </c>
      <c r="H40" s="148">
        <v>3.6391979788206207E-2</v>
      </c>
      <c r="I40" s="148">
        <v>7.5256679030263939E-4</v>
      </c>
      <c r="J40" s="148">
        <v>4.4213298930280065E-3</v>
      </c>
      <c r="K40" s="148">
        <v>3.0908993173144115E-3</v>
      </c>
      <c r="L40" s="148">
        <v>9.138311025103478E-4</v>
      </c>
      <c r="M40" s="148">
        <v>1.357307961081546E-3</v>
      </c>
      <c r="N40" s="148">
        <v>5.6442509272697954E-4</v>
      </c>
      <c r="O40" s="148">
        <v>2.5533516099553833E-4</v>
      </c>
      <c r="P40" s="148">
        <v>3.1580927807342901E-3</v>
      </c>
      <c r="Q40" s="148">
        <v>4.9051228296511313E-3</v>
      </c>
      <c r="R40" s="148">
        <v>1.7201526635488901E-3</v>
      </c>
      <c r="S40" s="148">
        <v>4.4213298930280065E-3</v>
      </c>
      <c r="T40" s="148">
        <v>6.3296242541525556E-3</v>
      </c>
      <c r="U40" s="148">
        <v>1.182604956189862E-3</v>
      </c>
      <c r="V40" s="148">
        <v>5.3889157662742569E-3</v>
      </c>
      <c r="W40" s="148">
        <v>2.1098747513841852E-3</v>
      </c>
      <c r="X40" s="148">
        <v>0.25194861043917649</v>
      </c>
      <c r="Y40" s="150">
        <v>1</v>
      </c>
    </row>
    <row r="41" spans="2:25" ht="15" hidden="1" customHeight="1" outlineLevel="1">
      <c r="B41" s="44" t="s">
        <v>45</v>
      </c>
      <c r="C41" s="148">
        <v>0.62545203840049957</v>
      </c>
      <c r="D41" s="148">
        <v>4.448838358872961E-3</v>
      </c>
      <c r="E41" s="148">
        <v>1.7951453027031247E-3</v>
      </c>
      <c r="F41" s="148">
        <v>0.19182038140333532</v>
      </c>
      <c r="G41" s="148">
        <v>2.2478341181673907E-2</v>
      </c>
      <c r="H41" s="148">
        <v>6.7148840960532821E-2</v>
      </c>
      <c r="I41" s="148">
        <v>1.2878216302000677E-3</v>
      </c>
      <c r="J41" s="148">
        <v>5.5025106017639255E-3</v>
      </c>
      <c r="K41" s="148">
        <v>4.3083487264874994E-2</v>
      </c>
      <c r="L41" s="148">
        <v>1.2865208002705726E-2</v>
      </c>
      <c r="M41" s="148">
        <v>4.0065561828446549E-3</v>
      </c>
      <c r="N41" s="148">
        <v>4.6829877461820645E-3</v>
      </c>
      <c r="O41" s="148">
        <v>2.1528735333142545E-2</v>
      </c>
      <c r="P41" s="148">
        <v>3.3171163202122956E-3</v>
      </c>
      <c r="Q41" s="148">
        <v>5.0732367250305695E-3</v>
      </c>
      <c r="R41" s="148">
        <v>2.2764523766162811E-3</v>
      </c>
      <c r="S41" s="148">
        <v>5.8407263834326303E-3</v>
      </c>
      <c r="T41" s="148">
        <v>8.6895439290267194E-3</v>
      </c>
      <c r="U41" s="148">
        <v>2.6927179540546871E-3</v>
      </c>
      <c r="V41" s="148">
        <v>4.6829877461820645E-3</v>
      </c>
      <c r="W41" s="148">
        <v>4.4098134609881108E-3</v>
      </c>
      <c r="X41" s="148">
        <v>0.37454796159950049</v>
      </c>
      <c r="Y41" s="150">
        <v>1</v>
      </c>
    </row>
    <row r="42" spans="2:25" ht="15" hidden="1" customHeight="1" outlineLevel="1">
      <c r="B42" s="44" t="s">
        <v>46</v>
      </c>
      <c r="C42" s="148">
        <v>0.50774808556777884</v>
      </c>
      <c r="D42" s="148">
        <v>3.3770810273554856E-3</v>
      </c>
      <c r="E42" s="148">
        <v>2.3944520996634212E-3</v>
      </c>
      <c r="F42" s="148">
        <v>0.2224807427319343</v>
      </c>
      <c r="G42" s="148">
        <v>1.3677742890058506E-2</v>
      </c>
      <c r="H42" s="148">
        <v>8.322979963405544E-2</v>
      </c>
      <c r="I42" s="148">
        <v>2.6655221486819218E-3</v>
      </c>
      <c r="J42" s="148">
        <v>4.190291174410987E-3</v>
      </c>
      <c r="K42" s="148">
        <v>0.12603627820822697</v>
      </c>
      <c r="L42" s="148">
        <v>3.3511034809912126E-2</v>
      </c>
      <c r="M42" s="148">
        <v>1.3440556597167318E-2</v>
      </c>
      <c r="N42" s="148">
        <v>1.4423185524859383E-2</v>
      </c>
      <c r="O42" s="148">
        <v>6.4661501276288141E-2</v>
      </c>
      <c r="P42" s="148">
        <v>2.5186925387969007E-3</v>
      </c>
      <c r="Q42" s="148">
        <v>6.0313085906616368E-3</v>
      </c>
      <c r="R42" s="148">
        <v>1.2085206352074815E-3</v>
      </c>
      <c r="S42" s="148">
        <v>6.4040299080620746E-3</v>
      </c>
      <c r="T42" s="148">
        <v>8.2789310804400364E-3</v>
      </c>
      <c r="U42" s="148">
        <v>2.1346766360206917E-3</v>
      </c>
      <c r="V42" s="148">
        <v>4.4500666380537174E-3</v>
      </c>
      <c r="W42" s="148">
        <v>3.1737784905916102E-3</v>
      </c>
      <c r="X42" s="148">
        <v>0.49225191443222122</v>
      </c>
      <c r="Y42" s="150">
        <v>1</v>
      </c>
    </row>
    <row r="43" spans="2:25" ht="15" hidden="1" customHeight="1" outlineLevel="1">
      <c r="B43" s="44" t="s">
        <v>47</v>
      </c>
      <c r="C43" s="148">
        <v>0.3993967301022936</v>
      </c>
      <c r="D43" s="148">
        <v>4.6483839944044527E-3</v>
      </c>
      <c r="E43" s="148">
        <v>1.7631801358085858E-3</v>
      </c>
      <c r="F43" s="148">
        <v>0.25283420278028734</v>
      </c>
      <c r="G43" s="148">
        <v>1.7340366624894354E-2</v>
      </c>
      <c r="H43" s="148">
        <v>0.12094541427447324</v>
      </c>
      <c r="I43" s="148">
        <v>1.6466062425319851E-3</v>
      </c>
      <c r="J43" s="148">
        <v>6.7029988634045405E-3</v>
      </c>
      <c r="K43" s="148">
        <v>0.15486841721796404</v>
      </c>
      <c r="L43" s="148">
        <v>3.711421327193775E-2</v>
      </c>
      <c r="M43" s="148">
        <v>1.9657272753766795E-2</v>
      </c>
      <c r="N43" s="148">
        <v>2.0706437793256201E-2</v>
      </c>
      <c r="O43" s="148">
        <v>7.7390493399003293E-2</v>
      </c>
      <c r="P43" s="148">
        <v>3.1474951184682189E-3</v>
      </c>
      <c r="Q43" s="148">
        <v>7.7667356395535216E-3</v>
      </c>
      <c r="R43" s="148">
        <v>2.5500539154256403E-3</v>
      </c>
      <c r="S43" s="148">
        <v>6.965290123276892E-3</v>
      </c>
      <c r="T43" s="148">
        <v>7.2858683297875437E-3</v>
      </c>
      <c r="U43" s="148">
        <v>2.666627808702241E-3</v>
      </c>
      <c r="V43" s="148">
        <v>4.3278057878938011E-3</v>
      </c>
      <c r="W43" s="148">
        <v>5.1438230408300065E-3</v>
      </c>
      <c r="X43" s="148">
        <v>0.6006032698977064</v>
      </c>
      <c r="Y43" s="150">
        <v>1</v>
      </c>
    </row>
    <row r="44" spans="2:25" ht="15" hidden="1" customHeight="1" outlineLevel="1">
      <c r="B44" s="44" t="s">
        <v>48</v>
      </c>
      <c r="C44" s="148">
        <v>0.33252906006252086</v>
      </c>
      <c r="D44" s="148">
        <v>4.6738899511366049E-3</v>
      </c>
      <c r="E44" s="148">
        <v>3.3384928222404322E-3</v>
      </c>
      <c r="F44" s="148">
        <v>0.2802664724270843</v>
      </c>
      <c r="G44" s="148">
        <v>9.6816291844972532E-3</v>
      </c>
      <c r="H44" s="148">
        <v>0.10035205924307262</v>
      </c>
      <c r="I44" s="148">
        <v>3.3233178548666121E-3</v>
      </c>
      <c r="J44" s="148">
        <v>7.587483686910073E-3</v>
      </c>
      <c r="K44" s="148">
        <v>0.21355731585177093</v>
      </c>
      <c r="L44" s="148">
        <v>4.8468845791981546E-2</v>
      </c>
      <c r="M44" s="148">
        <v>3.4735500318674312E-2</v>
      </c>
      <c r="N44" s="148">
        <v>2.4188897993869314E-2</v>
      </c>
      <c r="O44" s="148">
        <v>0.10616407174724575</v>
      </c>
      <c r="P44" s="148">
        <v>2.8528938662781876E-3</v>
      </c>
      <c r="Q44" s="148">
        <v>9.5298795107590512E-3</v>
      </c>
      <c r="R44" s="148">
        <v>2.5038696166803241E-3</v>
      </c>
      <c r="S44" s="148">
        <v>5.7057877325563753E-3</v>
      </c>
      <c r="T44" s="148">
        <v>1.0167228140459499E-2</v>
      </c>
      <c r="U44" s="148">
        <v>3.1260432790069501E-3</v>
      </c>
      <c r="V44" s="148">
        <v>6.0244620474065981E-3</v>
      </c>
      <c r="W44" s="148">
        <v>4.7801147227533461E-3</v>
      </c>
      <c r="X44" s="148">
        <v>0.66747093993747908</v>
      </c>
      <c r="Y44" s="150">
        <v>1</v>
      </c>
    </row>
    <row r="45" spans="2:25" collapsed="1">
      <c r="B45" s="159">
        <v>2008</v>
      </c>
      <c r="C45" s="161">
        <v>0.61033071936280248</v>
      </c>
      <c r="D45" s="161">
        <v>3.7635948429167424E-3</v>
      </c>
      <c r="E45" s="161">
        <v>2.1965193281721844E-3</v>
      </c>
      <c r="F45" s="161">
        <v>0.17782441131212898</v>
      </c>
      <c r="G45" s="161">
        <v>1.2814299917998064E-2</v>
      </c>
      <c r="H45" s="161">
        <v>6.4573530036340032E-2</v>
      </c>
      <c r="I45" s="161">
        <v>2.4023409211441937E-3</v>
      </c>
      <c r="J45" s="161">
        <v>6.7039033139454475E-3</v>
      </c>
      <c r="K45" s="161">
        <v>7.7723242920662849E-2</v>
      </c>
      <c r="L45" s="161">
        <v>1.8212488470179283E-2</v>
      </c>
      <c r="M45" s="161">
        <v>1.1084962935778217E-2</v>
      </c>
      <c r="N45" s="161">
        <v>8.9548727989885342E-3</v>
      </c>
      <c r="O45" s="161">
        <v>3.947091871571682E-2</v>
      </c>
      <c r="P45" s="161">
        <v>2.9250624271048523E-3</v>
      </c>
      <c r="Q45" s="161">
        <v>5.9873392495243781E-3</v>
      </c>
      <c r="R45" s="161">
        <v>2.0756399799187822E-3</v>
      </c>
      <c r="S45" s="161">
        <v>6.3532443036968386E-3</v>
      </c>
      <c r="T45" s="161">
        <v>1.2115159903775683E-2</v>
      </c>
      <c r="U45" s="161">
        <v>1.9427815971537815E-3</v>
      </c>
      <c r="V45" s="161">
        <v>6.0439674126701159E-3</v>
      </c>
      <c r="W45" s="161">
        <v>4.224243170044573E-3</v>
      </c>
      <c r="X45" s="161">
        <v>0.38966928063719752</v>
      </c>
      <c r="Y45" s="218">
        <v>1</v>
      </c>
    </row>
    <row r="46" spans="2:25" hidden="1" outlineLevel="1">
      <c r="B46" s="44" t="s">
        <v>37</v>
      </c>
      <c r="C46" s="148">
        <v>0.41795626363590238</v>
      </c>
      <c r="D46" s="148">
        <v>4.5283880460703233E-3</v>
      </c>
      <c r="E46" s="148">
        <v>2.1944289410929015E-3</v>
      </c>
      <c r="F46" s="148">
        <v>0.22315947029275965</v>
      </c>
      <c r="G46" s="148">
        <v>1.0667715256989193E-2</v>
      </c>
      <c r="H46" s="148">
        <v>0.10103252321274545</v>
      </c>
      <c r="I46" s="148">
        <v>4.1478512354761786E-3</v>
      </c>
      <c r="J46" s="148">
        <v>9.449997463087929E-3</v>
      </c>
      <c r="K46" s="148">
        <v>0.18575270181135523</v>
      </c>
      <c r="L46" s="148">
        <v>4.534730326246892E-2</v>
      </c>
      <c r="M46" s="148">
        <v>2.8578314475620276E-2</v>
      </c>
      <c r="N46" s="148">
        <v>2.653610025876503E-2</v>
      </c>
      <c r="O46" s="148">
        <v>8.5290983814500995E-2</v>
      </c>
      <c r="P46" s="148">
        <v>3.5136232178192704E-3</v>
      </c>
      <c r="Q46" s="148">
        <v>6.1266426505657313E-3</v>
      </c>
      <c r="R46" s="148">
        <v>2.6510731138058756E-3</v>
      </c>
      <c r="S46" s="148">
        <v>4.8201329341925007E-3</v>
      </c>
      <c r="T46" s="148">
        <v>1.1060936627936476E-2</v>
      </c>
      <c r="U46" s="148">
        <v>2.4354355878025268E-3</v>
      </c>
      <c r="V46" s="148">
        <v>5.3909381500837185E-3</v>
      </c>
      <c r="W46" s="148">
        <v>5.1118778223146789E-3</v>
      </c>
      <c r="X46" s="148">
        <v>0.58204373636409767</v>
      </c>
      <c r="Y46" s="150">
        <v>1</v>
      </c>
    </row>
    <row r="47" spans="2:25" hidden="1" outlineLevel="1">
      <c r="B47" s="44" t="s">
        <v>38</v>
      </c>
      <c r="C47" s="148">
        <v>0.43849628404107249</v>
      </c>
      <c r="D47" s="148">
        <v>4.0573544473331757E-3</v>
      </c>
      <c r="E47" s="148">
        <v>1.8908059560387616E-3</v>
      </c>
      <c r="F47" s="148">
        <v>0.23582552062816775</v>
      </c>
      <c r="G47" s="148">
        <v>6.6572126368864733E-3</v>
      </c>
      <c r="H47" s="148">
        <v>0.10827490217705298</v>
      </c>
      <c r="I47" s="148">
        <v>1.772630583786339E-3</v>
      </c>
      <c r="J47" s="148">
        <v>8.8368917250978233E-3</v>
      </c>
      <c r="K47" s="148">
        <v>0.15944483836235196</v>
      </c>
      <c r="L47" s="148">
        <v>3.7737335539273616E-2</v>
      </c>
      <c r="M47" s="148">
        <v>1.5809238687990754E-2</v>
      </c>
      <c r="N47" s="148">
        <v>1.3393208855274561E-2</v>
      </c>
      <c r="O47" s="148">
        <v>9.2505055279813023E-2</v>
      </c>
      <c r="P47" s="148">
        <v>3.4139551984033196E-3</v>
      </c>
      <c r="Q47" s="148">
        <v>8.1672312823340941E-3</v>
      </c>
      <c r="R47" s="148">
        <v>2.2190708789621575E-3</v>
      </c>
      <c r="S47" s="148">
        <v>4.3068357887549565E-3</v>
      </c>
      <c r="T47" s="148">
        <v>6.1319887602090395E-3</v>
      </c>
      <c r="U47" s="148">
        <v>1.8776753591218257E-3</v>
      </c>
      <c r="V47" s="148">
        <v>5.1340633945219146E-3</v>
      </c>
      <c r="W47" s="148">
        <v>3.4927387799049345E-3</v>
      </c>
      <c r="X47" s="148">
        <v>0.56150371595892745</v>
      </c>
      <c r="Y47" s="150">
        <v>1</v>
      </c>
    </row>
    <row r="48" spans="2:25" hidden="1" outlineLevel="1">
      <c r="B48" s="44" t="s">
        <v>39</v>
      </c>
      <c r="C48" s="148">
        <v>0.61870721665108996</v>
      </c>
      <c r="D48" s="148">
        <v>4.4583091262724497E-3</v>
      </c>
      <c r="E48" s="148">
        <v>1.8692060926014803E-3</v>
      </c>
      <c r="F48" s="148">
        <v>0.14078405617722095</v>
      </c>
      <c r="G48" s="148">
        <v>1.5635656369193462E-2</v>
      </c>
      <c r="H48" s="148">
        <v>7.5058728434666197E-2</v>
      </c>
      <c r="I48" s="148">
        <v>3.0311450150294272E-3</v>
      </c>
      <c r="J48" s="148">
        <v>6.4917022405213565E-3</v>
      </c>
      <c r="K48" s="148">
        <v>9.2740407689004517E-2</v>
      </c>
      <c r="L48" s="148">
        <v>2.7078228800929551E-2</v>
      </c>
      <c r="M48" s="148">
        <v>1.0659526636186819E-2</v>
      </c>
      <c r="N48" s="148">
        <v>8.8155800853772521E-3</v>
      </c>
      <c r="O48" s="148">
        <v>4.6187072166510898E-2</v>
      </c>
      <c r="P48" s="148">
        <v>3.8647098941625201E-3</v>
      </c>
      <c r="Q48" s="148">
        <v>4.7235343150875244E-3</v>
      </c>
      <c r="R48" s="148">
        <v>2.5764732627750133E-3</v>
      </c>
      <c r="S48" s="148">
        <v>6.7064083457526085E-3</v>
      </c>
      <c r="T48" s="148">
        <v>1.1000530450377631E-2</v>
      </c>
      <c r="U48" s="148">
        <v>3.1069236404051631E-3</v>
      </c>
      <c r="V48" s="148">
        <v>6.289625906186062E-3</v>
      </c>
      <c r="W48" s="148">
        <v>2.9553663896536918E-3</v>
      </c>
      <c r="X48" s="148">
        <v>0.38129278334891004</v>
      </c>
      <c r="Y48" s="150">
        <v>1</v>
      </c>
    </row>
    <row r="49" spans="2:25" hidden="1" outlineLevel="1">
      <c r="B49" s="44" t="s">
        <v>40</v>
      </c>
      <c r="C49" s="148">
        <v>0.72444281165809454</v>
      </c>
      <c r="D49" s="148">
        <v>3.2941464609355865E-3</v>
      </c>
      <c r="E49" s="148">
        <v>2.4491795248591723E-3</v>
      </c>
      <c r="F49" s="148">
        <v>0.13966446240509428</v>
      </c>
      <c r="G49" s="148">
        <v>1.3703159441587068E-2</v>
      </c>
      <c r="H49" s="148">
        <v>6.277247122214058E-2</v>
      </c>
      <c r="I49" s="148">
        <v>3.0369826108253735E-3</v>
      </c>
      <c r="J49" s="148">
        <v>7.1516042125887832E-3</v>
      </c>
      <c r="K49" s="148">
        <v>2.2409992652461424E-3</v>
      </c>
      <c r="L49" s="148">
        <v>6.0004898359049719E-4</v>
      </c>
      <c r="M49" s="148">
        <v>5.3881949546901787E-4</v>
      </c>
      <c r="N49" s="148">
        <v>4.2860641685035512E-4</v>
      </c>
      <c r="O49" s="148">
        <v>6.7352436933627239E-4</v>
      </c>
      <c r="P49" s="148">
        <v>2.4491795248591723E-3</v>
      </c>
      <c r="Q49" s="148">
        <v>3.9309331373989717E-3</v>
      </c>
      <c r="R49" s="148">
        <v>1.506245407788391E-3</v>
      </c>
      <c r="S49" s="148">
        <v>5.1187852069556694E-3</v>
      </c>
      <c r="T49" s="148">
        <v>1.4535880480039187E-2</v>
      </c>
      <c r="U49" s="148">
        <v>2.4981631153563558E-3</v>
      </c>
      <c r="V49" s="148">
        <v>7.9230957629194219E-3</v>
      </c>
      <c r="W49" s="148">
        <v>3.2819005633112908E-3</v>
      </c>
      <c r="X49" s="148">
        <v>0.27555718834190546</v>
      </c>
      <c r="Y49" s="150">
        <v>1</v>
      </c>
    </row>
    <row r="50" spans="2:25" hidden="1" outlineLevel="1">
      <c r="B50" s="44" t="s">
        <v>41</v>
      </c>
      <c r="C50" s="148">
        <v>0.82427059759006671</v>
      </c>
      <c r="D50" s="148">
        <v>2.2718733343236371E-3</v>
      </c>
      <c r="E50" s="148">
        <v>8.4758351318997235E-4</v>
      </c>
      <c r="F50" s="148">
        <v>8.3604938703109852E-2</v>
      </c>
      <c r="G50" s="148">
        <v>1.0660328722595529E-2</v>
      </c>
      <c r="H50" s="148">
        <v>2.8747935653556791E-2</v>
      </c>
      <c r="I50" s="148">
        <v>2.1408037188818886E-3</v>
      </c>
      <c r="J50" s="148">
        <v>1.1001109722744073E-2</v>
      </c>
      <c r="K50" s="148">
        <v>8.4758351318997235E-4</v>
      </c>
      <c r="L50" s="148">
        <v>2.7961517960906301E-4</v>
      </c>
      <c r="M50" s="148">
        <v>2.6213923088349661E-4</v>
      </c>
      <c r="N50" s="148">
        <v>1.9223543598123082E-4</v>
      </c>
      <c r="O50" s="148">
        <v>1.1359366671618185E-4</v>
      </c>
      <c r="P50" s="148">
        <v>7.6894174392492327E-4</v>
      </c>
      <c r="Q50" s="148">
        <v>1.7738087956449937E-3</v>
      </c>
      <c r="R50" s="148">
        <v>1.1009847697106858E-3</v>
      </c>
      <c r="S50" s="148">
        <v>3.3466441809459732E-3</v>
      </c>
      <c r="T50" s="148">
        <v>1.6602151289288117E-2</v>
      </c>
      <c r="U50" s="148">
        <v>1.79128474437056E-3</v>
      </c>
      <c r="V50" s="148">
        <v>5.8719187717903238E-3</v>
      </c>
      <c r="W50" s="148">
        <v>4.3515112326660433E-3</v>
      </c>
      <c r="X50" s="148">
        <v>0.17572940240993332</v>
      </c>
      <c r="Y50" s="150">
        <v>1</v>
      </c>
    </row>
    <row r="51" spans="2:25" hidden="1" outlineLevel="1">
      <c r="B51" s="44" t="s">
        <v>42</v>
      </c>
      <c r="C51" s="148">
        <v>0.8056050267144258</v>
      </c>
      <c r="D51" s="148">
        <v>4.2522962399695833E-3</v>
      </c>
      <c r="E51" s="148">
        <v>1.4307726172132951E-3</v>
      </c>
      <c r="F51" s="148">
        <v>9.4761171032357469E-2</v>
      </c>
      <c r="G51" s="148">
        <v>1.0475656854701539E-2</v>
      </c>
      <c r="H51" s="148">
        <v>3.4168450963520301E-2</v>
      </c>
      <c r="I51" s="148">
        <v>3.2317451423768836E-3</v>
      </c>
      <c r="J51" s="148">
        <v>7.5740900086046468E-3</v>
      </c>
      <c r="K51" s="148">
        <v>2.7915074140035618E-3</v>
      </c>
      <c r="L51" s="148">
        <v>7.3039441298301084E-4</v>
      </c>
      <c r="M51" s="148">
        <v>5.6030256338422744E-4</v>
      </c>
      <c r="N51" s="148">
        <v>1.2406699617793608E-3</v>
      </c>
      <c r="O51" s="148">
        <v>2.6014047585696273E-4</v>
      </c>
      <c r="P51" s="148">
        <v>1.610869869729654E-3</v>
      </c>
      <c r="Q51" s="148">
        <v>2.931583054849619E-3</v>
      </c>
      <c r="R51" s="148">
        <v>1.6709022872351069E-3</v>
      </c>
      <c r="S51" s="148">
        <v>5.70307966301803E-3</v>
      </c>
      <c r="T51" s="148">
        <v>1.1796370039821504E-2</v>
      </c>
      <c r="U51" s="148">
        <v>2.0911292097732775E-3</v>
      </c>
      <c r="V51" s="148">
        <v>6.4534848818361915E-3</v>
      </c>
      <c r="W51" s="148">
        <v>3.4518640065635442E-3</v>
      </c>
      <c r="X51" s="148">
        <v>0.1943949732855742</v>
      </c>
      <c r="Y51" s="150">
        <v>1</v>
      </c>
    </row>
    <row r="52" spans="2:25" hidden="1" outlineLevel="1">
      <c r="B52" s="44" t="s">
        <v>43</v>
      </c>
      <c r="C52" s="148">
        <v>0.7849211838800102</v>
      </c>
      <c r="D52" s="148">
        <v>2.5240574223063575E-3</v>
      </c>
      <c r="E52" s="148">
        <v>1.4076474085939301E-3</v>
      </c>
      <c r="F52" s="148">
        <v>0.11138616865072141</v>
      </c>
      <c r="G52" s="148">
        <v>1.0436006649920516E-2</v>
      </c>
      <c r="H52" s="148">
        <v>4.8333272658876068E-2</v>
      </c>
      <c r="I52" s="148">
        <v>4.5141796206632934E-3</v>
      </c>
      <c r="J52" s="148">
        <v>4.1501328770614148E-3</v>
      </c>
      <c r="K52" s="148">
        <v>2.5847318795733372E-3</v>
      </c>
      <c r="L52" s="148">
        <v>8.6157729319111243E-4</v>
      </c>
      <c r="M52" s="148">
        <v>3.397769606950866E-4</v>
      </c>
      <c r="N52" s="148">
        <v>6.6741902993677717E-4</v>
      </c>
      <c r="O52" s="148">
        <v>7.1595859575036098E-4</v>
      </c>
      <c r="P52" s="148">
        <v>1.3955125171405342E-3</v>
      </c>
      <c r="Q52" s="148">
        <v>2.7424854684674847E-3</v>
      </c>
      <c r="R52" s="148">
        <v>1.7716941521958086E-3</v>
      </c>
      <c r="S52" s="148">
        <v>3.7132767847391605E-3</v>
      </c>
      <c r="T52" s="148">
        <v>8.0939725994150988E-3</v>
      </c>
      <c r="U52" s="148">
        <v>2.9002390573616317E-3</v>
      </c>
      <c r="V52" s="148">
        <v>6.0431759437911828E-3</v>
      </c>
      <c r="W52" s="148">
        <v>3.082262429162571E-3</v>
      </c>
      <c r="X52" s="148">
        <v>0.2150788161199898</v>
      </c>
      <c r="Y52" s="150">
        <v>1</v>
      </c>
    </row>
    <row r="53" spans="2:25" hidden="1" outlineLevel="1">
      <c r="B53" s="44" t="s">
        <v>44</v>
      </c>
      <c r="C53" s="148">
        <v>0.73111675044854285</v>
      </c>
      <c r="D53" s="148">
        <v>3.0711041427578514E-3</v>
      </c>
      <c r="E53" s="148">
        <v>2.4083921961627363E-3</v>
      </c>
      <c r="F53" s="148">
        <v>0.15064574005527986</v>
      </c>
      <c r="G53" s="148">
        <v>1.2268252865016892E-2</v>
      </c>
      <c r="H53" s="148">
        <v>5.2936137197536648E-2</v>
      </c>
      <c r="I53" s="148">
        <v>5.0269125705141677E-3</v>
      </c>
      <c r="J53" s="148">
        <v>5.1562222186302877E-3</v>
      </c>
      <c r="K53" s="148">
        <v>1.9558084277563159E-3</v>
      </c>
      <c r="L53" s="148">
        <v>7.1120306463866041E-4</v>
      </c>
      <c r="M53" s="148">
        <v>2.4245559021772513E-4</v>
      </c>
      <c r="N53" s="148">
        <v>1.778007661596651E-4</v>
      </c>
      <c r="O53" s="148">
        <v>8.243490067402654E-4</v>
      </c>
      <c r="P53" s="148">
        <v>2.101281781886951E-3</v>
      </c>
      <c r="Q53" s="148">
        <v>5.6088059870367081E-3</v>
      </c>
      <c r="R53" s="148">
        <v>2.3437373721046763E-3</v>
      </c>
      <c r="S53" s="148">
        <v>3.1842500848594567E-3</v>
      </c>
      <c r="T53" s="148">
        <v>9.3102946643606448E-3</v>
      </c>
      <c r="U53" s="148">
        <v>2.6831751984094914E-3</v>
      </c>
      <c r="V53" s="148">
        <v>6.0937171674721579E-3</v>
      </c>
      <c r="W53" s="148">
        <v>4.0894176216722967E-3</v>
      </c>
      <c r="X53" s="148">
        <v>0.26888324955145715</v>
      </c>
      <c r="Y53" s="150">
        <v>1</v>
      </c>
    </row>
    <row r="54" spans="2:25" hidden="1" outlineLevel="1">
      <c r="B54" s="44" t="s">
        <v>45</v>
      </c>
      <c r="C54" s="148">
        <v>0.61961139960742417</v>
      </c>
      <c r="D54" s="148">
        <v>2.7082763932715481E-3</v>
      </c>
      <c r="E54" s="148">
        <v>2.497080527741198E-3</v>
      </c>
      <c r="F54" s="148">
        <v>0.18156632792506275</v>
      </c>
      <c r="G54" s="148">
        <v>2.3119735632469499E-2</v>
      </c>
      <c r="H54" s="148">
        <v>7.6552289611648075E-2</v>
      </c>
      <c r="I54" s="148">
        <v>4.8450816209903843E-3</v>
      </c>
      <c r="J54" s="148">
        <v>7.5036648694312615E-3</v>
      </c>
      <c r="K54" s="148">
        <v>4.7705419037443783E-2</v>
      </c>
      <c r="L54" s="148">
        <v>1.3342609387035059E-2</v>
      </c>
      <c r="M54" s="148">
        <v>5.92590752105747E-3</v>
      </c>
      <c r="N54" s="148">
        <v>4.1866474519839988E-3</v>
      </c>
      <c r="O54" s="148">
        <v>2.4250254677367258E-2</v>
      </c>
      <c r="P54" s="148">
        <v>1.8013765001118095E-3</v>
      </c>
      <c r="Q54" s="148">
        <v>6.6961512659328643E-3</v>
      </c>
      <c r="R54" s="148">
        <v>2.2734613760031805E-3</v>
      </c>
      <c r="S54" s="148">
        <v>3.1306681243322486E-3</v>
      </c>
      <c r="T54" s="148">
        <v>8.6838770591596889E-3</v>
      </c>
      <c r="U54" s="148">
        <v>2.3107312346261834E-3</v>
      </c>
      <c r="V54" s="148">
        <v>5.8513678038114641E-3</v>
      </c>
      <c r="W54" s="148">
        <v>3.1430914105399161E-3</v>
      </c>
      <c r="X54" s="148">
        <v>0.38038860039257583</v>
      </c>
      <c r="Y54" s="150">
        <v>1</v>
      </c>
    </row>
    <row r="55" spans="2:25" hidden="1" outlineLevel="1">
      <c r="B55" s="44" t="s">
        <v>46</v>
      </c>
      <c r="C55" s="148">
        <v>0.41264811242766603</v>
      </c>
      <c r="D55" s="148">
        <v>5.1729752749317369E-3</v>
      </c>
      <c r="E55" s="148">
        <v>2.01658358175305E-3</v>
      </c>
      <c r="F55" s="148">
        <v>0.27558305568776775</v>
      </c>
      <c r="G55" s="148">
        <v>1.9790074901675895E-2</v>
      </c>
      <c r="H55" s="148">
        <v>0.11009794834539943</v>
      </c>
      <c r="I55" s="148">
        <v>4.6218592650116488E-3</v>
      </c>
      <c r="J55" s="148">
        <v>5.8493449234700264E-3</v>
      </c>
      <c r="K55" s="148">
        <v>0.12823467521731508</v>
      </c>
      <c r="L55" s="148">
        <v>3.3154638142238034E-2</v>
      </c>
      <c r="M55" s="148">
        <v>1.3377088604423959E-2</v>
      </c>
      <c r="N55" s="148">
        <v>1.677146221097723E-2</v>
      </c>
      <c r="O55" s="148">
        <v>6.4931486259675847E-2</v>
      </c>
      <c r="P55" s="148">
        <v>2.6553771387058792E-3</v>
      </c>
      <c r="Q55" s="148">
        <v>8.1164357824594809E-3</v>
      </c>
      <c r="R55" s="148">
        <v>1.9539567624439489E-3</v>
      </c>
      <c r="S55" s="148">
        <v>4.0206417996442798E-3</v>
      </c>
      <c r="T55" s="148">
        <v>8.8429068864450504E-3</v>
      </c>
      <c r="U55" s="148">
        <v>3.1188156015932262E-3</v>
      </c>
      <c r="V55" s="148">
        <v>3.5071018813096519E-3</v>
      </c>
      <c r="W55" s="148">
        <v>3.7701345224078761E-3</v>
      </c>
      <c r="X55" s="148">
        <v>0.58735188757233403</v>
      </c>
      <c r="Y55" s="150">
        <v>1</v>
      </c>
    </row>
    <row r="56" spans="2:25" hidden="1" outlineLevel="1">
      <c r="B56" s="44" t="s">
        <v>47</v>
      </c>
      <c r="C56" s="148">
        <v>0.40262158556075245</v>
      </c>
      <c r="D56" s="148">
        <v>4.1493775933609959E-3</v>
      </c>
      <c r="E56" s="148">
        <v>2.1406682990484289E-3</v>
      </c>
      <c r="F56" s="148">
        <v>0.24862542703400145</v>
      </c>
      <c r="G56" s="148">
        <v>1.9544594812544901E-2</v>
      </c>
      <c r="H56" s="148">
        <v>0.12690057622098735</v>
      </c>
      <c r="I56" s="148">
        <v>5.7182235385540223E-3</v>
      </c>
      <c r="J56" s="148">
        <v>7.0524756975499613E-3</v>
      </c>
      <c r="K56" s="148">
        <v>0.14940691758427049</v>
      </c>
      <c r="L56" s="148">
        <v>3.860533994105831E-2</v>
      </c>
      <c r="M56" s="148">
        <v>1.8444936439746051E-2</v>
      </c>
      <c r="N56" s="148">
        <v>1.957391903581954E-2</v>
      </c>
      <c r="O56" s="148">
        <v>7.2782722167646585E-2</v>
      </c>
      <c r="P56" s="148">
        <v>2.4778968667067431E-3</v>
      </c>
      <c r="Q56" s="148">
        <v>6.5393017902438313E-3</v>
      </c>
      <c r="R56" s="148">
        <v>1.2756037124466665E-3</v>
      </c>
      <c r="S56" s="148">
        <v>3.8121490257026817E-3</v>
      </c>
      <c r="T56" s="148">
        <v>8.1228098470741764E-3</v>
      </c>
      <c r="U56" s="148">
        <v>3.3576235649458233E-3</v>
      </c>
      <c r="V56" s="148">
        <v>3.7974869140653639E-3</v>
      </c>
      <c r="W56" s="148">
        <v>4.457281937744674E-3</v>
      </c>
      <c r="X56" s="148">
        <v>0.59737841443924755</v>
      </c>
      <c r="Y56" s="150">
        <v>1</v>
      </c>
    </row>
    <row r="57" spans="2:25" hidden="1" outlineLevel="1">
      <c r="B57" s="44" t="s">
        <v>48</v>
      </c>
      <c r="C57" s="148">
        <v>0.3297395919721347</v>
      </c>
      <c r="D57" s="148">
        <v>5.865589046879476E-3</v>
      </c>
      <c r="E57" s="148">
        <v>3.2268279075378095E-3</v>
      </c>
      <c r="F57" s="148">
        <v>0.27317963177973131</v>
      </c>
      <c r="G57" s="148">
        <v>1.3148569791462476E-2</v>
      </c>
      <c r="H57" s="148">
        <v>0.12264961775660067</v>
      </c>
      <c r="I57" s="148">
        <v>5.8354317767155715E-3</v>
      </c>
      <c r="J57" s="148">
        <v>7.4186884603205721E-3</v>
      </c>
      <c r="K57" s="148">
        <v>0.19398664032931739</v>
      </c>
      <c r="L57" s="148">
        <v>4.7603250953723669E-2</v>
      </c>
      <c r="M57" s="148">
        <v>2.6855049080957191E-2</v>
      </c>
      <c r="N57" s="148">
        <v>2.4789276074729714E-2</v>
      </c>
      <c r="O57" s="148">
        <v>9.4739064219906813E-2</v>
      </c>
      <c r="P57" s="148">
        <v>3.0760415567182859E-3</v>
      </c>
      <c r="Q57" s="148">
        <v>8.6702151721226202E-3</v>
      </c>
      <c r="R57" s="148">
        <v>3.3474569881934285E-3</v>
      </c>
      <c r="S57" s="148">
        <v>4.4180400790120476E-3</v>
      </c>
      <c r="T57" s="148">
        <v>1.2304166226873144E-2</v>
      </c>
      <c r="U57" s="148">
        <v>3.2720638127836667E-3</v>
      </c>
      <c r="V57" s="148">
        <v>4.5989836999954766E-3</v>
      </c>
      <c r="W57" s="148">
        <v>5.2624436436013809E-3</v>
      </c>
      <c r="X57" s="148">
        <v>0.67026040802786535</v>
      </c>
      <c r="Y57" s="150">
        <v>1</v>
      </c>
    </row>
    <row r="58" spans="2:25" collapsed="1">
      <c r="B58" s="159">
        <v>2007</v>
      </c>
      <c r="C58" s="161">
        <v>0.61010327549726673</v>
      </c>
      <c r="D58" s="161">
        <v>3.7901725797416619E-3</v>
      </c>
      <c r="E58" s="161">
        <v>1.9518254003460054E-3</v>
      </c>
      <c r="F58" s="161">
        <v>0.17262513295005205</v>
      </c>
      <c r="G58" s="161">
        <v>1.3655556461088833E-2</v>
      </c>
      <c r="H58" s="161">
        <v>7.52917679803662E-2</v>
      </c>
      <c r="I58" s="161">
        <v>3.8551646517404978E-3</v>
      </c>
      <c r="J58" s="161">
        <v>7.4658353183425161E-3</v>
      </c>
      <c r="K58" s="161">
        <v>7.443758646266721E-2</v>
      </c>
      <c r="L58" s="161">
        <v>1.8953957759279681E-2</v>
      </c>
      <c r="M58" s="161">
        <v>9.3444156851660246E-3</v>
      </c>
      <c r="N58" s="161">
        <v>8.9874750992676531E-3</v>
      </c>
      <c r="O58" s="161">
        <v>3.7151737918953855E-2</v>
      </c>
      <c r="P58" s="161">
        <v>2.3386829717676502E-3</v>
      </c>
      <c r="Q58" s="161">
        <v>5.2375357069538424E-3</v>
      </c>
      <c r="R58" s="161">
        <v>1.9982483089166026E-3</v>
      </c>
      <c r="S58" s="161">
        <v>4.3730379873502733E-3</v>
      </c>
      <c r="T58" s="161">
        <v>1.0825822278663308E-2</v>
      </c>
      <c r="U58" s="161">
        <v>2.5635761732874331E-3</v>
      </c>
      <c r="V58" s="161">
        <v>5.6408992014228103E-3</v>
      </c>
      <c r="W58" s="161">
        <v>3.8458800700263787E-3</v>
      </c>
      <c r="X58" s="161">
        <v>0.38989672450273327</v>
      </c>
      <c r="Y58" s="218">
        <v>1</v>
      </c>
    </row>
    <row r="59" spans="2:25" hidden="1" outlineLevel="1">
      <c r="B59" s="44" t="s">
        <v>37</v>
      </c>
      <c r="C59" s="148">
        <v>0.42287153784588738</v>
      </c>
      <c r="D59" s="148">
        <v>6.0616397916475329E-3</v>
      </c>
      <c r="E59" s="148">
        <v>2.4797617329467181E-3</v>
      </c>
      <c r="F59" s="148">
        <v>0.2152800556306336</v>
      </c>
      <c r="G59" s="148">
        <v>1.4248789640106539E-2</v>
      </c>
      <c r="H59" s="148">
        <v>0.10807300208614876</v>
      </c>
      <c r="I59" s="148">
        <v>4.2378996811734916E-3</v>
      </c>
      <c r="J59" s="148">
        <v>7.8722594696721201E-3</v>
      </c>
      <c r="K59" s="148">
        <v>0.17635173255310496</v>
      </c>
      <c r="L59" s="148">
        <v>4.3297427083196664E-2</v>
      </c>
      <c r="M59" s="148">
        <v>3.0190115066192583E-2</v>
      </c>
      <c r="N59" s="148">
        <v>1.9326396998045055E-2</v>
      </c>
      <c r="O59" s="148">
        <v>8.3537793405670649E-2</v>
      </c>
      <c r="P59" s="148">
        <v>3.5162758964535469E-3</v>
      </c>
      <c r="Q59" s="148">
        <v>5.68114725061338E-3</v>
      </c>
      <c r="R59" s="148">
        <v>2.1255100568114724E-3</v>
      </c>
      <c r="S59" s="148">
        <v>5.2481729797814137E-3</v>
      </c>
      <c r="T59" s="148">
        <v>1.0601309419158456E-2</v>
      </c>
      <c r="U59" s="148">
        <v>3.0701811931721271E-3</v>
      </c>
      <c r="V59" s="148">
        <v>5.4056181691748556E-3</v>
      </c>
      <c r="W59" s="148">
        <v>6.875106603513652E-3</v>
      </c>
      <c r="X59" s="148">
        <v>0.57712846215411262</v>
      </c>
      <c r="Y59" s="150">
        <v>1</v>
      </c>
    </row>
    <row r="60" spans="2:25" hidden="1" outlineLevel="1">
      <c r="B60" s="44" t="s">
        <v>38</v>
      </c>
      <c r="C60" s="148">
        <v>0.44889076293203117</v>
      </c>
      <c r="D60" s="148">
        <v>3.8357431412287982E-3</v>
      </c>
      <c r="E60" s="148">
        <v>1.8770657925162202E-3</v>
      </c>
      <c r="F60" s="148">
        <v>0.2483575674315483</v>
      </c>
      <c r="G60" s="148">
        <v>8.4059902882248124E-3</v>
      </c>
      <c r="H60" s="148">
        <v>9.5689549640229063E-2</v>
      </c>
      <c r="I60" s="148">
        <v>1.0337463784871937E-3</v>
      </c>
      <c r="J60" s="148">
        <v>5.7128089337450186E-3</v>
      </c>
      <c r="K60" s="148">
        <v>0.15201512534174838</v>
      </c>
      <c r="L60" s="148">
        <v>3.1774099212448483E-2</v>
      </c>
      <c r="M60" s="148">
        <v>1.7247242209496864E-2</v>
      </c>
      <c r="N60" s="148">
        <v>1.3057848991417185E-2</v>
      </c>
      <c r="O60" s="148">
        <v>8.9935934928385863E-2</v>
      </c>
      <c r="P60" s="148">
        <v>3.5228988424760945E-3</v>
      </c>
      <c r="Q60" s="148">
        <v>7.630680504359417E-3</v>
      </c>
      <c r="R60" s="148">
        <v>2.1355023871380188E-3</v>
      </c>
      <c r="S60" s="148">
        <v>4.7198683333560029E-3</v>
      </c>
      <c r="T60" s="148">
        <v>6.8281668684285696E-3</v>
      </c>
      <c r="U60" s="148">
        <v>1.3873964553380758E-3</v>
      </c>
      <c r="V60" s="148">
        <v>4.2574028482433111E-3</v>
      </c>
      <c r="W60" s="148">
        <v>3.6997238809015356E-3</v>
      </c>
      <c r="X60" s="148">
        <v>0.55110923706796877</v>
      </c>
      <c r="Y60" s="150">
        <v>1</v>
      </c>
    </row>
    <row r="61" spans="2:25" hidden="1" outlineLevel="1">
      <c r="B61" s="44" t="s">
        <v>39</v>
      </c>
      <c r="C61" s="148">
        <v>0.61093540470106011</v>
      </c>
      <c r="D61" s="148">
        <v>4.0103231030033147E-3</v>
      </c>
      <c r="E61" s="148">
        <v>2.2518533512132176E-3</v>
      </c>
      <c r="F61" s="148">
        <v>0.16028641550489589</v>
      </c>
      <c r="G61" s="148">
        <v>1.4270171798699492E-2</v>
      </c>
      <c r="H61" s="148">
        <v>8.6481289375806486E-2</v>
      </c>
      <c r="I61" s="148">
        <v>1.7205171672190877E-3</v>
      </c>
      <c r="J61" s="148">
        <v>5.8193963008880906E-3</v>
      </c>
      <c r="K61" s="148">
        <v>8.311616021051034E-2</v>
      </c>
      <c r="L61" s="148">
        <v>1.8470257824557853E-2</v>
      </c>
      <c r="M61" s="148">
        <v>1.2499051185385725E-2</v>
      </c>
      <c r="N61" s="148">
        <v>9.3489866659919544E-3</v>
      </c>
      <c r="O61" s="148">
        <v>4.2797864534574806E-2</v>
      </c>
      <c r="P61" s="148">
        <v>3.1753662424411104E-3</v>
      </c>
      <c r="Q61" s="148">
        <v>5.1362497786099229E-3</v>
      </c>
      <c r="R61" s="148">
        <v>1.0120689218935809E-3</v>
      </c>
      <c r="S61" s="148">
        <v>3.1500645193937708E-3</v>
      </c>
      <c r="T61" s="148">
        <v>6.4013359309768999E-3</v>
      </c>
      <c r="U61" s="148">
        <v>1.859676643979455E-3</v>
      </c>
      <c r="V61" s="148">
        <v>6.2368747311691928E-3</v>
      </c>
      <c r="W61" s="148">
        <v>4.1368317182400123E-3</v>
      </c>
      <c r="X61" s="148">
        <v>0.38906459529893983</v>
      </c>
      <c r="Y61" s="150">
        <v>1</v>
      </c>
    </row>
    <row r="62" spans="2:25" hidden="1" outlineLevel="1">
      <c r="B62" s="44" t="s">
        <v>40</v>
      </c>
      <c r="C62" s="148">
        <v>0.71168987827612673</v>
      </c>
      <c r="D62" s="148">
        <v>4.2658186204627699E-3</v>
      </c>
      <c r="E62" s="148">
        <v>2.8182914793288736E-3</v>
      </c>
      <c r="F62" s="148">
        <v>0.13899550389297072</v>
      </c>
      <c r="G62" s="148">
        <v>1.4902949884855795E-2</v>
      </c>
      <c r="H62" s="148">
        <v>7.5611360894834959E-2</v>
      </c>
      <c r="I62" s="148">
        <v>1.2720693058449392E-3</v>
      </c>
      <c r="J62" s="148">
        <v>4.5948020616295646E-3</v>
      </c>
      <c r="K62" s="148">
        <v>9.376028073253646E-3</v>
      </c>
      <c r="L62" s="148">
        <v>5.3733962057243118E-4</v>
      </c>
      <c r="M62" s="148">
        <v>5.2637350586687141E-4</v>
      </c>
      <c r="N62" s="148">
        <v>1.403662682311657E-3</v>
      </c>
      <c r="O62" s="148">
        <v>6.9086522645026866E-3</v>
      </c>
      <c r="P62" s="148">
        <v>1.8752056146507292E-3</v>
      </c>
      <c r="Q62" s="148">
        <v>3.8052418028292575E-3</v>
      </c>
      <c r="R62" s="148">
        <v>1.3488321087838579E-3</v>
      </c>
      <c r="S62" s="148">
        <v>3.2788682969623864E-3</v>
      </c>
      <c r="T62" s="148">
        <v>1.0878385787915341E-2</v>
      </c>
      <c r="U62" s="148">
        <v>2.9937493146178309E-3</v>
      </c>
      <c r="V62" s="148">
        <v>7.1718390174361222E-3</v>
      </c>
      <c r="W62" s="148">
        <v>5.1211755674964356E-3</v>
      </c>
      <c r="X62" s="148">
        <v>0.28831012172387321</v>
      </c>
      <c r="Y62" s="150">
        <v>1</v>
      </c>
    </row>
    <row r="63" spans="2:25" hidden="1" outlineLevel="1">
      <c r="B63" s="44" t="s">
        <v>41</v>
      </c>
      <c r="C63" s="148">
        <v>0.82140991242284978</v>
      </c>
      <c r="D63" s="148">
        <v>1.9304164563575343E-3</v>
      </c>
      <c r="E63" s="148">
        <v>1.5496462379016905E-3</v>
      </c>
      <c r="F63" s="148">
        <v>9.0552471021615358E-2</v>
      </c>
      <c r="G63" s="148">
        <v>8.7134394176872198E-3</v>
      </c>
      <c r="H63" s="148">
        <v>3.7483728714502035E-2</v>
      </c>
      <c r="I63" s="148">
        <v>1.0449043204137113E-3</v>
      </c>
      <c r="J63" s="148">
        <v>1.0537594417731494E-2</v>
      </c>
      <c r="K63" s="148">
        <v>1.1246004126486554E-3</v>
      </c>
      <c r="L63" s="148">
        <v>3.5420485437752923E-4</v>
      </c>
      <c r="M63" s="148">
        <v>1.7710242718876461E-4</v>
      </c>
      <c r="N63" s="148">
        <v>4.1619070389359688E-4</v>
      </c>
      <c r="O63" s="148">
        <v>1.7710242718876461E-4</v>
      </c>
      <c r="P63" s="148">
        <v>8.4123652914663198E-4</v>
      </c>
      <c r="Q63" s="148">
        <v>2.187214975781243E-3</v>
      </c>
      <c r="R63" s="148">
        <v>1.3105579611968582E-3</v>
      </c>
      <c r="S63" s="148">
        <v>2.2137803398595579E-3</v>
      </c>
      <c r="T63" s="148">
        <v>9.3421530342073338E-3</v>
      </c>
      <c r="U63" s="148">
        <v>1.1423106553675318E-3</v>
      </c>
      <c r="V63" s="148">
        <v>5.0031435680826008E-3</v>
      </c>
      <c r="W63" s="148">
        <v>3.6128895146507983E-3</v>
      </c>
      <c r="X63" s="148">
        <v>0.17859008757715025</v>
      </c>
      <c r="Y63" s="150">
        <v>1</v>
      </c>
    </row>
    <row r="64" spans="2:25" hidden="1" outlineLevel="1">
      <c r="B64" s="44" t="s">
        <v>42</v>
      </c>
      <c r="C64" s="148">
        <v>0.78904826516766813</v>
      </c>
      <c r="D64" s="148">
        <v>4.2062415196743551E-3</v>
      </c>
      <c r="E64" s="148">
        <v>1.8995929443690637E-3</v>
      </c>
      <c r="F64" s="148">
        <v>0.10438069393293274</v>
      </c>
      <c r="G64" s="148">
        <v>1.0593138205078503E-2</v>
      </c>
      <c r="H64" s="148">
        <v>4.6210505911998448E-2</v>
      </c>
      <c r="I64" s="148">
        <v>7.7534405892614843E-4</v>
      </c>
      <c r="J64" s="148">
        <v>6.2027524714091875E-3</v>
      </c>
      <c r="K64" s="148">
        <v>6.2124442721457644E-3</v>
      </c>
      <c r="L64" s="148">
        <v>1.0370226788137236E-3</v>
      </c>
      <c r="M64" s="148">
        <v>6.2996704787749564E-4</v>
      </c>
      <c r="N64" s="148">
        <v>1.143632486916069E-3</v>
      </c>
      <c r="O64" s="148">
        <v>3.4018220585384762E-3</v>
      </c>
      <c r="P64" s="148">
        <v>1.5797635200620276E-3</v>
      </c>
      <c r="Q64" s="148">
        <v>3.1013762357045937E-3</v>
      </c>
      <c r="R64" s="148">
        <v>1.2017832913355302E-3</v>
      </c>
      <c r="S64" s="148">
        <v>1.889901143632487E-3</v>
      </c>
      <c r="T64" s="148">
        <v>1.0001938360147315E-2</v>
      </c>
      <c r="U64" s="148">
        <v>2.5392517929831364E-3</v>
      </c>
      <c r="V64" s="148">
        <v>5.408024811009886E-3</v>
      </c>
      <c r="W64" s="148">
        <v>4.7489823609226595E-3</v>
      </c>
      <c r="X64" s="148">
        <v>0.21095173483233184</v>
      </c>
      <c r="Y64" s="150">
        <v>1</v>
      </c>
    </row>
    <row r="65" spans="2:25" hidden="1" outlineLevel="1">
      <c r="B65" s="44" t="s">
        <v>43</v>
      </c>
      <c r="C65" s="148">
        <v>0.73291305161974907</v>
      </c>
      <c r="D65" s="148">
        <v>3.4080269646089506E-3</v>
      </c>
      <c r="E65" s="148">
        <v>2.3594032831908119E-3</v>
      </c>
      <c r="F65" s="148">
        <v>0.14696960239685414</v>
      </c>
      <c r="G65" s="148">
        <v>1.1060483115910368E-2</v>
      </c>
      <c r="H65" s="148">
        <v>5.9784033456088882E-2</v>
      </c>
      <c r="I65" s="148">
        <v>9.1130391361338246E-4</v>
      </c>
      <c r="J65" s="148">
        <v>5.0808314087759819E-3</v>
      </c>
      <c r="K65" s="148">
        <v>9.1130391361338246E-3</v>
      </c>
      <c r="L65" s="148">
        <v>1.0111728356532051E-3</v>
      </c>
      <c r="M65" s="148">
        <v>4.244429186692466E-4</v>
      </c>
      <c r="N65" s="148">
        <v>3.1209038137444602E-4</v>
      </c>
      <c r="O65" s="148">
        <v>7.3653330004369265E-3</v>
      </c>
      <c r="P65" s="148">
        <v>1.3232632170276511E-3</v>
      </c>
      <c r="Q65" s="148">
        <v>3.3705761188440172E-3</v>
      </c>
      <c r="R65" s="148">
        <v>1.3981649085575182E-3</v>
      </c>
      <c r="S65" s="148">
        <v>2.284501591660945E-3</v>
      </c>
      <c r="T65" s="148">
        <v>6.3791273952936772E-3</v>
      </c>
      <c r="U65" s="148">
        <v>4.3692653392422443E-3</v>
      </c>
      <c r="V65" s="148">
        <v>5.3804381748954501E-3</v>
      </c>
      <c r="W65" s="148">
        <v>3.8948879595530864E-3</v>
      </c>
      <c r="X65" s="148">
        <v>0.26708694838025093</v>
      </c>
      <c r="Y65" s="150">
        <v>1</v>
      </c>
    </row>
    <row r="66" spans="2:25" hidden="1" outlineLevel="1">
      <c r="B66" s="44" t="s">
        <v>44</v>
      </c>
      <c r="C66" s="148">
        <v>0.68026819372104397</v>
      </c>
      <c r="D66" s="148">
        <v>3.9135564444188657E-3</v>
      </c>
      <c r="E66" s="148">
        <v>2.3884204771085723E-3</v>
      </c>
      <c r="F66" s="148">
        <v>0.17931858076026588</v>
      </c>
      <c r="G66" s="148">
        <v>1.9639722597910851E-2</v>
      </c>
      <c r="H66" s="148">
        <v>7.3494287934160171E-2</v>
      </c>
      <c r="I66" s="148">
        <v>6.4746338234870937E-4</v>
      </c>
      <c r="J66" s="148">
        <v>3.1653765359270238E-3</v>
      </c>
      <c r="K66" s="148">
        <v>9.0644873528819316E-3</v>
      </c>
      <c r="L66" s="148">
        <v>1.1222698627377629E-3</v>
      </c>
      <c r="M66" s="148">
        <v>1.5107478921469887E-3</v>
      </c>
      <c r="N66" s="148">
        <v>3.597018790826163E-4</v>
      </c>
      <c r="O66" s="148">
        <v>6.0717677189145638E-3</v>
      </c>
      <c r="P66" s="148">
        <v>1.9136139967195188E-3</v>
      </c>
      <c r="Q66" s="148">
        <v>4.5610198267675749E-3</v>
      </c>
      <c r="R66" s="148">
        <v>9.7838911110471644E-4</v>
      </c>
      <c r="S66" s="148">
        <v>2.3452562516186586E-3</v>
      </c>
      <c r="T66" s="148">
        <v>5.6976777646686426E-3</v>
      </c>
      <c r="U66" s="148">
        <v>3.2517049869068516E-3</v>
      </c>
      <c r="V66" s="148">
        <v>5.8271704411383841E-3</v>
      </c>
      <c r="W66" s="148">
        <v>3.52507841500964E-3</v>
      </c>
      <c r="X66" s="148">
        <v>0.31973180627895598</v>
      </c>
      <c r="Y66" s="150">
        <v>1</v>
      </c>
    </row>
    <row r="67" spans="2:25" hidden="1" outlineLevel="1">
      <c r="B67" s="44" t="s">
        <v>45</v>
      </c>
      <c r="C67" s="148">
        <v>0.59427813076209379</v>
      </c>
      <c r="D67" s="148">
        <v>4.6272916250719347E-3</v>
      </c>
      <c r="E67" s="148">
        <v>1.8203812230612941E-3</v>
      </c>
      <c r="F67" s="148">
        <v>0.19916145019789305</v>
      </c>
      <c r="G67" s="148">
        <v>2.344181239503447E-2</v>
      </c>
      <c r="H67" s="148">
        <v>8.613339283826793E-2</v>
      </c>
      <c r="I67" s="148">
        <v>7.398968842120098E-4</v>
      </c>
      <c r="J67" s="148">
        <v>6.6590719579080887E-3</v>
      </c>
      <c r="K67" s="148">
        <v>4.8915405122905091E-2</v>
      </c>
      <c r="L67" s="148">
        <v>1.2120215627091971E-2</v>
      </c>
      <c r="M67" s="148">
        <v>5.9778970486335393E-3</v>
      </c>
      <c r="N67" s="148">
        <v>5.3319553243214675E-3</v>
      </c>
      <c r="O67" s="148">
        <v>2.5485337122858116E-2</v>
      </c>
      <c r="P67" s="148">
        <v>2.3958565774484129E-3</v>
      </c>
      <c r="Q67" s="148">
        <v>5.5433544340963278E-3</v>
      </c>
      <c r="R67" s="148">
        <v>1.7968924330863095E-3</v>
      </c>
      <c r="S67" s="148">
        <v>3.5585516812101426E-3</v>
      </c>
      <c r="T67" s="148">
        <v>9.6773814696935884E-3</v>
      </c>
      <c r="U67" s="148">
        <v>3.4880853112851892E-3</v>
      </c>
      <c r="V67" s="148">
        <v>4.4511257002595511E-3</v>
      </c>
      <c r="W67" s="148">
        <v>3.311919386472806E-3</v>
      </c>
      <c r="X67" s="148">
        <v>0.40572186923790621</v>
      </c>
      <c r="Y67" s="150">
        <v>1</v>
      </c>
    </row>
    <row r="68" spans="2:25" hidden="1" outlineLevel="1">
      <c r="B68" s="44" t="s">
        <v>46</v>
      </c>
      <c r="C68" s="148">
        <v>0.39465266538378213</v>
      </c>
      <c r="D68" s="148">
        <v>6.3209675158342783E-3</v>
      </c>
      <c r="E68" s="148">
        <v>2.650728313091794E-3</v>
      </c>
      <c r="F68" s="148">
        <v>0.2764403777287846</v>
      </c>
      <c r="G68" s="148">
        <v>1.939619467560438E-2</v>
      </c>
      <c r="H68" s="148">
        <v>0.11970332233111165</v>
      </c>
      <c r="I68" s="148">
        <v>1.2489008398220954E-3</v>
      </c>
      <c r="J68" s="148">
        <v>3.9888363557583247E-3</v>
      </c>
      <c r="K68" s="148">
        <v>0.14798200563279768</v>
      </c>
      <c r="L68" s="148">
        <v>2.5666186646956121E-2</v>
      </c>
      <c r="M68" s="148">
        <v>1.5687723814499992E-2</v>
      </c>
      <c r="N68" s="148">
        <v>1.3827116440887485E-2</v>
      </c>
      <c r="O68" s="148">
        <v>9.2800978730454065E-2</v>
      </c>
      <c r="P68" s="148">
        <v>2.3321311600759537E-3</v>
      </c>
      <c r="Q68" s="148">
        <v>6.1170653379041401E-3</v>
      </c>
      <c r="R68" s="148">
        <v>1.1724375230982935E-3</v>
      </c>
      <c r="S68" s="148">
        <v>1.6567051956823714E-3</v>
      </c>
      <c r="T68" s="148">
        <v>4.7024939785138076E-3</v>
      </c>
      <c r="U68" s="148">
        <v>4.2182263059297306E-3</v>
      </c>
      <c r="V68" s="148">
        <v>4.2182263059297306E-3</v>
      </c>
      <c r="W68" s="148">
        <v>3.1987154162790403E-3</v>
      </c>
      <c r="X68" s="148">
        <v>0.60534733461621792</v>
      </c>
      <c r="Y68" s="150">
        <v>1</v>
      </c>
    </row>
    <row r="69" spans="2:25" hidden="1" outlineLevel="1">
      <c r="B69" s="44" t="s">
        <v>47</v>
      </c>
      <c r="C69" s="148">
        <v>0.40586731451009195</v>
      </c>
      <c r="D69" s="148">
        <v>6.7373832963742424E-3</v>
      </c>
      <c r="E69" s="148">
        <v>2.3446658851113715E-3</v>
      </c>
      <c r="F69" s="148">
        <v>0.24069549004929447</v>
      </c>
      <c r="G69" s="148">
        <v>1.9675419144338197E-2</v>
      </c>
      <c r="H69" s="148">
        <v>0.13086343027443889</v>
      </c>
      <c r="I69" s="148">
        <v>9.6046554329863414E-4</v>
      </c>
      <c r="J69" s="148">
        <v>6.5255158971171913E-3</v>
      </c>
      <c r="K69" s="148">
        <v>0.15255865195836099</v>
      </c>
      <c r="L69" s="148">
        <v>3.2458085566180316E-2</v>
      </c>
      <c r="M69" s="148">
        <v>1.8361841268944478E-2</v>
      </c>
      <c r="N69" s="148">
        <v>2.0000282489865677E-2</v>
      </c>
      <c r="O69" s="148">
        <v>8.1738442633370531E-2</v>
      </c>
      <c r="P69" s="148">
        <v>2.5282842978008166E-3</v>
      </c>
      <c r="Q69" s="148">
        <v>7.8814672523623217E-3</v>
      </c>
      <c r="R69" s="148">
        <v>9.745900365824376E-4</v>
      </c>
      <c r="S69" s="148">
        <v>2.8955211231797059E-3</v>
      </c>
      <c r="T69" s="148">
        <v>5.8334157262108222E-3</v>
      </c>
      <c r="U69" s="148">
        <v>5.3390584612777016E-3</v>
      </c>
      <c r="V69" s="148">
        <v>3.6158702806536815E-3</v>
      </c>
      <c r="W69" s="148">
        <v>4.7034562635065464E-3</v>
      </c>
      <c r="X69" s="148">
        <v>0.59413268548990805</v>
      </c>
      <c r="Y69" s="150">
        <v>1</v>
      </c>
    </row>
    <row r="70" spans="2:25" hidden="1" outlineLevel="1">
      <c r="B70" s="44" t="s">
        <v>48</v>
      </c>
      <c r="C70" s="148">
        <v>0.32882781067763661</v>
      </c>
      <c r="D70" s="148">
        <v>4.7767581332971683E-3</v>
      </c>
      <c r="E70" s="148">
        <v>3.2397570935611712E-3</v>
      </c>
      <c r="F70" s="148">
        <v>0.25594081039133254</v>
      </c>
      <c r="G70" s="148">
        <v>1.1693262812109157E-2</v>
      </c>
      <c r="H70" s="148">
        <v>0.14465892138691741</v>
      </c>
      <c r="I70" s="148">
        <v>1.2808341997799979E-3</v>
      </c>
      <c r="J70" s="148">
        <v>7.5041815469463402E-3</v>
      </c>
      <c r="K70" s="148">
        <v>0.20990612238747494</v>
      </c>
      <c r="L70" s="148">
        <v>4.0926419842382052E-2</v>
      </c>
      <c r="M70" s="148">
        <v>3.3256483281346533E-2</v>
      </c>
      <c r="N70" s="148">
        <v>2.7319440049425131E-2</v>
      </c>
      <c r="O70" s="148">
        <v>0.10840377921432123</v>
      </c>
      <c r="P70" s="148">
        <v>3.4808552958727002E-3</v>
      </c>
      <c r="Q70" s="148">
        <v>6.9617105917454004E-3</v>
      </c>
      <c r="R70" s="148">
        <v>1.8383737926254088E-3</v>
      </c>
      <c r="S70" s="148">
        <v>3.0137275288941129E-3</v>
      </c>
      <c r="T70" s="148">
        <v>6.1329355212995191E-3</v>
      </c>
      <c r="U70" s="148">
        <v>3.827433961695523E-3</v>
      </c>
      <c r="V70" s="148">
        <v>3.8123653240510523E-3</v>
      </c>
      <c r="W70" s="148">
        <v>3.104139354760936E-3</v>
      </c>
      <c r="X70" s="148">
        <v>0.67117218932236333</v>
      </c>
      <c r="Y70" s="150">
        <v>1</v>
      </c>
    </row>
    <row r="71" spans="2:25" collapsed="1">
      <c r="B71" s="159">
        <v>2006</v>
      </c>
      <c r="C71" s="161">
        <v>0.59881840833845257</v>
      </c>
      <c r="D71" s="161">
        <v>4.3904199435155396E-3</v>
      </c>
      <c r="E71" s="161">
        <v>2.262622330622647E-3</v>
      </c>
      <c r="F71" s="161">
        <v>0.18036100585321743</v>
      </c>
      <c r="G71" s="161">
        <v>1.4400901805029266E-2</v>
      </c>
      <c r="H71" s="161">
        <v>8.4638497424138287E-2</v>
      </c>
      <c r="I71" s="161">
        <v>1.2985749128707933E-3</v>
      </c>
      <c r="J71" s="161">
        <v>6.2810071507786377E-3</v>
      </c>
      <c r="K71" s="161">
        <v>7.5702558425733882E-2</v>
      </c>
      <c r="L71" s="161">
        <v>1.5723805990272347E-2</v>
      </c>
      <c r="M71" s="161">
        <v>1.0214239517631627E-2</v>
      </c>
      <c r="N71" s="161">
        <v>8.3966401274853872E-3</v>
      </c>
      <c r="O71" s="161">
        <v>4.1367872790344526E-2</v>
      </c>
      <c r="P71" s="161">
        <v>2.2737732471266115E-3</v>
      </c>
      <c r="Q71" s="161">
        <v>4.9398560112563434E-3</v>
      </c>
      <c r="R71" s="161">
        <v>1.4293447518718334E-3</v>
      </c>
      <c r="S71" s="161">
        <v>2.9641163506902417E-3</v>
      </c>
      <c r="T71" s="161">
        <v>7.9222193162258002E-3</v>
      </c>
      <c r="U71" s="161">
        <v>3.0239258119387795E-3</v>
      </c>
      <c r="V71" s="161">
        <v>5.1192843950019565E-3</v>
      </c>
      <c r="W71" s="161">
        <v>4.1734839315293176E-3</v>
      </c>
      <c r="X71" s="161">
        <v>0.40118159166154738</v>
      </c>
      <c r="Y71" s="218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3"/>
  <sheetViews>
    <sheetView showGridLines="0" showRowColHeaders="0" showZeros="0" zoomScaleNormal="100" workbookViewId="0">
      <selection activeCell="E10" sqref="E10"/>
    </sheetView>
  </sheetViews>
  <sheetFormatPr baseColWidth="10" defaultRowHeight="12" outlineLevelRow="1"/>
  <cols>
    <col min="1" max="1" width="12" style="219" customWidth="1"/>
    <col min="2" max="2" width="11.42578125" style="219"/>
    <col min="3" max="3" width="9.7109375" style="219" customWidth="1"/>
    <col min="4" max="4" width="11.7109375" style="219" customWidth="1"/>
    <col min="5" max="6" width="11.42578125" style="219" customWidth="1"/>
    <col min="7" max="20" width="9.140625" style="219" customWidth="1"/>
    <col min="21" max="21" width="11.140625" style="219" customWidth="1"/>
    <col min="22" max="240" width="11.42578125" style="219"/>
    <col min="241" max="241" width="12" style="219" customWidth="1"/>
    <col min="242" max="242" width="11.42578125" style="219"/>
    <col min="243" max="243" width="9.7109375" style="219" customWidth="1"/>
    <col min="244" max="244" width="15.85546875" style="219" customWidth="1"/>
    <col min="245" max="256" width="11.42578125" style="219" customWidth="1"/>
    <col min="257" max="262" width="10.140625" style="219" customWidth="1"/>
    <col min="263" max="276" width="9.140625" style="219" customWidth="1"/>
    <col min="277" max="277" width="11.140625" style="219" customWidth="1"/>
    <col min="278" max="496" width="11.42578125" style="219"/>
    <col min="497" max="497" width="12" style="219" customWidth="1"/>
    <col min="498" max="498" width="11.42578125" style="219"/>
    <col min="499" max="499" width="9.7109375" style="219" customWidth="1"/>
    <col min="500" max="500" width="15.85546875" style="219" customWidth="1"/>
    <col min="501" max="512" width="11.42578125" style="219" customWidth="1"/>
    <col min="513" max="518" width="10.140625" style="219" customWidth="1"/>
    <col min="519" max="532" width="9.140625" style="219" customWidth="1"/>
    <col min="533" max="533" width="11.140625" style="219" customWidth="1"/>
    <col min="534" max="752" width="11.42578125" style="219"/>
    <col min="753" max="753" width="12" style="219" customWidth="1"/>
    <col min="754" max="754" width="11.42578125" style="219"/>
    <col min="755" max="755" width="9.7109375" style="219" customWidth="1"/>
    <col min="756" max="756" width="15.85546875" style="219" customWidth="1"/>
    <col min="757" max="768" width="11.42578125" style="219" customWidth="1"/>
    <col min="769" max="774" width="10.140625" style="219" customWidth="1"/>
    <col min="775" max="788" width="9.140625" style="219" customWidth="1"/>
    <col min="789" max="789" width="11.140625" style="219" customWidth="1"/>
    <col min="790" max="1008" width="11.42578125" style="219"/>
    <col min="1009" max="1009" width="12" style="219" customWidth="1"/>
    <col min="1010" max="1010" width="11.42578125" style="219"/>
    <col min="1011" max="1011" width="9.7109375" style="219" customWidth="1"/>
    <col min="1012" max="1012" width="15.85546875" style="219" customWidth="1"/>
    <col min="1013" max="1024" width="11.42578125" style="219" customWidth="1"/>
    <col min="1025" max="1030" width="10.140625" style="219" customWidth="1"/>
    <col min="1031" max="1044" width="9.140625" style="219" customWidth="1"/>
    <col min="1045" max="1045" width="11.140625" style="219" customWidth="1"/>
    <col min="1046" max="1264" width="11.42578125" style="219"/>
    <col min="1265" max="1265" width="12" style="219" customWidth="1"/>
    <col min="1266" max="1266" width="11.42578125" style="219"/>
    <col min="1267" max="1267" width="9.7109375" style="219" customWidth="1"/>
    <col min="1268" max="1268" width="15.85546875" style="219" customWidth="1"/>
    <col min="1269" max="1280" width="11.42578125" style="219" customWidth="1"/>
    <col min="1281" max="1286" width="10.140625" style="219" customWidth="1"/>
    <col min="1287" max="1300" width="9.140625" style="219" customWidth="1"/>
    <col min="1301" max="1301" width="11.140625" style="219" customWidth="1"/>
    <col min="1302" max="1520" width="11.42578125" style="219"/>
    <col min="1521" max="1521" width="12" style="219" customWidth="1"/>
    <col min="1522" max="1522" width="11.42578125" style="219"/>
    <col min="1523" max="1523" width="9.7109375" style="219" customWidth="1"/>
    <col min="1524" max="1524" width="15.85546875" style="219" customWidth="1"/>
    <col min="1525" max="1536" width="11.42578125" style="219" customWidth="1"/>
    <col min="1537" max="1542" width="10.140625" style="219" customWidth="1"/>
    <col min="1543" max="1556" width="9.140625" style="219" customWidth="1"/>
    <col min="1557" max="1557" width="11.140625" style="219" customWidth="1"/>
    <col min="1558" max="1776" width="11.42578125" style="219"/>
    <col min="1777" max="1777" width="12" style="219" customWidth="1"/>
    <col min="1778" max="1778" width="11.42578125" style="219"/>
    <col min="1779" max="1779" width="9.7109375" style="219" customWidth="1"/>
    <col min="1780" max="1780" width="15.85546875" style="219" customWidth="1"/>
    <col min="1781" max="1792" width="11.42578125" style="219" customWidth="1"/>
    <col min="1793" max="1798" width="10.140625" style="219" customWidth="1"/>
    <col min="1799" max="1812" width="9.140625" style="219" customWidth="1"/>
    <col min="1813" max="1813" width="11.140625" style="219" customWidth="1"/>
    <col min="1814" max="2032" width="11.42578125" style="219"/>
    <col min="2033" max="2033" width="12" style="219" customWidth="1"/>
    <col min="2034" max="2034" width="11.42578125" style="219"/>
    <col min="2035" max="2035" width="9.7109375" style="219" customWidth="1"/>
    <col min="2036" max="2036" width="15.85546875" style="219" customWidth="1"/>
    <col min="2037" max="2048" width="11.42578125" style="219" customWidth="1"/>
    <col min="2049" max="2054" width="10.140625" style="219" customWidth="1"/>
    <col min="2055" max="2068" width="9.140625" style="219" customWidth="1"/>
    <col min="2069" max="2069" width="11.140625" style="219" customWidth="1"/>
    <col min="2070" max="2288" width="11.42578125" style="219"/>
    <col min="2289" max="2289" width="12" style="219" customWidth="1"/>
    <col min="2290" max="2290" width="11.42578125" style="219"/>
    <col min="2291" max="2291" width="9.7109375" style="219" customWidth="1"/>
    <col min="2292" max="2292" width="15.85546875" style="219" customWidth="1"/>
    <col min="2293" max="2304" width="11.42578125" style="219" customWidth="1"/>
    <col min="2305" max="2310" width="10.140625" style="219" customWidth="1"/>
    <col min="2311" max="2324" width="9.140625" style="219" customWidth="1"/>
    <col min="2325" max="2325" width="11.140625" style="219" customWidth="1"/>
    <col min="2326" max="2544" width="11.42578125" style="219"/>
    <col min="2545" max="2545" width="12" style="219" customWidth="1"/>
    <col min="2546" max="2546" width="11.42578125" style="219"/>
    <col min="2547" max="2547" width="9.7109375" style="219" customWidth="1"/>
    <col min="2548" max="2548" width="15.85546875" style="219" customWidth="1"/>
    <col min="2549" max="2560" width="11.42578125" style="219" customWidth="1"/>
    <col min="2561" max="2566" width="10.140625" style="219" customWidth="1"/>
    <col min="2567" max="2580" width="9.140625" style="219" customWidth="1"/>
    <col min="2581" max="2581" width="11.140625" style="219" customWidth="1"/>
    <col min="2582" max="2800" width="11.42578125" style="219"/>
    <col min="2801" max="2801" width="12" style="219" customWidth="1"/>
    <col min="2802" max="2802" width="11.42578125" style="219"/>
    <col min="2803" max="2803" width="9.7109375" style="219" customWidth="1"/>
    <col min="2804" max="2804" width="15.85546875" style="219" customWidth="1"/>
    <col min="2805" max="2816" width="11.42578125" style="219" customWidth="1"/>
    <col min="2817" max="2822" width="10.140625" style="219" customWidth="1"/>
    <col min="2823" max="2836" width="9.140625" style="219" customWidth="1"/>
    <col min="2837" max="2837" width="11.140625" style="219" customWidth="1"/>
    <col min="2838" max="3056" width="11.42578125" style="219"/>
    <col min="3057" max="3057" width="12" style="219" customWidth="1"/>
    <col min="3058" max="3058" width="11.42578125" style="219"/>
    <col min="3059" max="3059" width="9.7109375" style="219" customWidth="1"/>
    <col min="3060" max="3060" width="15.85546875" style="219" customWidth="1"/>
    <col min="3061" max="3072" width="11.42578125" style="219" customWidth="1"/>
    <col min="3073" max="3078" width="10.140625" style="219" customWidth="1"/>
    <col min="3079" max="3092" width="9.140625" style="219" customWidth="1"/>
    <col min="3093" max="3093" width="11.140625" style="219" customWidth="1"/>
    <col min="3094" max="3312" width="11.42578125" style="219"/>
    <col min="3313" max="3313" width="12" style="219" customWidth="1"/>
    <col min="3314" max="3314" width="11.42578125" style="219"/>
    <col min="3315" max="3315" width="9.7109375" style="219" customWidth="1"/>
    <col min="3316" max="3316" width="15.85546875" style="219" customWidth="1"/>
    <col min="3317" max="3328" width="11.42578125" style="219" customWidth="1"/>
    <col min="3329" max="3334" width="10.140625" style="219" customWidth="1"/>
    <col min="3335" max="3348" width="9.140625" style="219" customWidth="1"/>
    <col min="3349" max="3349" width="11.140625" style="219" customWidth="1"/>
    <col min="3350" max="3568" width="11.42578125" style="219"/>
    <col min="3569" max="3569" width="12" style="219" customWidth="1"/>
    <col min="3570" max="3570" width="11.42578125" style="219"/>
    <col min="3571" max="3571" width="9.7109375" style="219" customWidth="1"/>
    <col min="3572" max="3572" width="15.85546875" style="219" customWidth="1"/>
    <col min="3573" max="3584" width="11.42578125" style="219" customWidth="1"/>
    <col min="3585" max="3590" width="10.140625" style="219" customWidth="1"/>
    <col min="3591" max="3604" width="9.140625" style="219" customWidth="1"/>
    <col min="3605" max="3605" width="11.140625" style="219" customWidth="1"/>
    <col min="3606" max="3824" width="11.42578125" style="219"/>
    <col min="3825" max="3825" width="12" style="219" customWidth="1"/>
    <col min="3826" max="3826" width="11.42578125" style="219"/>
    <col min="3827" max="3827" width="9.7109375" style="219" customWidth="1"/>
    <col min="3828" max="3828" width="15.85546875" style="219" customWidth="1"/>
    <col min="3829" max="3840" width="11.42578125" style="219" customWidth="1"/>
    <col min="3841" max="3846" width="10.140625" style="219" customWidth="1"/>
    <col min="3847" max="3860" width="9.140625" style="219" customWidth="1"/>
    <col min="3861" max="3861" width="11.140625" style="219" customWidth="1"/>
    <col min="3862" max="4080" width="11.42578125" style="219"/>
    <col min="4081" max="4081" width="12" style="219" customWidth="1"/>
    <col min="4082" max="4082" width="11.42578125" style="219"/>
    <col min="4083" max="4083" width="9.7109375" style="219" customWidth="1"/>
    <col min="4084" max="4084" width="15.85546875" style="219" customWidth="1"/>
    <col min="4085" max="4096" width="11.42578125" style="219" customWidth="1"/>
    <col min="4097" max="4102" width="10.140625" style="219" customWidth="1"/>
    <col min="4103" max="4116" width="9.140625" style="219" customWidth="1"/>
    <col min="4117" max="4117" width="11.140625" style="219" customWidth="1"/>
    <col min="4118" max="4336" width="11.42578125" style="219"/>
    <col min="4337" max="4337" width="12" style="219" customWidth="1"/>
    <col min="4338" max="4338" width="11.42578125" style="219"/>
    <col min="4339" max="4339" width="9.7109375" style="219" customWidth="1"/>
    <col min="4340" max="4340" width="15.85546875" style="219" customWidth="1"/>
    <col min="4341" max="4352" width="11.42578125" style="219" customWidth="1"/>
    <col min="4353" max="4358" width="10.140625" style="219" customWidth="1"/>
    <col min="4359" max="4372" width="9.140625" style="219" customWidth="1"/>
    <col min="4373" max="4373" width="11.140625" style="219" customWidth="1"/>
    <col min="4374" max="4592" width="11.42578125" style="219"/>
    <col min="4593" max="4593" width="12" style="219" customWidth="1"/>
    <col min="4594" max="4594" width="11.42578125" style="219"/>
    <col min="4595" max="4595" width="9.7109375" style="219" customWidth="1"/>
    <col min="4596" max="4596" width="15.85546875" style="219" customWidth="1"/>
    <col min="4597" max="4608" width="11.42578125" style="219" customWidth="1"/>
    <col min="4609" max="4614" width="10.140625" style="219" customWidth="1"/>
    <col min="4615" max="4628" width="9.140625" style="219" customWidth="1"/>
    <col min="4629" max="4629" width="11.140625" style="219" customWidth="1"/>
    <col min="4630" max="4848" width="11.42578125" style="219"/>
    <col min="4849" max="4849" width="12" style="219" customWidth="1"/>
    <col min="4850" max="4850" width="11.42578125" style="219"/>
    <col min="4851" max="4851" width="9.7109375" style="219" customWidth="1"/>
    <col min="4852" max="4852" width="15.85546875" style="219" customWidth="1"/>
    <col min="4853" max="4864" width="11.42578125" style="219" customWidth="1"/>
    <col min="4865" max="4870" width="10.140625" style="219" customWidth="1"/>
    <col min="4871" max="4884" width="9.140625" style="219" customWidth="1"/>
    <col min="4885" max="4885" width="11.140625" style="219" customWidth="1"/>
    <col min="4886" max="5104" width="11.42578125" style="219"/>
    <col min="5105" max="5105" width="12" style="219" customWidth="1"/>
    <col min="5106" max="5106" width="11.42578125" style="219"/>
    <col min="5107" max="5107" width="9.7109375" style="219" customWidth="1"/>
    <col min="5108" max="5108" width="15.85546875" style="219" customWidth="1"/>
    <col min="5109" max="5120" width="11.42578125" style="219" customWidth="1"/>
    <col min="5121" max="5126" width="10.140625" style="219" customWidth="1"/>
    <col min="5127" max="5140" width="9.140625" style="219" customWidth="1"/>
    <col min="5141" max="5141" width="11.140625" style="219" customWidth="1"/>
    <col min="5142" max="5360" width="11.42578125" style="219"/>
    <col min="5361" max="5361" width="12" style="219" customWidth="1"/>
    <col min="5362" max="5362" width="11.42578125" style="219"/>
    <col min="5363" max="5363" width="9.7109375" style="219" customWidth="1"/>
    <col min="5364" max="5364" width="15.85546875" style="219" customWidth="1"/>
    <col min="5365" max="5376" width="11.42578125" style="219" customWidth="1"/>
    <col min="5377" max="5382" width="10.140625" style="219" customWidth="1"/>
    <col min="5383" max="5396" width="9.140625" style="219" customWidth="1"/>
    <col min="5397" max="5397" width="11.140625" style="219" customWidth="1"/>
    <col min="5398" max="5616" width="11.42578125" style="219"/>
    <col min="5617" max="5617" width="12" style="219" customWidth="1"/>
    <col min="5618" max="5618" width="11.42578125" style="219"/>
    <col min="5619" max="5619" width="9.7109375" style="219" customWidth="1"/>
    <col min="5620" max="5620" width="15.85546875" style="219" customWidth="1"/>
    <col min="5621" max="5632" width="11.42578125" style="219" customWidth="1"/>
    <col min="5633" max="5638" width="10.140625" style="219" customWidth="1"/>
    <col min="5639" max="5652" width="9.140625" style="219" customWidth="1"/>
    <col min="5653" max="5653" width="11.140625" style="219" customWidth="1"/>
    <col min="5654" max="5872" width="11.42578125" style="219"/>
    <col min="5873" max="5873" width="12" style="219" customWidth="1"/>
    <col min="5874" max="5874" width="11.42578125" style="219"/>
    <col min="5875" max="5875" width="9.7109375" style="219" customWidth="1"/>
    <col min="5876" max="5876" width="15.85546875" style="219" customWidth="1"/>
    <col min="5877" max="5888" width="11.42578125" style="219" customWidth="1"/>
    <col min="5889" max="5894" width="10.140625" style="219" customWidth="1"/>
    <col min="5895" max="5908" width="9.140625" style="219" customWidth="1"/>
    <col min="5909" max="5909" width="11.140625" style="219" customWidth="1"/>
    <col min="5910" max="6128" width="11.42578125" style="219"/>
    <col min="6129" max="6129" width="12" style="219" customWidth="1"/>
    <col min="6130" max="6130" width="11.42578125" style="219"/>
    <col min="6131" max="6131" width="9.7109375" style="219" customWidth="1"/>
    <col min="6132" max="6132" width="15.85546875" style="219" customWidth="1"/>
    <col min="6133" max="6144" width="11.42578125" style="219" customWidth="1"/>
    <col min="6145" max="6150" width="10.140625" style="219" customWidth="1"/>
    <col min="6151" max="6164" width="9.140625" style="219" customWidth="1"/>
    <col min="6165" max="6165" width="11.140625" style="219" customWidth="1"/>
    <col min="6166" max="6384" width="11.42578125" style="219"/>
    <col min="6385" max="6385" width="12" style="219" customWidth="1"/>
    <col min="6386" max="6386" width="11.42578125" style="219"/>
    <col min="6387" max="6387" width="9.7109375" style="219" customWidth="1"/>
    <col min="6388" max="6388" width="15.85546875" style="219" customWidth="1"/>
    <col min="6389" max="6400" width="11.42578125" style="219" customWidth="1"/>
    <col min="6401" max="6406" width="10.140625" style="219" customWidth="1"/>
    <col min="6407" max="6420" width="9.140625" style="219" customWidth="1"/>
    <col min="6421" max="6421" width="11.140625" style="219" customWidth="1"/>
    <col min="6422" max="6640" width="11.42578125" style="219"/>
    <col min="6641" max="6641" width="12" style="219" customWidth="1"/>
    <col min="6642" max="6642" width="11.42578125" style="219"/>
    <col min="6643" max="6643" width="9.7109375" style="219" customWidth="1"/>
    <col min="6644" max="6644" width="15.85546875" style="219" customWidth="1"/>
    <col min="6645" max="6656" width="11.42578125" style="219" customWidth="1"/>
    <col min="6657" max="6662" width="10.140625" style="219" customWidth="1"/>
    <col min="6663" max="6676" width="9.140625" style="219" customWidth="1"/>
    <col min="6677" max="6677" width="11.140625" style="219" customWidth="1"/>
    <col min="6678" max="6896" width="11.42578125" style="219"/>
    <col min="6897" max="6897" width="12" style="219" customWidth="1"/>
    <col min="6898" max="6898" width="11.42578125" style="219"/>
    <col min="6899" max="6899" width="9.7109375" style="219" customWidth="1"/>
    <col min="6900" max="6900" width="15.85546875" style="219" customWidth="1"/>
    <col min="6901" max="6912" width="11.42578125" style="219" customWidth="1"/>
    <col min="6913" max="6918" width="10.140625" style="219" customWidth="1"/>
    <col min="6919" max="6932" width="9.140625" style="219" customWidth="1"/>
    <col min="6933" max="6933" width="11.140625" style="219" customWidth="1"/>
    <col min="6934" max="7152" width="11.42578125" style="219"/>
    <col min="7153" max="7153" width="12" style="219" customWidth="1"/>
    <col min="7154" max="7154" width="11.42578125" style="219"/>
    <col min="7155" max="7155" width="9.7109375" style="219" customWidth="1"/>
    <col min="7156" max="7156" width="15.85546875" style="219" customWidth="1"/>
    <col min="7157" max="7168" width="11.42578125" style="219" customWidth="1"/>
    <col min="7169" max="7174" width="10.140625" style="219" customWidth="1"/>
    <col min="7175" max="7188" width="9.140625" style="219" customWidth="1"/>
    <col min="7189" max="7189" width="11.140625" style="219" customWidth="1"/>
    <col min="7190" max="7408" width="11.42578125" style="219"/>
    <col min="7409" max="7409" width="12" style="219" customWidth="1"/>
    <col min="7410" max="7410" width="11.42578125" style="219"/>
    <col min="7411" max="7411" width="9.7109375" style="219" customWidth="1"/>
    <col min="7412" max="7412" width="15.85546875" style="219" customWidth="1"/>
    <col min="7413" max="7424" width="11.42578125" style="219" customWidth="1"/>
    <col min="7425" max="7430" width="10.140625" style="219" customWidth="1"/>
    <col min="7431" max="7444" width="9.140625" style="219" customWidth="1"/>
    <col min="7445" max="7445" width="11.140625" style="219" customWidth="1"/>
    <col min="7446" max="7664" width="11.42578125" style="219"/>
    <col min="7665" max="7665" width="12" style="219" customWidth="1"/>
    <col min="7666" max="7666" width="11.42578125" style="219"/>
    <col min="7667" max="7667" width="9.7109375" style="219" customWidth="1"/>
    <col min="7668" max="7668" width="15.85546875" style="219" customWidth="1"/>
    <col min="7669" max="7680" width="11.42578125" style="219" customWidth="1"/>
    <col min="7681" max="7686" width="10.140625" style="219" customWidth="1"/>
    <col min="7687" max="7700" width="9.140625" style="219" customWidth="1"/>
    <col min="7701" max="7701" width="11.140625" style="219" customWidth="1"/>
    <col min="7702" max="7920" width="11.42578125" style="219"/>
    <col min="7921" max="7921" width="12" style="219" customWidth="1"/>
    <col min="7922" max="7922" width="11.42578125" style="219"/>
    <col min="7923" max="7923" width="9.7109375" style="219" customWidth="1"/>
    <col min="7924" max="7924" width="15.85546875" style="219" customWidth="1"/>
    <col min="7925" max="7936" width="11.42578125" style="219" customWidth="1"/>
    <col min="7937" max="7942" width="10.140625" style="219" customWidth="1"/>
    <col min="7943" max="7956" width="9.140625" style="219" customWidth="1"/>
    <col min="7957" max="7957" width="11.140625" style="219" customWidth="1"/>
    <col min="7958" max="8176" width="11.42578125" style="219"/>
    <col min="8177" max="8177" width="12" style="219" customWidth="1"/>
    <col min="8178" max="8178" width="11.42578125" style="219"/>
    <col min="8179" max="8179" width="9.7109375" style="219" customWidth="1"/>
    <col min="8180" max="8180" width="15.85546875" style="219" customWidth="1"/>
    <col min="8181" max="8192" width="11.42578125" style="219" customWidth="1"/>
    <col min="8193" max="8198" width="10.140625" style="219" customWidth="1"/>
    <col min="8199" max="8212" width="9.140625" style="219" customWidth="1"/>
    <col min="8213" max="8213" width="11.140625" style="219" customWidth="1"/>
    <col min="8214" max="8432" width="11.42578125" style="219"/>
    <col min="8433" max="8433" width="12" style="219" customWidth="1"/>
    <col min="8434" max="8434" width="11.42578125" style="219"/>
    <col min="8435" max="8435" width="9.7109375" style="219" customWidth="1"/>
    <col min="8436" max="8436" width="15.85546875" style="219" customWidth="1"/>
    <col min="8437" max="8448" width="11.42578125" style="219" customWidth="1"/>
    <col min="8449" max="8454" width="10.140625" style="219" customWidth="1"/>
    <col min="8455" max="8468" width="9.140625" style="219" customWidth="1"/>
    <col min="8469" max="8469" width="11.140625" style="219" customWidth="1"/>
    <col min="8470" max="8688" width="11.42578125" style="219"/>
    <col min="8689" max="8689" width="12" style="219" customWidth="1"/>
    <col min="8690" max="8690" width="11.42578125" style="219"/>
    <col min="8691" max="8691" width="9.7109375" style="219" customWidth="1"/>
    <col min="8692" max="8692" width="15.85546875" style="219" customWidth="1"/>
    <col min="8693" max="8704" width="11.42578125" style="219" customWidth="1"/>
    <col min="8705" max="8710" width="10.140625" style="219" customWidth="1"/>
    <col min="8711" max="8724" width="9.140625" style="219" customWidth="1"/>
    <col min="8725" max="8725" width="11.140625" style="219" customWidth="1"/>
    <col min="8726" max="8944" width="11.42578125" style="219"/>
    <col min="8945" max="8945" width="12" style="219" customWidth="1"/>
    <col min="8946" max="8946" width="11.42578125" style="219"/>
    <col min="8947" max="8947" width="9.7109375" style="219" customWidth="1"/>
    <col min="8948" max="8948" width="15.85546875" style="219" customWidth="1"/>
    <col min="8949" max="8960" width="11.42578125" style="219" customWidth="1"/>
    <col min="8961" max="8966" width="10.140625" style="219" customWidth="1"/>
    <col min="8967" max="8980" width="9.140625" style="219" customWidth="1"/>
    <col min="8981" max="8981" width="11.140625" style="219" customWidth="1"/>
    <col min="8982" max="9200" width="11.42578125" style="219"/>
    <col min="9201" max="9201" width="12" style="219" customWidth="1"/>
    <col min="9202" max="9202" width="11.42578125" style="219"/>
    <col min="9203" max="9203" width="9.7109375" style="219" customWidth="1"/>
    <col min="9204" max="9204" width="15.85546875" style="219" customWidth="1"/>
    <col min="9205" max="9216" width="11.42578125" style="219" customWidth="1"/>
    <col min="9217" max="9222" width="10.140625" style="219" customWidth="1"/>
    <col min="9223" max="9236" width="9.140625" style="219" customWidth="1"/>
    <col min="9237" max="9237" width="11.140625" style="219" customWidth="1"/>
    <col min="9238" max="9456" width="11.42578125" style="219"/>
    <col min="9457" max="9457" width="12" style="219" customWidth="1"/>
    <col min="9458" max="9458" width="11.42578125" style="219"/>
    <col min="9459" max="9459" width="9.7109375" style="219" customWidth="1"/>
    <col min="9460" max="9460" width="15.85546875" style="219" customWidth="1"/>
    <col min="9461" max="9472" width="11.42578125" style="219" customWidth="1"/>
    <col min="9473" max="9478" width="10.140625" style="219" customWidth="1"/>
    <col min="9479" max="9492" width="9.140625" style="219" customWidth="1"/>
    <col min="9493" max="9493" width="11.140625" style="219" customWidth="1"/>
    <col min="9494" max="9712" width="11.42578125" style="219"/>
    <col min="9713" max="9713" width="12" style="219" customWidth="1"/>
    <col min="9714" max="9714" width="11.42578125" style="219"/>
    <col min="9715" max="9715" width="9.7109375" style="219" customWidth="1"/>
    <col min="9716" max="9716" width="15.85546875" style="219" customWidth="1"/>
    <col min="9717" max="9728" width="11.42578125" style="219" customWidth="1"/>
    <col min="9729" max="9734" width="10.140625" style="219" customWidth="1"/>
    <col min="9735" max="9748" width="9.140625" style="219" customWidth="1"/>
    <col min="9749" max="9749" width="11.140625" style="219" customWidth="1"/>
    <col min="9750" max="9968" width="11.42578125" style="219"/>
    <col min="9969" max="9969" width="12" style="219" customWidth="1"/>
    <col min="9970" max="9970" width="11.42578125" style="219"/>
    <col min="9971" max="9971" width="9.7109375" style="219" customWidth="1"/>
    <col min="9972" max="9972" width="15.85546875" style="219" customWidth="1"/>
    <col min="9973" max="9984" width="11.42578125" style="219" customWidth="1"/>
    <col min="9985" max="9990" width="10.140625" style="219" customWidth="1"/>
    <col min="9991" max="10004" width="9.140625" style="219" customWidth="1"/>
    <col min="10005" max="10005" width="11.140625" style="219" customWidth="1"/>
    <col min="10006" max="10224" width="11.42578125" style="219"/>
    <col min="10225" max="10225" width="12" style="219" customWidth="1"/>
    <col min="10226" max="10226" width="11.42578125" style="219"/>
    <col min="10227" max="10227" width="9.7109375" style="219" customWidth="1"/>
    <col min="10228" max="10228" width="15.85546875" style="219" customWidth="1"/>
    <col min="10229" max="10240" width="11.42578125" style="219" customWidth="1"/>
    <col min="10241" max="10246" width="10.140625" style="219" customWidth="1"/>
    <col min="10247" max="10260" width="9.140625" style="219" customWidth="1"/>
    <col min="10261" max="10261" width="11.140625" style="219" customWidth="1"/>
    <col min="10262" max="10480" width="11.42578125" style="219"/>
    <col min="10481" max="10481" width="12" style="219" customWidth="1"/>
    <col min="10482" max="10482" width="11.42578125" style="219"/>
    <col min="10483" max="10483" width="9.7109375" style="219" customWidth="1"/>
    <col min="10484" max="10484" width="15.85546875" style="219" customWidth="1"/>
    <col min="10485" max="10496" width="11.42578125" style="219" customWidth="1"/>
    <col min="10497" max="10502" width="10.140625" style="219" customWidth="1"/>
    <col min="10503" max="10516" width="9.140625" style="219" customWidth="1"/>
    <col min="10517" max="10517" width="11.140625" style="219" customWidth="1"/>
    <col min="10518" max="10736" width="11.42578125" style="219"/>
    <col min="10737" max="10737" width="12" style="219" customWidth="1"/>
    <col min="10738" max="10738" width="11.42578125" style="219"/>
    <col min="10739" max="10739" width="9.7109375" style="219" customWidth="1"/>
    <col min="10740" max="10740" width="15.85546875" style="219" customWidth="1"/>
    <col min="10741" max="10752" width="11.42578125" style="219" customWidth="1"/>
    <col min="10753" max="10758" width="10.140625" style="219" customWidth="1"/>
    <col min="10759" max="10772" width="9.140625" style="219" customWidth="1"/>
    <col min="10773" max="10773" width="11.140625" style="219" customWidth="1"/>
    <col min="10774" max="10992" width="11.42578125" style="219"/>
    <col min="10993" max="10993" width="12" style="219" customWidth="1"/>
    <col min="10994" max="10994" width="11.42578125" style="219"/>
    <col min="10995" max="10995" width="9.7109375" style="219" customWidth="1"/>
    <col min="10996" max="10996" width="15.85546875" style="219" customWidth="1"/>
    <col min="10997" max="11008" width="11.42578125" style="219" customWidth="1"/>
    <col min="11009" max="11014" width="10.140625" style="219" customWidth="1"/>
    <col min="11015" max="11028" width="9.140625" style="219" customWidth="1"/>
    <col min="11029" max="11029" width="11.140625" style="219" customWidth="1"/>
    <col min="11030" max="11248" width="11.42578125" style="219"/>
    <col min="11249" max="11249" width="12" style="219" customWidth="1"/>
    <col min="11250" max="11250" width="11.42578125" style="219"/>
    <col min="11251" max="11251" width="9.7109375" style="219" customWidth="1"/>
    <col min="11252" max="11252" width="15.85546875" style="219" customWidth="1"/>
    <col min="11253" max="11264" width="11.42578125" style="219" customWidth="1"/>
    <col min="11265" max="11270" width="10.140625" style="219" customWidth="1"/>
    <col min="11271" max="11284" width="9.140625" style="219" customWidth="1"/>
    <col min="11285" max="11285" width="11.140625" style="219" customWidth="1"/>
    <col min="11286" max="11504" width="11.42578125" style="219"/>
    <col min="11505" max="11505" width="12" style="219" customWidth="1"/>
    <col min="11506" max="11506" width="11.42578125" style="219"/>
    <col min="11507" max="11507" width="9.7109375" style="219" customWidth="1"/>
    <col min="11508" max="11508" width="15.85546875" style="219" customWidth="1"/>
    <col min="11509" max="11520" width="11.42578125" style="219" customWidth="1"/>
    <col min="11521" max="11526" width="10.140625" style="219" customWidth="1"/>
    <col min="11527" max="11540" width="9.140625" style="219" customWidth="1"/>
    <col min="11541" max="11541" width="11.140625" style="219" customWidth="1"/>
    <col min="11542" max="11760" width="11.42578125" style="219"/>
    <col min="11761" max="11761" width="12" style="219" customWidth="1"/>
    <col min="11762" max="11762" width="11.42578125" style="219"/>
    <col min="11763" max="11763" width="9.7109375" style="219" customWidth="1"/>
    <col min="11764" max="11764" width="15.85546875" style="219" customWidth="1"/>
    <col min="11765" max="11776" width="11.42578125" style="219" customWidth="1"/>
    <col min="11777" max="11782" width="10.140625" style="219" customWidth="1"/>
    <col min="11783" max="11796" width="9.140625" style="219" customWidth="1"/>
    <col min="11797" max="11797" width="11.140625" style="219" customWidth="1"/>
    <col min="11798" max="12016" width="11.42578125" style="219"/>
    <col min="12017" max="12017" width="12" style="219" customWidth="1"/>
    <col min="12018" max="12018" width="11.42578125" style="219"/>
    <col min="12019" max="12019" width="9.7109375" style="219" customWidth="1"/>
    <col min="12020" max="12020" width="15.85546875" style="219" customWidth="1"/>
    <col min="12021" max="12032" width="11.42578125" style="219" customWidth="1"/>
    <col min="12033" max="12038" width="10.140625" style="219" customWidth="1"/>
    <col min="12039" max="12052" width="9.140625" style="219" customWidth="1"/>
    <col min="12053" max="12053" width="11.140625" style="219" customWidth="1"/>
    <col min="12054" max="12272" width="11.42578125" style="219"/>
    <col min="12273" max="12273" width="12" style="219" customWidth="1"/>
    <col min="12274" max="12274" width="11.42578125" style="219"/>
    <col min="12275" max="12275" width="9.7109375" style="219" customWidth="1"/>
    <col min="12276" max="12276" width="15.85546875" style="219" customWidth="1"/>
    <col min="12277" max="12288" width="11.42578125" style="219" customWidth="1"/>
    <col min="12289" max="12294" width="10.140625" style="219" customWidth="1"/>
    <col min="12295" max="12308" width="9.140625" style="219" customWidth="1"/>
    <col min="12309" max="12309" width="11.140625" style="219" customWidth="1"/>
    <col min="12310" max="12528" width="11.42578125" style="219"/>
    <col min="12529" max="12529" width="12" style="219" customWidth="1"/>
    <col min="12530" max="12530" width="11.42578125" style="219"/>
    <col min="12531" max="12531" width="9.7109375" style="219" customWidth="1"/>
    <col min="12532" max="12532" width="15.85546875" style="219" customWidth="1"/>
    <col min="12533" max="12544" width="11.42578125" style="219" customWidth="1"/>
    <col min="12545" max="12550" width="10.140625" style="219" customWidth="1"/>
    <col min="12551" max="12564" width="9.140625" style="219" customWidth="1"/>
    <col min="12565" max="12565" width="11.140625" style="219" customWidth="1"/>
    <col min="12566" max="12784" width="11.42578125" style="219"/>
    <col min="12785" max="12785" width="12" style="219" customWidth="1"/>
    <col min="12786" max="12786" width="11.42578125" style="219"/>
    <col min="12787" max="12787" width="9.7109375" style="219" customWidth="1"/>
    <col min="12788" max="12788" width="15.85546875" style="219" customWidth="1"/>
    <col min="12789" max="12800" width="11.42578125" style="219" customWidth="1"/>
    <col min="12801" max="12806" width="10.140625" style="219" customWidth="1"/>
    <col min="12807" max="12820" width="9.140625" style="219" customWidth="1"/>
    <col min="12821" max="12821" width="11.140625" style="219" customWidth="1"/>
    <col min="12822" max="13040" width="11.42578125" style="219"/>
    <col min="13041" max="13041" width="12" style="219" customWidth="1"/>
    <col min="13042" max="13042" width="11.42578125" style="219"/>
    <col min="13043" max="13043" width="9.7109375" style="219" customWidth="1"/>
    <col min="13044" max="13044" width="15.85546875" style="219" customWidth="1"/>
    <col min="13045" max="13056" width="11.42578125" style="219" customWidth="1"/>
    <col min="13057" max="13062" width="10.140625" style="219" customWidth="1"/>
    <col min="13063" max="13076" width="9.140625" style="219" customWidth="1"/>
    <col min="13077" max="13077" width="11.140625" style="219" customWidth="1"/>
    <col min="13078" max="13296" width="11.42578125" style="219"/>
    <col min="13297" max="13297" width="12" style="219" customWidth="1"/>
    <col min="13298" max="13298" width="11.42578125" style="219"/>
    <col min="13299" max="13299" width="9.7109375" style="219" customWidth="1"/>
    <col min="13300" max="13300" width="15.85546875" style="219" customWidth="1"/>
    <col min="13301" max="13312" width="11.42578125" style="219" customWidth="1"/>
    <col min="13313" max="13318" width="10.140625" style="219" customWidth="1"/>
    <col min="13319" max="13332" width="9.140625" style="219" customWidth="1"/>
    <col min="13333" max="13333" width="11.140625" style="219" customWidth="1"/>
    <col min="13334" max="13552" width="11.42578125" style="219"/>
    <col min="13553" max="13553" width="12" style="219" customWidth="1"/>
    <col min="13554" max="13554" width="11.42578125" style="219"/>
    <col min="13555" max="13555" width="9.7109375" style="219" customWidth="1"/>
    <col min="13556" max="13556" width="15.85546875" style="219" customWidth="1"/>
    <col min="13557" max="13568" width="11.42578125" style="219" customWidth="1"/>
    <col min="13569" max="13574" width="10.140625" style="219" customWidth="1"/>
    <col min="13575" max="13588" width="9.140625" style="219" customWidth="1"/>
    <col min="13589" max="13589" width="11.140625" style="219" customWidth="1"/>
    <col min="13590" max="13808" width="11.42578125" style="219"/>
    <col min="13809" max="13809" width="12" style="219" customWidth="1"/>
    <col min="13810" max="13810" width="11.42578125" style="219"/>
    <col min="13811" max="13811" width="9.7109375" style="219" customWidth="1"/>
    <col min="13812" max="13812" width="15.85546875" style="219" customWidth="1"/>
    <col min="13813" max="13824" width="11.42578125" style="219" customWidth="1"/>
    <col min="13825" max="13830" width="10.140625" style="219" customWidth="1"/>
    <col min="13831" max="13844" width="9.140625" style="219" customWidth="1"/>
    <col min="13845" max="13845" width="11.140625" style="219" customWidth="1"/>
    <col min="13846" max="14064" width="11.42578125" style="219"/>
    <col min="14065" max="14065" width="12" style="219" customWidth="1"/>
    <col min="14066" max="14066" width="11.42578125" style="219"/>
    <col min="14067" max="14067" width="9.7109375" style="219" customWidth="1"/>
    <col min="14068" max="14068" width="15.85546875" style="219" customWidth="1"/>
    <col min="14069" max="14080" width="11.42578125" style="219" customWidth="1"/>
    <col min="14081" max="14086" width="10.140625" style="219" customWidth="1"/>
    <col min="14087" max="14100" width="9.140625" style="219" customWidth="1"/>
    <col min="14101" max="14101" width="11.140625" style="219" customWidth="1"/>
    <col min="14102" max="14320" width="11.42578125" style="219"/>
    <col min="14321" max="14321" width="12" style="219" customWidth="1"/>
    <col min="14322" max="14322" width="11.42578125" style="219"/>
    <col min="14323" max="14323" width="9.7109375" style="219" customWidth="1"/>
    <col min="14324" max="14324" width="15.85546875" style="219" customWidth="1"/>
    <col min="14325" max="14336" width="11.42578125" style="219" customWidth="1"/>
    <col min="14337" max="14342" width="10.140625" style="219" customWidth="1"/>
    <col min="14343" max="14356" width="9.140625" style="219" customWidth="1"/>
    <col min="14357" max="14357" width="11.140625" style="219" customWidth="1"/>
    <col min="14358" max="14576" width="11.42578125" style="219"/>
    <col min="14577" max="14577" width="12" style="219" customWidth="1"/>
    <col min="14578" max="14578" width="11.42578125" style="219"/>
    <col min="14579" max="14579" width="9.7109375" style="219" customWidth="1"/>
    <col min="14580" max="14580" width="15.85546875" style="219" customWidth="1"/>
    <col min="14581" max="14592" width="11.42578125" style="219" customWidth="1"/>
    <col min="14593" max="14598" width="10.140625" style="219" customWidth="1"/>
    <col min="14599" max="14612" width="9.140625" style="219" customWidth="1"/>
    <col min="14613" max="14613" width="11.140625" style="219" customWidth="1"/>
    <col min="14614" max="14832" width="11.42578125" style="219"/>
    <col min="14833" max="14833" width="12" style="219" customWidth="1"/>
    <col min="14834" max="14834" width="11.42578125" style="219"/>
    <col min="14835" max="14835" width="9.7109375" style="219" customWidth="1"/>
    <col min="14836" max="14836" width="15.85546875" style="219" customWidth="1"/>
    <col min="14837" max="14848" width="11.42578125" style="219" customWidth="1"/>
    <col min="14849" max="14854" width="10.140625" style="219" customWidth="1"/>
    <col min="14855" max="14868" width="9.140625" style="219" customWidth="1"/>
    <col min="14869" max="14869" width="11.140625" style="219" customWidth="1"/>
    <col min="14870" max="15088" width="11.42578125" style="219"/>
    <col min="15089" max="15089" width="12" style="219" customWidth="1"/>
    <col min="15090" max="15090" width="11.42578125" style="219"/>
    <col min="15091" max="15091" width="9.7109375" style="219" customWidth="1"/>
    <col min="15092" max="15092" width="15.85546875" style="219" customWidth="1"/>
    <col min="15093" max="15104" width="11.42578125" style="219" customWidth="1"/>
    <col min="15105" max="15110" width="10.140625" style="219" customWidth="1"/>
    <col min="15111" max="15124" width="9.140625" style="219" customWidth="1"/>
    <col min="15125" max="15125" width="11.140625" style="219" customWidth="1"/>
    <col min="15126" max="15344" width="11.42578125" style="219"/>
    <col min="15345" max="15345" width="12" style="219" customWidth="1"/>
    <col min="15346" max="15346" width="11.42578125" style="219"/>
    <col min="15347" max="15347" width="9.7109375" style="219" customWidth="1"/>
    <col min="15348" max="15348" width="15.85546875" style="219" customWidth="1"/>
    <col min="15349" max="15360" width="11.42578125" style="219" customWidth="1"/>
    <col min="15361" max="15366" width="10.140625" style="219" customWidth="1"/>
    <col min="15367" max="15380" width="9.140625" style="219" customWidth="1"/>
    <col min="15381" max="15381" width="11.140625" style="219" customWidth="1"/>
    <col min="15382" max="15600" width="11.42578125" style="219"/>
    <col min="15601" max="15601" width="12" style="219" customWidth="1"/>
    <col min="15602" max="15602" width="11.42578125" style="219"/>
    <col min="15603" max="15603" width="9.7109375" style="219" customWidth="1"/>
    <col min="15604" max="15604" width="15.85546875" style="219" customWidth="1"/>
    <col min="15605" max="15616" width="11.42578125" style="219" customWidth="1"/>
    <col min="15617" max="15622" width="10.140625" style="219" customWidth="1"/>
    <col min="15623" max="15636" width="9.140625" style="219" customWidth="1"/>
    <col min="15637" max="15637" width="11.140625" style="219" customWidth="1"/>
    <col min="15638" max="15856" width="11.42578125" style="219"/>
    <col min="15857" max="15857" width="12" style="219" customWidth="1"/>
    <col min="15858" max="15858" width="11.42578125" style="219"/>
    <col min="15859" max="15859" width="9.7109375" style="219" customWidth="1"/>
    <col min="15860" max="15860" width="15.85546875" style="219" customWidth="1"/>
    <col min="15861" max="15872" width="11.42578125" style="219" customWidth="1"/>
    <col min="15873" max="15878" width="10.140625" style="219" customWidth="1"/>
    <col min="15879" max="15892" width="9.140625" style="219" customWidth="1"/>
    <col min="15893" max="15893" width="11.140625" style="219" customWidth="1"/>
    <col min="15894" max="16112" width="11.42578125" style="219"/>
    <col min="16113" max="16113" width="12" style="219" customWidth="1"/>
    <col min="16114" max="16114" width="11.42578125" style="219"/>
    <col min="16115" max="16115" width="9.7109375" style="219" customWidth="1"/>
    <col min="16116" max="16116" width="15.85546875" style="219" customWidth="1"/>
    <col min="16117" max="16128" width="11.42578125" style="219" customWidth="1"/>
    <col min="16129" max="16134" width="10.140625" style="219" customWidth="1"/>
    <col min="16135" max="16148" width="9.140625" style="219" customWidth="1"/>
    <col min="16149" max="16149" width="11.140625" style="219" customWidth="1"/>
    <col min="16150" max="16384" width="11.42578125" style="219"/>
  </cols>
  <sheetData>
    <row r="1" spans="2:8" ht="12.75">
      <c r="C1" s="220"/>
    </row>
    <row r="2" spans="2:8" ht="12.75">
      <c r="C2" s="220"/>
    </row>
    <row r="6" spans="2:8" ht="30" customHeight="1" thickBot="1">
      <c r="B6" s="565" t="s">
        <v>196</v>
      </c>
      <c r="C6" s="566"/>
      <c r="D6" s="566"/>
      <c r="E6" s="566"/>
      <c r="F6" s="566"/>
    </row>
    <row r="7" spans="2:8" ht="36.75" thickBot="1">
      <c r="B7" s="221"/>
      <c r="C7" s="222" t="s">
        <v>197</v>
      </c>
      <c r="D7" s="222" t="s">
        <v>198</v>
      </c>
      <c r="E7" s="222" t="s">
        <v>199</v>
      </c>
      <c r="F7" s="222" t="s">
        <v>200</v>
      </c>
      <c r="H7" s="53" t="s">
        <v>49</v>
      </c>
    </row>
    <row r="8" spans="2:8" ht="12.75" hidden="1">
      <c r="B8" s="223" t="s">
        <v>201</v>
      </c>
      <c r="C8" s="147">
        <v>0</v>
      </c>
      <c r="D8" s="33" t="str">
        <f t="shared" ref="D8:D18" si="0">IFERROR((C8-C9)/C9,"-")</f>
        <v>-</v>
      </c>
      <c r="E8" s="33">
        <f>C8/C21-1</f>
        <v>-1</v>
      </c>
      <c r="F8" s="224">
        <f>((SUM(C8:C19)/SUM(C21:C32))-1)</f>
        <v>-0.46138641873406949</v>
      </c>
    </row>
    <row r="9" spans="2:8" ht="12.75" hidden="1">
      <c r="B9" s="223" t="s">
        <v>202</v>
      </c>
      <c r="C9" s="147">
        <v>0</v>
      </c>
      <c r="D9" s="33" t="str">
        <f t="shared" si="0"/>
        <v>-</v>
      </c>
      <c r="E9" s="33">
        <f t="shared" ref="E9:E59" si="1">C9/C22-1</f>
        <v>-1</v>
      </c>
      <c r="F9" s="224">
        <f>((SUM(C9:C19,C21)/SUM(C22:C32,C34))-1)</f>
        <v>-0.38479713078626698</v>
      </c>
    </row>
    <row r="10" spans="2:8" ht="12.75" hidden="1">
      <c r="B10" s="223" t="s">
        <v>203</v>
      </c>
      <c r="C10" s="147">
        <v>0</v>
      </c>
      <c r="D10" s="33" t="str">
        <f t="shared" si="0"/>
        <v>-</v>
      </c>
      <c r="E10" s="33">
        <f t="shared" si="1"/>
        <v>-1</v>
      </c>
      <c r="F10" s="224">
        <f>((SUM(C10:C19,C21:C22)/SUM(C23:C32,C34:C35))-1)</f>
        <v>-0.31285861765718004</v>
      </c>
    </row>
    <row r="11" spans="2:8" ht="12.75" hidden="1">
      <c r="B11" s="223" t="s">
        <v>204</v>
      </c>
      <c r="C11" s="147">
        <v>0</v>
      </c>
      <c r="D11" s="33" t="str">
        <f t="shared" si="0"/>
        <v>-</v>
      </c>
      <c r="E11" s="33">
        <f t="shared" si="1"/>
        <v>-1</v>
      </c>
      <c r="F11" s="224">
        <f>((SUM(C11:C19,C21:C23)/SUM(C24:C32,C34:C36))-1)</f>
        <v>-0.24601339443962977</v>
      </c>
    </row>
    <row r="12" spans="2:8" ht="12.75" hidden="1">
      <c r="B12" s="223" t="s">
        <v>205</v>
      </c>
      <c r="C12" s="147">
        <v>0</v>
      </c>
      <c r="D12" s="33">
        <f t="shared" si="0"/>
        <v>-1</v>
      </c>
      <c r="E12" s="33">
        <f t="shared" si="1"/>
        <v>-1</v>
      </c>
      <c r="F12" s="224">
        <f>((SUM(C12:C19,C21:C24)/SUM(C25:C32,C34:C37))-1)</f>
        <v>-0.1875034899347181</v>
      </c>
    </row>
    <row r="13" spans="2:8" ht="12.75">
      <c r="B13" s="223" t="s">
        <v>206</v>
      </c>
      <c r="C13" s="147">
        <v>62047</v>
      </c>
      <c r="D13" s="33">
        <f t="shared" si="0"/>
        <v>-4.069326984028819E-2</v>
      </c>
      <c r="E13" s="33">
        <f t="shared" si="1"/>
        <v>-0.14973826294296599</v>
      </c>
      <c r="F13" s="224">
        <f>((SUM(C13:C19,C21:C25)/SUM(C26:C32,C34:C38))-1)</f>
        <v>-0.10164445326953442</v>
      </c>
    </row>
    <row r="14" spans="2:8" ht="12.75">
      <c r="B14" s="223" t="s">
        <v>207</v>
      </c>
      <c r="C14" s="147">
        <v>64679</v>
      </c>
      <c r="D14" s="33">
        <f t="shared" si="0"/>
        <v>0.14265776270228253</v>
      </c>
      <c r="E14" s="33">
        <f t="shared" si="1"/>
        <v>4.2469860099284329E-2</v>
      </c>
      <c r="F14" s="224">
        <f>((SUM(C14:C19,C21:C26)/SUM(C27:C32,C34:C39))-1)</f>
        <v>-0.10519622827179831</v>
      </c>
    </row>
    <row r="15" spans="2:8" ht="12.75">
      <c r="B15" s="223" t="s">
        <v>208</v>
      </c>
      <c r="C15" s="147">
        <v>56604</v>
      </c>
      <c r="D15" s="33">
        <f t="shared" si="0"/>
        <v>-5.3444816053511708E-2</v>
      </c>
      <c r="E15" s="33">
        <f t="shared" si="1"/>
        <v>8.6423492934657453E-3</v>
      </c>
      <c r="F15" s="224">
        <f>((SUM(C15:C19,C21:C27)/SUM(C28:C32,C34:C40))-1)</f>
        <v>-0.11989738163638053</v>
      </c>
    </row>
    <row r="16" spans="2:8" ht="12.75">
      <c r="B16" s="223" t="s">
        <v>209</v>
      </c>
      <c r="C16" s="147">
        <v>59800</v>
      </c>
      <c r="D16" s="33">
        <f t="shared" si="0"/>
        <v>9.4530722484807567E-3</v>
      </c>
      <c r="E16" s="33">
        <f t="shared" si="1"/>
        <v>-0.15080942913944906</v>
      </c>
      <c r="F16" s="224">
        <f>((SUM(C16:C19,C21:C28)/SUM(C29:C32,C34:C41))-1)</f>
        <v>-0.13894337438502846</v>
      </c>
    </row>
    <row r="17" spans="2:6" ht="12.75">
      <c r="B17" s="223" t="s">
        <v>210</v>
      </c>
      <c r="C17" s="147">
        <v>59240</v>
      </c>
      <c r="D17" s="33">
        <f t="shared" si="0"/>
        <v>7.9269070305525699E-2</v>
      </c>
      <c r="E17" s="33">
        <f t="shared" si="1"/>
        <v>-9.1257727530718369E-2</v>
      </c>
      <c r="F17" s="224">
        <f>((SUM(C17:C19,C21:C29)/SUM(C30:C32,C34:C42))-1)</f>
        <v>-0.13317206740338294</v>
      </c>
    </row>
    <row r="18" spans="2:6" ht="12.75">
      <c r="B18" s="223" t="s">
        <v>211</v>
      </c>
      <c r="C18" s="147">
        <v>54889</v>
      </c>
      <c r="D18" s="33">
        <f t="shared" si="0"/>
        <v>-4.9705678670360111E-2</v>
      </c>
      <c r="E18" s="33">
        <f t="shared" si="1"/>
        <v>-7.1534896309076723E-2</v>
      </c>
      <c r="F18" s="224">
        <f>((SUM(C18:C19,C21:C30)/SUM(C31:C32,C34:C43))-1)</f>
        <v>-0.14904033534130967</v>
      </c>
    </row>
    <row r="19" spans="2:6" ht="12.75">
      <c r="B19" s="223" t="s">
        <v>212</v>
      </c>
      <c r="C19" s="147">
        <v>57760</v>
      </c>
      <c r="D19" s="33" t="s">
        <v>213</v>
      </c>
      <c r="E19" s="33">
        <f t="shared" si="1"/>
        <v>8.664009703691633E-4</v>
      </c>
      <c r="F19" s="224">
        <f>((SUM(C19,C21:C31)/SUM(C32,C34:C44))-1)</f>
        <v>-0.15328382136574359</v>
      </c>
    </row>
    <row r="20" spans="2:6" ht="24">
      <c r="B20" s="225" t="s">
        <v>54</v>
      </c>
      <c r="C20" s="226">
        <v>415019</v>
      </c>
      <c r="D20" s="227"/>
      <c r="E20" s="227">
        <f>(C19+C18+C17+C16+C15+C14+C13)/(C32+C31+C30+C29+C28+C27+C26)-1</f>
        <v>-6.4374828100835502E-2</v>
      </c>
      <c r="F20" s="227" t="s">
        <v>213</v>
      </c>
    </row>
    <row r="21" spans="2:6" ht="12.75" hidden="1" outlineLevel="1">
      <c r="B21" s="223" t="s">
        <v>201</v>
      </c>
      <c r="C21" s="147">
        <v>63041</v>
      </c>
      <c r="D21" s="33">
        <f t="shared" ref="D21:D31" si="2">IFERROR((C21-C22)/C22,"-")</f>
        <v>3.213923180195815E-2</v>
      </c>
      <c r="E21" s="33">
        <f t="shared" si="1"/>
        <v>-9.4056275687638302E-2</v>
      </c>
      <c r="F21" s="224">
        <f>((SUM(C21:C32)/SUM(C34:C45))-1)</f>
        <v>-0.16088823451900369</v>
      </c>
    </row>
    <row r="22" spans="2:6" ht="12.75" hidden="1" outlineLevel="1">
      <c r="B22" s="223" t="s">
        <v>202</v>
      </c>
      <c r="C22" s="147">
        <v>61078</v>
      </c>
      <c r="D22" s="33">
        <f t="shared" si="2"/>
        <v>4.2998633879781423E-2</v>
      </c>
      <c r="E22" s="33">
        <f t="shared" si="1"/>
        <v>-0.10979289035285889</v>
      </c>
      <c r="F22" s="224">
        <f>((SUM(C22:C32,C34)/SUM(C35:C45,C47))-1)</f>
        <v>-0.16220010112978578</v>
      </c>
    </row>
    <row r="23" spans="2:6" ht="12.75" hidden="1" outlineLevel="1">
      <c r="B23" s="223" t="s">
        <v>203</v>
      </c>
      <c r="C23" s="147">
        <v>58560</v>
      </c>
      <c r="D23" s="33">
        <f t="shared" si="2"/>
        <v>2.5856632331301241E-2</v>
      </c>
      <c r="E23" s="33">
        <f t="shared" si="1"/>
        <v>-0.12160439197804007</v>
      </c>
      <c r="F23" s="224">
        <f>((SUM(C23:C32,C34:C35)/SUM(C36:C45,C47:C48))-1)</f>
        <v>-0.16090594480829201</v>
      </c>
    </row>
    <row r="24" spans="2:6" ht="12.75" hidden="1" outlineLevel="1">
      <c r="B24" s="223" t="s">
        <v>204</v>
      </c>
      <c r="C24" s="147">
        <v>57084</v>
      </c>
      <c r="D24" s="33">
        <f t="shared" si="2"/>
        <v>-0.34532943402718047</v>
      </c>
      <c r="E24" s="33">
        <f t="shared" si="1"/>
        <v>-0.18748576634024139</v>
      </c>
      <c r="F24" s="224">
        <f>((SUM(C24:C32,C34:C36)/SUM(C37:C45,C47:C49))-1)</f>
        <v>-0.16342911778331937</v>
      </c>
    </row>
    <row r="25" spans="2:6" ht="12.75" hidden="1" outlineLevel="1">
      <c r="B25" s="223" t="s">
        <v>205</v>
      </c>
      <c r="C25" s="147">
        <v>87195</v>
      </c>
      <c r="D25" s="33">
        <f t="shared" si="2"/>
        <v>0.19487762764820346</v>
      </c>
      <c r="E25" s="33">
        <f t="shared" si="1"/>
        <v>-0.18687170113956397</v>
      </c>
      <c r="F25" s="224">
        <f>((SUM(C25:C32,C34:C37)/SUM(C38:C45,C47:C50))-1)</f>
        <v>-0.15964203745009031</v>
      </c>
    </row>
    <row r="26" spans="2:6" ht="12.75" hidden="1" outlineLevel="1">
      <c r="B26" s="223" t="s">
        <v>206</v>
      </c>
      <c r="C26" s="147">
        <v>72974</v>
      </c>
      <c r="D26" s="33">
        <f t="shared" si="2"/>
        <v>0.17616530204371092</v>
      </c>
      <c r="E26" s="33">
        <f t="shared" si="1"/>
        <v>-0.17509947549285587</v>
      </c>
      <c r="F26" s="224">
        <f>((SUM(C26:C32,C34:C38)/SUM(C39:C45,C47:C51))-1)</f>
        <v>-0.14517197410038585</v>
      </c>
    </row>
    <row r="27" spans="2:6" ht="12.75" hidden="1" outlineLevel="1">
      <c r="B27" s="223" t="s">
        <v>207</v>
      </c>
      <c r="C27" s="147">
        <v>62044</v>
      </c>
      <c r="D27" s="33">
        <f t="shared" si="2"/>
        <v>0.10557921559543114</v>
      </c>
      <c r="E27" s="33">
        <f t="shared" si="1"/>
        <v>-0.1513029204568771</v>
      </c>
      <c r="F27" s="224">
        <f>((SUM(C27:C32,C34:C39)/SUM(C40:C45,C47:C52))-1)</f>
        <v>-0.13936751923442781</v>
      </c>
    </row>
    <row r="28" spans="2:6" ht="12.75" hidden="1" outlineLevel="1">
      <c r="B28" s="223" t="s">
        <v>208</v>
      </c>
      <c r="C28" s="147">
        <v>56119</v>
      </c>
      <c r="D28" s="33">
        <f t="shared" si="2"/>
        <v>-0.20308151093439364</v>
      </c>
      <c r="E28" s="33">
        <f t="shared" si="1"/>
        <v>-0.2458340052679675</v>
      </c>
      <c r="F28" s="224">
        <f>((SUM(C28:C32,C34:C40)/SUM(C41:C45,C47:C53))-1)</f>
        <v>-0.13627180397496996</v>
      </c>
    </row>
    <row r="29" spans="2:6" ht="12.75" hidden="1" outlineLevel="1">
      <c r="B29" s="223" t="s">
        <v>209</v>
      </c>
      <c r="C29" s="147">
        <v>70420</v>
      </c>
      <c r="D29" s="33">
        <f t="shared" si="2"/>
        <v>8.0243599380263542E-2</v>
      </c>
      <c r="E29" s="33">
        <f t="shared" si="1"/>
        <v>-8.3955563649608433E-2</v>
      </c>
      <c r="F29" s="224">
        <f>((SUM(C29:C32,C34:C41)/SUM(C42:C45,C47:C54))-1)</f>
        <v>-0.10637900477304196</v>
      </c>
    </row>
    <row r="30" spans="2:6" ht="12.75" hidden="1" outlineLevel="1">
      <c r="B30" s="223" t="s">
        <v>210</v>
      </c>
      <c r="C30" s="147">
        <v>65189</v>
      </c>
      <c r="D30" s="33">
        <f t="shared" si="2"/>
        <v>0.10269291924625326</v>
      </c>
      <c r="E30" s="33">
        <f t="shared" si="1"/>
        <v>-0.26371727393887368</v>
      </c>
      <c r="F30" s="224">
        <f>((SUM(C30:C32,C34:C42)/SUM(C43:C45,C47:C55))-1)</f>
        <v>-0.10308767129730456</v>
      </c>
    </row>
    <row r="31" spans="2:6" ht="12.75" hidden="1" outlineLevel="1">
      <c r="B31" s="223" t="s">
        <v>211</v>
      </c>
      <c r="C31" s="147">
        <v>59118</v>
      </c>
      <c r="D31" s="33">
        <f t="shared" si="2"/>
        <v>2.4397851325593484E-2</v>
      </c>
      <c r="E31" s="33">
        <f t="shared" si="1"/>
        <v>-0.13854807215923992</v>
      </c>
      <c r="F31" s="224">
        <f>((SUM(C31:C32,C34:C43)/SUM(C44:C45,C47:C56))-1)</f>
        <v>-7.0950563830851743E-2</v>
      </c>
    </row>
    <row r="32" spans="2:6" ht="12.75" hidden="1" outlineLevel="1">
      <c r="B32" s="223" t="s">
        <v>212</v>
      </c>
      <c r="C32" s="147">
        <v>57710</v>
      </c>
      <c r="D32" s="33" t="s">
        <v>213</v>
      </c>
      <c r="E32" s="33">
        <f t="shared" si="1"/>
        <v>-0.12425263285683941</v>
      </c>
      <c r="F32" s="224">
        <f>((SUM(C32,C34:C44)/SUM(C45,C47:C57))-1)</f>
        <v>-6.0732066778955707E-2</v>
      </c>
    </row>
    <row r="33" spans="2:6" ht="12.75" collapsed="1">
      <c r="B33" s="228">
        <v>2009</v>
      </c>
      <c r="C33" s="149">
        <v>770532</v>
      </c>
      <c r="D33" s="229"/>
      <c r="E33" s="229">
        <f t="shared" si="1"/>
        <v>-0.16088823451900369</v>
      </c>
      <c r="F33" s="229">
        <f>C33/C46-1</f>
        <v>-0.16088823451900369</v>
      </c>
    </row>
    <row r="34" spans="2:6" ht="12.75" hidden="1" outlineLevel="1">
      <c r="B34" s="223" t="s">
        <v>201</v>
      </c>
      <c r="C34" s="147">
        <v>69586</v>
      </c>
      <c r="D34" s="33">
        <f t="shared" ref="D34:D44" si="3">IFERROR((C34-C35)/C35,"-")</f>
        <v>1.4210549328824824E-2</v>
      </c>
      <c r="E34" s="33">
        <f t="shared" si="1"/>
        <v>-0.11733218326652795</v>
      </c>
      <c r="F34" s="224">
        <f>((SUM(C34:C45)/SUM(C47:C58))-1)</f>
        <v>-5.2693096088199387E-2</v>
      </c>
    </row>
    <row r="35" spans="2:6" ht="12.75" hidden="1" outlineLevel="1">
      <c r="B35" s="223" t="s">
        <v>202</v>
      </c>
      <c r="C35" s="147">
        <v>68611</v>
      </c>
      <c r="D35" s="33">
        <f t="shared" si="3"/>
        <v>2.9159854200728995E-2</v>
      </c>
      <c r="E35" s="33">
        <f t="shared" si="1"/>
        <v>-9.9096614932114857E-2</v>
      </c>
      <c r="F35" s="224">
        <f>((SUM(C35:C45,C47)/SUM(C48:C58,C60))-1)</f>
        <v>-4.055837720976907E-2</v>
      </c>
    </row>
    <row r="36" spans="2:6" ht="12.75" hidden="1" outlineLevel="1">
      <c r="B36" s="223" t="s">
        <v>203</v>
      </c>
      <c r="C36" s="147">
        <v>66667</v>
      </c>
      <c r="D36" s="33">
        <f t="shared" si="3"/>
        <v>-5.1084604873605104E-2</v>
      </c>
      <c r="E36" s="33">
        <f t="shared" si="1"/>
        <v>-0.15801106367930484</v>
      </c>
      <c r="F36" s="224">
        <f>((SUM(C36:C45,C47:C48)/SUM(C49:C58,C60:C61))-1)</f>
        <v>-3.0104004704950005E-2</v>
      </c>
    </row>
    <row r="37" spans="2:6" ht="12.75" hidden="1" outlineLevel="1">
      <c r="B37" s="223" t="s">
        <v>204</v>
      </c>
      <c r="C37" s="147">
        <v>70256</v>
      </c>
      <c r="D37" s="33">
        <f t="shared" si="3"/>
        <v>-0.34483466064867485</v>
      </c>
      <c r="E37" s="33">
        <f t="shared" si="1"/>
        <v>-0.13965221650746995</v>
      </c>
      <c r="F37" s="224">
        <f>((SUM(C37:C45,C47:C49)/SUM(C50:C58,C60:C62))-1)</f>
        <v>-1.6992423951641134E-2</v>
      </c>
    </row>
    <row r="38" spans="2:6" ht="12.75" hidden="1" outlineLevel="1">
      <c r="B38" s="223" t="s">
        <v>205</v>
      </c>
      <c r="C38" s="147">
        <v>107234</v>
      </c>
      <c r="D38" s="33">
        <f t="shared" si="3"/>
        <v>0.21217670464821847</v>
      </c>
      <c r="E38" s="33">
        <f t="shared" si="1"/>
        <v>-6.2992057181304184E-2</v>
      </c>
      <c r="F38" s="224">
        <f>((SUM(C38:C45,C47:C50)/SUM(C51:C58,C60:C63))-1)</f>
        <v>-1.4901041511511726E-2</v>
      </c>
    </row>
    <row r="39" spans="2:6" ht="12.75" hidden="1" outlineLevel="1">
      <c r="B39" s="223" t="s">
        <v>206</v>
      </c>
      <c r="C39" s="147">
        <v>88464</v>
      </c>
      <c r="D39" s="33">
        <f t="shared" si="3"/>
        <v>0.21009506873674852</v>
      </c>
      <c r="E39" s="33">
        <f t="shared" si="1"/>
        <v>-0.11488203629960181</v>
      </c>
      <c r="F39" s="224">
        <f>((SUM(C39:C45,C47:C51)/SUM(C52:C58,C60:C64))-1)</f>
        <v>-5.9497415056971592E-3</v>
      </c>
    </row>
    <row r="40" spans="2:6" ht="12.75" hidden="1" outlineLevel="1">
      <c r="B40" s="223" t="s">
        <v>207</v>
      </c>
      <c r="C40" s="147">
        <v>73105</v>
      </c>
      <c r="D40" s="33">
        <f t="shared" si="3"/>
        <v>-1.7564371337956245E-2</v>
      </c>
      <c r="E40" s="33">
        <f t="shared" si="1"/>
        <v>-0.11287876029948907</v>
      </c>
      <c r="F40" s="224">
        <f>((SUM(C40:C45,C47:C52)/SUM(C53:C58,C60:C65))-1)</f>
        <v>2.5276633008923799E-3</v>
      </c>
    </row>
    <row r="41" spans="2:6" ht="12.75" hidden="1" outlineLevel="1">
      <c r="B41" s="223" t="s">
        <v>208</v>
      </c>
      <c r="C41" s="147">
        <v>74412</v>
      </c>
      <c r="D41" s="33">
        <f t="shared" si="3"/>
        <v>-3.2026432864167335E-2</v>
      </c>
      <c r="E41" s="33">
        <f t="shared" si="1"/>
        <v>0.20277369195209083</v>
      </c>
      <c r="F41" s="224">
        <f>((SUM(C41:C45,C47:C53)/SUM(C54:C58,C60:C66))-1)</f>
        <v>1.4460786077189258E-2</v>
      </c>
    </row>
    <row r="42" spans="2:6" ht="12.75" hidden="1" outlineLevel="1">
      <c r="B42" s="223" t="s">
        <v>209</v>
      </c>
      <c r="C42" s="147">
        <v>76874</v>
      </c>
      <c r="D42" s="33">
        <f t="shared" si="3"/>
        <v>-0.13174004382299126</v>
      </c>
      <c r="E42" s="33">
        <f t="shared" si="1"/>
        <v>-4.4972296071756901E-2</v>
      </c>
      <c r="F42" s="224">
        <f>((SUM(C42:C45,C47:C54)/SUM(C55:C58,C60:C67))-1)</f>
        <v>-6.2322674602414141E-3</v>
      </c>
    </row>
    <row r="43" spans="2:6" ht="12.75" hidden="1" outlineLevel="1">
      <c r="B43" s="223" t="s">
        <v>210</v>
      </c>
      <c r="C43" s="147">
        <v>88538</v>
      </c>
      <c r="D43" s="33">
        <f t="shared" si="3"/>
        <v>0.29015242036545913</v>
      </c>
      <c r="E43" s="33">
        <f t="shared" si="1"/>
        <v>0.10897066559783553</v>
      </c>
      <c r="F43" s="224">
        <f>((SUM(C43:C45,C47:C55)/SUM(C56:C58,C60:C68))-1)</f>
        <v>-7.2513563304726913E-3</v>
      </c>
    </row>
    <row r="44" spans="2:6" ht="12.75" hidden="1" outlineLevel="1">
      <c r="B44" s="223" t="s">
        <v>211</v>
      </c>
      <c r="C44" s="147">
        <v>68626</v>
      </c>
      <c r="D44" s="33">
        <f t="shared" si="3"/>
        <v>4.139731099578136E-2</v>
      </c>
      <c r="E44" s="33">
        <f t="shared" si="1"/>
        <v>6.2020732225855912E-3</v>
      </c>
      <c r="F44" s="224">
        <f>((SUM(C44:C45,C47:C56)/SUM(C57:C58,C60:C69))-1)</f>
        <v>-1.4712967536942512E-2</v>
      </c>
    </row>
    <row r="45" spans="2:6" ht="12.75" hidden="1" outlineLevel="1">
      <c r="B45" s="223" t="s">
        <v>212</v>
      </c>
      <c r="C45" s="147">
        <v>65898</v>
      </c>
      <c r="D45" s="33" t="s">
        <v>213</v>
      </c>
      <c r="E45" s="33">
        <f t="shared" si="1"/>
        <v>-6.3481053695019218E-3</v>
      </c>
      <c r="F45" s="224">
        <f>((SUM(C45,C47:C57)/SUM(C58,C60:C70))-1)</f>
        <v>-1.7734803157269385E-2</v>
      </c>
    </row>
    <row r="46" spans="2:6" ht="12.75" collapsed="1">
      <c r="B46" s="230">
        <v>2008</v>
      </c>
      <c r="C46" s="231">
        <v>918271</v>
      </c>
      <c r="D46" s="232"/>
      <c r="E46" s="232">
        <f t="shared" si="1"/>
        <v>-5.2693096088199387E-2</v>
      </c>
      <c r="F46" s="232">
        <f>C46/C59-1</f>
        <v>-5.2693096088199387E-2</v>
      </c>
    </row>
    <row r="47" spans="2:6" ht="12.75" hidden="1" outlineLevel="1">
      <c r="B47" s="223" t="s">
        <v>201</v>
      </c>
      <c r="C47" s="147">
        <v>78836</v>
      </c>
      <c r="D47" s="33">
        <f t="shared" ref="D47:D57" si="4">IFERROR((C47-C48)/C48,"-")</f>
        <v>3.5163738543554188E-2</v>
      </c>
      <c r="E47" s="33">
        <f t="shared" si="1"/>
        <v>3.436241258511874E-2</v>
      </c>
      <c r="F47" s="224">
        <f>((SUM(C47:C58)/SUM(C60:C71))-1)</f>
        <v>-1.7351839799851221E-2</v>
      </c>
    </row>
    <row r="48" spans="2:6" ht="12.75" hidden="1" outlineLevel="1">
      <c r="B48" s="223" t="s">
        <v>202</v>
      </c>
      <c r="C48" s="147">
        <v>76158</v>
      </c>
      <c r="D48" s="33">
        <f t="shared" si="4"/>
        <v>-3.8141908105786958E-2</v>
      </c>
      <c r="E48" s="33">
        <f t="shared" si="1"/>
        <v>3.5895482800364586E-2</v>
      </c>
      <c r="F48" s="224" t="s">
        <v>213</v>
      </c>
    </row>
    <row r="49" spans="2:6" ht="12.75" hidden="1" outlineLevel="1">
      <c r="B49" s="223" t="s">
        <v>203</v>
      </c>
      <c r="C49" s="147">
        <v>79178</v>
      </c>
      <c r="D49" s="33">
        <f t="shared" si="4"/>
        <v>-3.0394317903502326E-2</v>
      </c>
      <c r="E49" s="33">
        <f t="shared" si="1"/>
        <v>1.6699137211244608E-3</v>
      </c>
      <c r="F49" s="224" t="s">
        <v>213</v>
      </c>
    </row>
    <row r="50" spans="2:6" ht="12.75" hidden="1" outlineLevel="1">
      <c r="B50" s="223" t="s">
        <v>204</v>
      </c>
      <c r="C50" s="147">
        <v>81660</v>
      </c>
      <c r="D50" s="33">
        <f t="shared" si="4"/>
        <v>-0.28645701353512226</v>
      </c>
      <c r="E50" s="33">
        <f t="shared" si="1"/>
        <v>-0.10450707314398511</v>
      </c>
      <c r="F50" s="224" t="s">
        <v>213</v>
      </c>
    </row>
    <row r="51" spans="2:6" ht="12.75" hidden="1" outlineLevel="1">
      <c r="B51" s="223" t="s">
        <v>205</v>
      </c>
      <c r="C51" s="147">
        <v>114443</v>
      </c>
      <c r="D51" s="33">
        <f t="shared" si="4"/>
        <v>0.14504832609609189</v>
      </c>
      <c r="E51" s="33">
        <f t="shared" si="1"/>
        <v>1.3406653738189389E-2</v>
      </c>
      <c r="F51" s="224" t="s">
        <v>213</v>
      </c>
    </row>
    <row r="52" spans="2:6" ht="12.75" hidden="1" outlineLevel="1">
      <c r="B52" s="223" t="s">
        <v>206</v>
      </c>
      <c r="C52" s="147">
        <v>99946</v>
      </c>
      <c r="D52" s="33">
        <f t="shared" si="4"/>
        <v>0.21283386120111156</v>
      </c>
      <c r="E52" s="33">
        <f t="shared" si="1"/>
        <v>-3.1343283582089598E-2</v>
      </c>
      <c r="F52" s="224" t="s">
        <v>213</v>
      </c>
    </row>
    <row r="53" spans="2:6" ht="12.75" hidden="1" outlineLevel="1">
      <c r="B53" s="223" t="s">
        <v>207</v>
      </c>
      <c r="C53" s="147">
        <v>82407</v>
      </c>
      <c r="D53" s="33">
        <f t="shared" si="4"/>
        <v>0.33200252153813825</v>
      </c>
      <c r="E53" s="33">
        <f t="shared" si="1"/>
        <v>2.8737282316958934E-2</v>
      </c>
      <c r="F53" s="224" t="s">
        <v>213</v>
      </c>
    </row>
    <row r="54" spans="2:6" ht="12.75" hidden="1" outlineLevel="1">
      <c r="B54" s="223" t="s">
        <v>208</v>
      </c>
      <c r="C54" s="147">
        <v>61867</v>
      </c>
      <c r="D54" s="33">
        <f t="shared" si="4"/>
        <v>-0.23140855219022535</v>
      </c>
      <c r="E54" s="33">
        <f t="shared" si="1"/>
        <v>-0.10985295387183103</v>
      </c>
      <c r="F54" s="224" t="s">
        <v>213</v>
      </c>
    </row>
    <row r="55" spans="2:6" ht="12.75" hidden="1" outlineLevel="1">
      <c r="B55" s="223" t="s">
        <v>209</v>
      </c>
      <c r="C55" s="147">
        <v>80494</v>
      </c>
      <c r="D55" s="33">
        <f t="shared" si="4"/>
        <v>8.2166386933540426E-3</v>
      </c>
      <c r="E55" s="33">
        <f t="shared" si="1"/>
        <v>-5.4646669876801335E-2</v>
      </c>
      <c r="F55" s="224" t="s">
        <v>213</v>
      </c>
    </row>
    <row r="56" spans="2:6" ht="12.75" hidden="1" outlineLevel="1">
      <c r="B56" s="223" t="s">
        <v>210</v>
      </c>
      <c r="C56" s="147">
        <v>79838</v>
      </c>
      <c r="D56" s="33">
        <f t="shared" si="4"/>
        <v>0.17059366890019501</v>
      </c>
      <c r="E56" s="33">
        <f t="shared" si="1"/>
        <v>1.7446380099147341E-2</v>
      </c>
      <c r="F56" s="224" t="s">
        <v>213</v>
      </c>
    </row>
    <row r="57" spans="2:6" ht="12.75" hidden="1" outlineLevel="1">
      <c r="B57" s="223" t="s">
        <v>211</v>
      </c>
      <c r="C57" s="147">
        <v>68203</v>
      </c>
      <c r="D57" s="33">
        <f t="shared" si="4"/>
        <v>2.8408148494398287E-2</v>
      </c>
      <c r="E57" s="33">
        <f t="shared" si="1"/>
        <v>-3.6667184564753708E-2</v>
      </c>
      <c r="F57" s="224" t="s">
        <v>213</v>
      </c>
    </row>
    <row r="58" spans="2:6" ht="12.75" hidden="1" outlineLevel="1">
      <c r="B58" s="223" t="s">
        <v>212</v>
      </c>
      <c r="C58" s="147">
        <v>66319</v>
      </c>
      <c r="D58" s="33" t="s">
        <v>213</v>
      </c>
      <c r="E58" s="33">
        <f t="shared" si="1"/>
        <v>-6.6302005635665573E-4</v>
      </c>
      <c r="F58" s="224" t="s">
        <v>213</v>
      </c>
    </row>
    <row r="59" spans="2:6" ht="12.75" collapsed="1">
      <c r="B59" s="230">
        <v>2007</v>
      </c>
      <c r="C59" s="231">
        <v>969349</v>
      </c>
      <c r="D59" s="232"/>
      <c r="E59" s="232">
        <f t="shared" si="1"/>
        <v>-1.7351839799851221E-2</v>
      </c>
      <c r="F59" s="232">
        <f>C59/C72-1</f>
        <v>-1.7351839799851221E-2</v>
      </c>
    </row>
    <row r="60" spans="2:6" ht="12.75" hidden="1" outlineLevel="1">
      <c r="B60" s="223" t="s">
        <v>201</v>
      </c>
      <c r="C60" s="147">
        <v>76217</v>
      </c>
      <c r="D60" s="33">
        <f t="shared" ref="D60:D70" si="5">IFERROR((C60-C61)/C61,"-")</f>
        <v>3.6697996436295378E-2</v>
      </c>
      <c r="E60" s="233" t="s">
        <v>213</v>
      </c>
      <c r="F60" s="224" t="s">
        <v>213</v>
      </c>
    </row>
    <row r="61" spans="2:6" ht="12.75" hidden="1" outlineLevel="1">
      <c r="B61" s="223" t="s">
        <v>202</v>
      </c>
      <c r="C61" s="147">
        <v>73519</v>
      </c>
      <c r="D61" s="33">
        <f t="shared" si="5"/>
        <v>-6.9921311641322773E-2</v>
      </c>
      <c r="E61" s="233" t="s">
        <v>213</v>
      </c>
      <c r="F61" s="224" t="s">
        <v>213</v>
      </c>
    </row>
    <row r="62" spans="2:6" ht="12.75" hidden="1" outlineLevel="1">
      <c r="B62" s="223" t="s">
        <v>203</v>
      </c>
      <c r="C62" s="147">
        <v>79046</v>
      </c>
      <c r="D62" s="33">
        <f t="shared" si="5"/>
        <v>-0.13317249698431846</v>
      </c>
      <c r="E62" s="233" t="s">
        <v>213</v>
      </c>
      <c r="F62" s="224" t="s">
        <v>213</v>
      </c>
    </row>
    <row r="63" spans="2:6" ht="12.75" hidden="1" outlineLevel="1">
      <c r="B63" s="223" t="s">
        <v>204</v>
      </c>
      <c r="C63" s="147">
        <v>91190</v>
      </c>
      <c r="D63" s="33">
        <f t="shared" si="5"/>
        <v>-0.1925014832328277</v>
      </c>
      <c r="E63" s="233" t="s">
        <v>213</v>
      </c>
      <c r="F63" s="224" t="s">
        <v>213</v>
      </c>
    </row>
    <row r="64" spans="2:6" ht="12.75" hidden="1" outlineLevel="1">
      <c r="B64" s="223" t="s">
        <v>205</v>
      </c>
      <c r="C64" s="147">
        <v>112929</v>
      </c>
      <c r="D64" s="33">
        <f t="shared" si="5"/>
        <v>9.4485365380887767E-2</v>
      </c>
      <c r="E64" s="233" t="s">
        <v>213</v>
      </c>
      <c r="F64" s="224" t="s">
        <v>213</v>
      </c>
    </row>
    <row r="65" spans="2:6" ht="12.75" hidden="1" outlineLevel="1">
      <c r="B65" s="223" t="s">
        <v>206</v>
      </c>
      <c r="C65" s="147">
        <v>103180</v>
      </c>
      <c r="D65" s="33">
        <f t="shared" si="5"/>
        <v>0.28805942200861367</v>
      </c>
      <c r="E65" s="233" t="s">
        <v>213</v>
      </c>
      <c r="F65" s="224" t="s">
        <v>213</v>
      </c>
    </row>
    <row r="66" spans="2:6" ht="12.75" hidden="1" outlineLevel="1">
      <c r="B66" s="223" t="s">
        <v>207</v>
      </c>
      <c r="C66" s="147">
        <v>80105</v>
      </c>
      <c r="D66" s="33">
        <f t="shared" si="5"/>
        <v>0.15255676095651924</v>
      </c>
      <c r="E66" s="233" t="s">
        <v>213</v>
      </c>
      <c r="F66" s="224" t="s">
        <v>213</v>
      </c>
    </row>
    <row r="67" spans="2:6" ht="12.75" hidden="1" outlineLevel="1">
      <c r="B67" s="223" t="s">
        <v>208</v>
      </c>
      <c r="C67" s="147">
        <v>69502</v>
      </c>
      <c r="D67" s="33">
        <f t="shared" si="5"/>
        <v>-0.18374105957931577</v>
      </c>
      <c r="E67" s="233" t="s">
        <v>213</v>
      </c>
      <c r="F67" s="224" t="s">
        <v>213</v>
      </c>
    </row>
    <row r="68" spans="2:6" ht="12.75" hidden="1" outlineLevel="1">
      <c r="B68" s="223" t="s">
        <v>209</v>
      </c>
      <c r="C68" s="147">
        <v>85147</v>
      </c>
      <c r="D68" s="33">
        <f t="shared" si="5"/>
        <v>8.5103671513591356E-2</v>
      </c>
      <c r="E68" s="233" t="s">
        <v>213</v>
      </c>
      <c r="F68" s="224" t="s">
        <v>213</v>
      </c>
    </row>
    <row r="69" spans="2:6" ht="12.75" hidden="1" outlineLevel="1">
      <c r="B69" s="223" t="s">
        <v>210</v>
      </c>
      <c r="C69" s="147">
        <v>78469</v>
      </c>
      <c r="D69" s="33">
        <f t="shared" si="5"/>
        <v>0.10833486348677242</v>
      </c>
      <c r="E69" s="233" t="s">
        <v>213</v>
      </c>
      <c r="F69" s="224" t="s">
        <v>213</v>
      </c>
    </row>
    <row r="70" spans="2:6" ht="12.75" hidden="1" outlineLevel="1">
      <c r="B70" s="223" t="s">
        <v>211</v>
      </c>
      <c r="C70" s="147">
        <v>70799</v>
      </c>
      <c r="D70" s="33">
        <f t="shared" si="5"/>
        <v>6.6844476590871421E-2</v>
      </c>
      <c r="E70" s="233" t="s">
        <v>213</v>
      </c>
      <c r="F70" s="224" t="s">
        <v>213</v>
      </c>
    </row>
    <row r="71" spans="2:6" ht="12.75" hidden="1" outlineLevel="1">
      <c r="B71" s="223" t="s">
        <v>212</v>
      </c>
      <c r="C71" s="147">
        <v>66363</v>
      </c>
      <c r="D71" s="33" t="s">
        <v>213</v>
      </c>
      <c r="E71" s="233" t="s">
        <v>213</v>
      </c>
      <c r="F71" s="224" t="s">
        <v>213</v>
      </c>
    </row>
    <row r="72" spans="2:6" ht="12.75" collapsed="1">
      <c r="B72" s="230">
        <v>2006</v>
      </c>
      <c r="C72" s="231">
        <v>986466</v>
      </c>
      <c r="D72" s="232"/>
      <c r="E72" s="234" t="s">
        <v>213</v>
      </c>
      <c r="F72" s="234" t="s">
        <v>213</v>
      </c>
    </row>
    <row r="73" spans="2:6">
      <c r="B73" s="567" t="s">
        <v>214</v>
      </c>
      <c r="C73" s="568"/>
      <c r="D73" s="568"/>
      <c r="E73" s="568"/>
      <c r="F73" s="568"/>
    </row>
  </sheetData>
  <mergeCells count="2">
    <mergeCell ref="B6:F6"/>
    <mergeCell ref="B73:F73"/>
  </mergeCells>
  <hyperlinks>
    <hyperlink ref="H7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2:12" ht="17.100000000000001" customHeight="1" thickBot="1"/>
    <row r="30" spans="2:12" ht="30" customHeight="1" thickBot="1">
      <c r="J30" s="53" t="s">
        <v>51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35">
    <tabColor theme="4" tint="-0.499984740745262"/>
    <pageSetUpPr autoPageBreaks="0" fitToPage="1"/>
  </sheetPr>
  <dimension ref="C5:I78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2" width="11.42578125" style="2"/>
    <col min="3" max="3" width="9.140625" style="2" customWidth="1"/>
    <col min="4" max="4" width="12" style="2" bestFit="1" customWidth="1"/>
    <col min="5" max="5" width="48.42578125" style="2" customWidth="1"/>
    <col min="6" max="6" width="29" style="2" customWidth="1"/>
    <col min="7" max="258" width="11.42578125" style="2"/>
    <col min="259" max="259" width="9.140625" style="2" customWidth="1"/>
    <col min="260" max="260" width="12" style="2" bestFit="1" customWidth="1"/>
    <col min="261" max="261" width="48.42578125" style="2" customWidth="1"/>
    <col min="262" max="514" width="11.42578125" style="2"/>
    <col min="515" max="515" width="9.140625" style="2" customWidth="1"/>
    <col min="516" max="516" width="12" style="2" bestFit="1" customWidth="1"/>
    <col min="517" max="517" width="48.42578125" style="2" customWidth="1"/>
    <col min="518" max="770" width="11.42578125" style="2"/>
    <col min="771" max="771" width="9.140625" style="2" customWidth="1"/>
    <col min="772" max="772" width="12" style="2" bestFit="1" customWidth="1"/>
    <col min="773" max="773" width="48.42578125" style="2" customWidth="1"/>
    <col min="774" max="1026" width="11.42578125" style="2"/>
    <col min="1027" max="1027" width="9.140625" style="2" customWidth="1"/>
    <col min="1028" max="1028" width="12" style="2" bestFit="1" customWidth="1"/>
    <col min="1029" max="1029" width="48.42578125" style="2" customWidth="1"/>
    <col min="1030" max="1282" width="11.42578125" style="2"/>
    <col min="1283" max="1283" width="9.140625" style="2" customWidth="1"/>
    <col min="1284" max="1284" width="12" style="2" bestFit="1" customWidth="1"/>
    <col min="1285" max="1285" width="48.42578125" style="2" customWidth="1"/>
    <col min="1286" max="1538" width="11.42578125" style="2"/>
    <col min="1539" max="1539" width="9.140625" style="2" customWidth="1"/>
    <col min="1540" max="1540" width="12" style="2" bestFit="1" customWidth="1"/>
    <col min="1541" max="1541" width="48.42578125" style="2" customWidth="1"/>
    <col min="1542" max="1794" width="11.42578125" style="2"/>
    <col min="1795" max="1795" width="9.140625" style="2" customWidth="1"/>
    <col min="1796" max="1796" width="12" style="2" bestFit="1" customWidth="1"/>
    <col min="1797" max="1797" width="48.42578125" style="2" customWidth="1"/>
    <col min="1798" max="2050" width="11.42578125" style="2"/>
    <col min="2051" max="2051" width="9.140625" style="2" customWidth="1"/>
    <col min="2052" max="2052" width="12" style="2" bestFit="1" customWidth="1"/>
    <col min="2053" max="2053" width="48.42578125" style="2" customWidth="1"/>
    <col min="2054" max="2306" width="11.42578125" style="2"/>
    <col min="2307" max="2307" width="9.140625" style="2" customWidth="1"/>
    <col min="2308" max="2308" width="12" style="2" bestFit="1" customWidth="1"/>
    <col min="2309" max="2309" width="48.42578125" style="2" customWidth="1"/>
    <col min="2310" max="2562" width="11.42578125" style="2"/>
    <col min="2563" max="2563" width="9.140625" style="2" customWidth="1"/>
    <col min="2564" max="2564" width="12" style="2" bestFit="1" customWidth="1"/>
    <col min="2565" max="2565" width="48.42578125" style="2" customWidth="1"/>
    <col min="2566" max="2818" width="11.42578125" style="2"/>
    <col min="2819" max="2819" width="9.140625" style="2" customWidth="1"/>
    <col min="2820" max="2820" width="12" style="2" bestFit="1" customWidth="1"/>
    <col min="2821" max="2821" width="48.42578125" style="2" customWidth="1"/>
    <col min="2822" max="3074" width="11.42578125" style="2"/>
    <col min="3075" max="3075" width="9.140625" style="2" customWidth="1"/>
    <col min="3076" max="3076" width="12" style="2" bestFit="1" customWidth="1"/>
    <col min="3077" max="3077" width="48.42578125" style="2" customWidth="1"/>
    <col min="3078" max="3330" width="11.42578125" style="2"/>
    <col min="3331" max="3331" width="9.140625" style="2" customWidth="1"/>
    <col min="3332" max="3332" width="12" style="2" bestFit="1" customWidth="1"/>
    <col min="3333" max="3333" width="48.42578125" style="2" customWidth="1"/>
    <col min="3334" max="3586" width="11.42578125" style="2"/>
    <col min="3587" max="3587" width="9.140625" style="2" customWidth="1"/>
    <col min="3588" max="3588" width="12" style="2" bestFit="1" customWidth="1"/>
    <col min="3589" max="3589" width="48.42578125" style="2" customWidth="1"/>
    <col min="3590" max="3842" width="11.42578125" style="2"/>
    <col min="3843" max="3843" width="9.140625" style="2" customWidth="1"/>
    <col min="3844" max="3844" width="12" style="2" bestFit="1" customWidth="1"/>
    <col min="3845" max="3845" width="48.42578125" style="2" customWidth="1"/>
    <col min="3846" max="4098" width="11.42578125" style="2"/>
    <col min="4099" max="4099" width="9.140625" style="2" customWidth="1"/>
    <col min="4100" max="4100" width="12" style="2" bestFit="1" customWidth="1"/>
    <col min="4101" max="4101" width="48.42578125" style="2" customWidth="1"/>
    <col min="4102" max="4354" width="11.42578125" style="2"/>
    <col min="4355" max="4355" width="9.140625" style="2" customWidth="1"/>
    <col min="4356" max="4356" width="12" style="2" bestFit="1" customWidth="1"/>
    <col min="4357" max="4357" width="48.42578125" style="2" customWidth="1"/>
    <col min="4358" max="4610" width="11.42578125" style="2"/>
    <col min="4611" max="4611" width="9.140625" style="2" customWidth="1"/>
    <col min="4612" max="4612" width="12" style="2" bestFit="1" customWidth="1"/>
    <col min="4613" max="4613" width="48.42578125" style="2" customWidth="1"/>
    <col min="4614" max="4866" width="11.42578125" style="2"/>
    <col min="4867" max="4867" width="9.140625" style="2" customWidth="1"/>
    <col min="4868" max="4868" width="12" style="2" bestFit="1" customWidth="1"/>
    <col min="4869" max="4869" width="48.42578125" style="2" customWidth="1"/>
    <col min="4870" max="5122" width="11.42578125" style="2"/>
    <col min="5123" max="5123" width="9.140625" style="2" customWidth="1"/>
    <col min="5124" max="5124" width="12" style="2" bestFit="1" customWidth="1"/>
    <col min="5125" max="5125" width="48.42578125" style="2" customWidth="1"/>
    <col min="5126" max="5378" width="11.42578125" style="2"/>
    <col min="5379" max="5379" width="9.140625" style="2" customWidth="1"/>
    <col min="5380" max="5380" width="12" style="2" bestFit="1" customWidth="1"/>
    <col min="5381" max="5381" width="48.42578125" style="2" customWidth="1"/>
    <col min="5382" max="5634" width="11.42578125" style="2"/>
    <col min="5635" max="5635" width="9.140625" style="2" customWidth="1"/>
    <col min="5636" max="5636" width="12" style="2" bestFit="1" customWidth="1"/>
    <col min="5637" max="5637" width="48.42578125" style="2" customWidth="1"/>
    <col min="5638" max="5890" width="11.42578125" style="2"/>
    <col min="5891" max="5891" width="9.140625" style="2" customWidth="1"/>
    <col min="5892" max="5892" width="12" style="2" bestFit="1" customWidth="1"/>
    <col min="5893" max="5893" width="48.42578125" style="2" customWidth="1"/>
    <col min="5894" max="6146" width="11.42578125" style="2"/>
    <col min="6147" max="6147" width="9.140625" style="2" customWidth="1"/>
    <col min="6148" max="6148" width="12" style="2" bestFit="1" customWidth="1"/>
    <col min="6149" max="6149" width="48.42578125" style="2" customWidth="1"/>
    <col min="6150" max="6402" width="11.42578125" style="2"/>
    <col min="6403" max="6403" width="9.140625" style="2" customWidth="1"/>
    <col min="6404" max="6404" width="12" style="2" bestFit="1" customWidth="1"/>
    <col min="6405" max="6405" width="48.42578125" style="2" customWidth="1"/>
    <col min="6406" max="6658" width="11.42578125" style="2"/>
    <col min="6659" max="6659" width="9.140625" style="2" customWidth="1"/>
    <col min="6660" max="6660" width="12" style="2" bestFit="1" customWidth="1"/>
    <col min="6661" max="6661" width="48.42578125" style="2" customWidth="1"/>
    <col min="6662" max="6914" width="11.42578125" style="2"/>
    <col min="6915" max="6915" width="9.140625" style="2" customWidth="1"/>
    <col min="6916" max="6916" width="12" style="2" bestFit="1" customWidth="1"/>
    <col min="6917" max="6917" width="48.42578125" style="2" customWidth="1"/>
    <col min="6918" max="7170" width="11.42578125" style="2"/>
    <col min="7171" max="7171" width="9.140625" style="2" customWidth="1"/>
    <col min="7172" max="7172" width="12" style="2" bestFit="1" customWidth="1"/>
    <col min="7173" max="7173" width="48.42578125" style="2" customWidth="1"/>
    <col min="7174" max="7426" width="11.42578125" style="2"/>
    <col min="7427" max="7427" width="9.140625" style="2" customWidth="1"/>
    <col min="7428" max="7428" width="12" style="2" bestFit="1" customWidth="1"/>
    <col min="7429" max="7429" width="48.42578125" style="2" customWidth="1"/>
    <col min="7430" max="7682" width="11.42578125" style="2"/>
    <col min="7683" max="7683" width="9.140625" style="2" customWidth="1"/>
    <col min="7684" max="7684" width="12" style="2" bestFit="1" customWidth="1"/>
    <col min="7685" max="7685" width="48.42578125" style="2" customWidth="1"/>
    <col min="7686" max="7938" width="11.42578125" style="2"/>
    <col min="7939" max="7939" width="9.140625" style="2" customWidth="1"/>
    <col min="7940" max="7940" width="12" style="2" bestFit="1" customWidth="1"/>
    <col min="7941" max="7941" width="48.42578125" style="2" customWidth="1"/>
    <col min="7942" max="8194" width="11.42578125" style="2"/>
    <col min="8195" max="8195" width="9.140625" style="2" customWidth="1"/>
    <col min="8196" max="8196" width="12" style="2" bestFit="1" customWidth="1"/>
    <col min="8197" max="8197" width="48.42578125" style="2" customWidth="1"/>
    <col min="8198" max="8450" width="11.42578125" style="2"/>
    <col min="8451" max="8451" width="9.140625" style="2" customWidth="1"/>
    <col min="8452" max="8452" width="12" style="2" bestFit="1" customWidth="1"/>
    <col min="8453" max="8453" width="48.42578125" style="2" customWidth="1"/>
    <col min="8454" max="8706" width="11.42578125" style="2"/>
    <col min="8707" max="8707" width="9.140625" style="2" customWidth="1"/>
    <col min="8708" max="8708" width="12" style="2" bestFit="1" customWidth="1"/>
    <col min="8709" max="8709" width="48.42578125" style="2" customWidth="1"/>
    <col min="8710" max="8962" width="11.42578125" style="2"/>
    <col min="8963" max="8963" width="9.140625" style="2" customWidth="1"/>
    <col min="8964" max="8964" width="12" style="2" bestFit="1" customWidth="1"/>
    <col min="8965" max="8965" width="48.42578125" style="2" customWidth="1"/>
    <col min="8966" max="9218" width="11.42578125" style="2"/>
    <col min="9219" max="9219" width="9.140625" style="2" customWidth="1"/>
    <col min="9220" max="9220" width="12" style="2" bestFit="1" customWidth="1"/>
    <col min="9221" max="9221" width="48.42578125" style="2" customWidth="1"/>
    <col min="9222" max="9474" width="11.42578125" style="2"/>
    <col min="9475" max="9475" width="9.140625" style="2" customWidth="1"/>
    <col min="9476" max="9476" width="12" style="2" bestFit="1" customWidth="1"/>
    <col min="9477" max="9477" width="48.42578125" style="2" customWidth="1"/>
    <col min="9478" max="9730" width="11.42578125" style="2"/>
    <col min="9731" max="9731" width="9.140625" style="2" customWidth="1"/>
    <col min="9732" max="9732" width="12" style="2" bestFit="1" customWidth="1"/>
    <col min="9733" max="9733" width="48.42578125" style="2" customWidth="1"/>
    <col min="9734" max="9986" width="11.42578125" style="2"/>
    <col min="9987" max="9987" width="9.140625" style="2" customWidth="1"/>
    <col min="9988" max="9988" width="12" style="2" bestFit="1" customWidth="1"/>
    <col min="9989" max="9989" width="48.42578125" style="2" customWidth="1"/>
    <col min="9990" max="10242" width="11.42578125" style="2"/>
    <col min="10243" max="10243" width="9.140625" style="2" customWidth="1"/>
    <col min="10244" max="10244" width="12" style="2" bestFit="1" customWidth="1"/>
    <col min="10245" max="10245" width="48.42578125" style="2" customWidth="1"/>
    <col min="10246" max="10498" width="11.42578125" style="2"/>
    <col min="10499" max="10499" width="9.140625" style="2" customWidth="1"/>
    <col min="10500" max="10500" width="12" style="2" bestFit="1" customWidth="1"/>
    <col min="10501" max="10501" width="48.42578125" style="2" customWidth="1"/>
    <col min="10502" max="10754" width="11.42578125" style="2"/>
    <col min="10755" max="10755" width="9.140625" style="2" customWidth="1"/>
    <col min="10756" max="10756" width="12" style="2" bestFit="1" customWidth="1"/>
    <col min="10757" max="10757" width="48.42578125" style="2" customWidth="1"/>
    <col min="10758" max="11010" width="11.42578125" style="2"/>
    <col min="11011" max="11011" width="9.140625" style="2" customWidth="1"/>
    <col min="11012" max="11012" width="12" style="2" bestFit="1" customWidth="1"/>
    <col min="11013" max="11013" width="48.42578125" style="2" customWidth="1"/>
    <col min="11014" max="11266" width="11.42578125" style="2"/>
    <col min="11267" max="11267" width="9.140625" style="2" customWidth="1"/>
    <col min="11268" max="11268" width="12" style="2" bestFit="1" customWidth="1"/>
    <col min="11269" max="11269" width="48.42578125" style="2" customWidth="1"/>
    <col min="11270" max="11522" width="11.42578125" style="2"/>
    <col min="11523" max="11523" width="9.140625" style="2" customWidth="1"/>
    <col min="11524" max="11524" width="12" style="2" bestFit="1" customWidth="1"/>
    <col min="11525" max="11525" width="48.42578125" style="2" customWidth="1"/>
    <col min="11526" max="11778" width="11.42578125" style="2"/>
    <col min="11779" max="11779" width="9.140625" style="2" customWidth="1"/>
    <col min="11780" max="11780" width="12" style="2" bestFit="1" customWidth="1"/>
    <col min="11781" max="11781" width="48.42578125" style="2" customWidth="1"/>
    <col min="11782" max="12034" width="11.42578125" style="2"/>
    <col min="12035" max="12035" width="9.140625" style="2" customWidth="1"/>
    <col min="12036" max="12036" width="12" style="2" bestFit="1" customWidth="1"/>
    <col min="12037" max="12037" width="48.42578125" style="2" customWidth="1"/>
    <col min="12038" max="12290" width="11.42578125" style="2"/>
    <col min="12291" max="12291" width="9.140625" style="2" customWidth="1"/>
    <col min="12292" max="12292" width="12" style="2" bestFit="1" customWidth="1"/>
    <col min="12293" max="12293" width="48.42578125" style="2" customWidth="1"/>
    <col min="12294" max="12546" width="11.42578125" style="2"/>
    <col min="12547" max="12547" width="9.140625" style="2" customWidth="1"/>
    <col min="12548" max="12548" width="12" style="2" bestFit="1" customWidth="1"/>
    <col min="12549" max="12549" width="48.42578125" style="2" customWidth="1"/>
    <col min="12550" max="12802" width="11.42578125" style="2"/>
    <col min="12803" max="12803" width="9.140625" style="2" customWidth="1"/>
    <col min="12804" max="12804" width="12" style="2" bestFit="1" customWidth="1"/>
    <col min="12805" max="12805" width="48.42578125" style="2" customWidth="1"/>
    <col min="12806" max="13058" width="11.42578125" style="2"/>
    <col min="13059" max="13059" width="9.140625" style="2" customWidth="1"/>
    <col min="13060" max="13060" width="12" style="2" bestFit="1" customWidth="1"/>
    <col min="13061" max="13061" width="48.42578125" style="2" customWidth="1"/>
    <col min="13062" max="13314" width="11.42578125" style="2"/>
    <col min="13315" max="13315" width="9.140625" style="2" customWidth="1"/>
    <col min="13316" max="13316" width="12" style="2" bestFit="1" customWidth="1"/>
    <col min="13317" max="13317" width="48.42578125" style="2" customWidth="1"/>
    <col min="13318" max="13570" width="11.42578125" style="2"/>
    <col min="13571" max="13571" width="9.140625" style="2" customWidth="1"/>
    <col min="13572" max="13572" width="12" style="2" bestFit="1" customWidth="1"/>
    <col min="13573" max="13573" width="48.42578125" style="2" customWidth="1"/>
    <col min="13574" max="13826" width="11.42578125" style="2"/>
    <col min="13827" max="13827" width="9.140625" style="2" customWidth="1"/>
    <col min="13828" max="13828" width="12" style="2" bestFit="1" customWidth="1"/>
    <col min="13829" max="13829" width="48.42578125" style="2" customWidth="1"/>
    <col min="13830" max="14082" width="11.42578125" style="2"/>
    <col min="14083" max="14083" width="9.140625" style="2" customWidth="1"/>
    <col min="14084" max="14084" width="12" style="2" bestFit="1" customWidth="1"/>
    <col min="14085" max="14085" width="48.42578125" style="2" customWidth="1"/>
    <col min="14086" max="14338" width="11.42578125" style="2"/>
    <col min="14339" max="14339" width="9.140625" style="2" customWidth="1"/>
    <col min="14340" max="14340" width="12" style="2" bestFit="1" customWidth="1"/>
    <col min="14341" max="14341" width="48.42578125" style="2" customWidth="1"/>
    <col min="14342" max="14594" width="11.42578125" style="2"/>
    <col min="14595" max="14595" width="9.140625" style="2" customWidth="1"/>
    <col min="14596" max="14596" width="12" style="2" bestFit="1" customWidth="1"/>
    <col min="14597" max="14597" width="48.42578125" style="2" customWidth="1"/>
    <col min="14598" max="14850" width="11.42578125" style="2"/>
    <col min="14851" max="14851" width="9.140625" style="2" customWidth="1"/>
    <col min="14852" max="14852" width="12" style="2" bestFit="1" customWidth="1"/>
    <col min="14853" max="14853" width="48.42578125" style="2" customWidth="1"/>
    <col min="14854" max="15106" width="11.42578125" style="2"/>
    <col min="15107" max="15107" width="9.140625" style="2" customWidth="1"/>
    <col min="15108" max="15108" width="12" style="2" bestFit="1" customWidth="1"/>
    <col min="15109" max="15109" width="48.42578125" style="2" customWidth="1"/>
    <col min="15110" max="15362" width="11.42578125" style="2"/>
    <col min="15363" max="15363" width="9.140625" style="2" customWidth="1"/>
    <col min="15364" max="15364" width="12" style="2" bestFit="1" customWidth="1"/>
    <col min="15365" max="15365" width="48.42578125" style="2" customWidth="1"/>
    <col min="15366" max="15618" width="11.42578125" style="2"/>
    <col min="15619" max="15619" width="9.140625" style="2" customWidth="1"/>
    <col min="15620" max="15620" width="12" style="2" bestFit="1" customWidth="1"/>
    <col min="15621" max="15621" width="48.42578125" style="2" customWidth="1"/>
    <col min="15622" max="15874" width="11.42578125" style="2"/>
    <col min="15875" max="15875" width="9.140625" style="2" customWidth="1"/>
    <col min="15876" max="15876" width="12" style="2" bestFit="1" customWidth="1"/>
    <col min="15877" max="15877" width="48.42578125" style="2" customWidth="1"/>
    <col min="15878" max="16130" width="11.42578125" style="2"/>
    <col min="16131" max="16131" width="9.140625" style="2" customWidth="1"/>
    <col min="16132" max="16132" width="12" style="2" bestFit="1" customWidth="1"/>
    <col min="16133" max="16133" width="48.42578125" style="2" customWidth="1"/>
    <col min="16134" max="16384" width="11.42578125" style="2"/>
  </cols>
  <sheetData>
    <row r="5" spans="3:6" ht="30" customHeight="1">
      <c r="C5" s="235" t="s">
        <v>215</v>
      </c>
      <c r="D5" s="236"/>
      <c r="E5" s="236"/>
      <c r="F5" s="236"/>
    </row>
    <row r="6" spans="3:6" ht="20.25" customHeight="1">
      <c r="C6" s="12"/>
      <c r="D6" s="1"/>
      <c r="E6" s="1"/>
      <c r="F6" s="1"/>
    </row>
    <row r="7" spans="3:6" ht="24.95" customHeight="1">
      <c r="C7" s="12"/>
      <c r="D7" s="21" t="s">
        <v>19</v>
      </c>
      <c r="E7" s="22"/>
      <c r="F7" s="22"/>
    </row>
    <row r="8" spans="3:6" ht="20.100000000000001" customHeight="1">
      <c r="C8" s="12"/>
      <c r="D8" s="1"/>
      <c r="E8" s="1"/>
      <c r="F8" s="1"/>
    </row>
    <row r="9" spans="3:6" ht="20.100000000000001" customHeight="1">
      <c r="C9" s="1"/>
      <c r="D9" s="13" t="s">
        <v>10</v>
      </c>
      <c r="E9" s="5"/>
      <c r="F9" s="5"/>
    </row>
    <row r="10" spans="3:6" ht="22.5" customHeight="1">
      <c r="C10" s="1"/>
      <c r="D10" s="1"/>
      <c r="E10" s="14"/>
      <c r="F10" s="1"/>
    </row>
    <row r="11" spans="3:6" ht="22.5" customHeight="1">
      <c r="C11" s="1"/>
      <c r="D11" s="1"/>
      <c r="E11" s="15" t="s">
        <v>216</v>
      </c>
      <c r="F11" s="1"/>
    </row>
    <row r="12" spans="3:6" ht="22.5" customHeight="1">
      <c r="C12" s="1"/>
      <c r="D12" s="1"/>
      <c r="E12" s="15" t="s">
        <v>217</v>
      </c>
      <c r="F12" s="1"/>
    </row>
    <row r="13" spans="3:6" ht="22.5" customHeight="1">
      <c r="C13" s="1"/>
      <c r="D13" s="1"/>
      <c r="E13" s="15" t="s">
        <v>218</v>
      </c>
      <c r="F13" s="1"/>
    </row>
    <row r="14" spans="3:6" ht="22.5" customHeight="1">
      <c r="C14" s="1"/>
      <c r="D14" s="1"/>
      <c r="E14" s="15" t="s">
        <v>219</v>
      </c>
      <c r="F14" s="1"/>
    </row>
    <row r="15" spans="3:6" ht="22.5" customHeight="1">
      <c r="C15" s="1"/>
      <c r="D15" s="1"/>
      <c r="E15" s="15" t="s">
        <v>220</v>
      </c>
      <c r="F15" s="1"/>
    </row>
    <row r="16" spans="3:6" ht="22.5" customHeight="1">
      <c r="C16" s="1"/>
      <c r="D16" s="1"/>
      <c r="E16" s="14"/>
      <c r="F16" s="1"/>
    </row>
    <row r="17" spans="3:9" ht="22.5" customHeight="1">
      <c r="C17" s="12"/>
      <c r="D17" s="21" t="str">
        <f>actualizaciones!A2</f>
        <v xml:space="preserve">acumulado julio 2010 </v>
      </c>
      <c r="E17" s="22"/>
      <c r="F17" s="22"/>
    </row>
    <row r="18" spans="3:9" ht="22.5" customHeight="1">
      <c r="C18" s="12"/>
      <c r="D18" s="1"/>
      <c r="E18" s="1"/>
      <c r="F18" s="1"/>
    </row>
    <row r="19" spans="3:9" ht="22.5" customHeight="1">
      <c r="C19" s="1"/>
      <c r="D19" s="13" t="s">
        <v>10</v>
      </c>
      <c r="E19" s="5"/>
      <c r="F19" s="5"/>
    </row>
    <row r="20" spans="3:9" ht="22.5" customHeight="1">
      <c r="C20" s="1"/>
      <c r="D20" s="1"/>
      <c r="E20" s="14"/>
      <c r="F20" s="1"/>
    </row>
    <row r="21" spans="3:9" ht="22.5" customHeight="1">
      <c r="C21" s="1"/>
      <c r="D21" s="1"/>
      <c r="E21" s="15" t="s">
        <v>11</v>
      </c>
      <c r="F21" s="1"/>
    </row>
    <row r="22" spans="3:9" ht="22.5" customHeight="1">
      <c r="C22" s="1"/>
      <c r="D22" s="1"/>
      <c r="E22" s="15" t="s">
        <v>221</v>
      </c>
      <c r="F22" s="1"/>
    </row>
    <row r="23" spans="3:9" ht="22.5" customHeight="1">
      <c r="C23" s="1"/>
      <c r="D23" s="1"/>
      <c r="E23" s="15" t="s">
        <v>222</v>
      </c>
      <c r="F23" s="1"/>
    </row>
    <row r="24" spans="3:9" ht="22.5" customHeight="1">
      <c r="C24" s="1"/>
      <c r="D24" s="1"/>
      <c r="E24" s="15" t="s">
        <v>13</v>
      </c>
      <c r="F24" s="1"/>
    </row>
    <row r="25" spans="3:9" ht="22.5" customHeight="1">
      <c r="C25" s="1"/>
      <c r="D25" s="1"/>
      <c r="E25" s="14"/>
      <c r="F25" s="1"/>
    </row>
    <row r="26" spans="3:9" ht="22.5" customHeight="1">
      <c r="C26" s="1"/>
      <c r="D26" s="13" t="s">
        <v>17</v>
      </c>
      <c r="E26" s="5"/>
      <c r="F26" s="5"/>
    </row>
    <row r="27" spans="3:9" ht="22.5" customHeight="1">
      <c r="C27" s="1"/>
      <c r="D27" s="1"/>
      <c r="E27" s="14"/>
      <c r="F27" s="1"/>
    </row>
    <row r="28" spans="3:9" ht="22.5" customHeight="1">
      <c r="C28" s="1"/>
      <c r="D28" s="1"/>
      <c r="E28" s="15" t="s">
        <v>223</v>
      </c>
      <c r="F28" s="1"/>
      <c r="G28" s="10"/>
      <c r="H28" s="10"/>
      <c r="I28" s="10"/>
    </row>
    <row r="29" spans="3:9" ht="22.5" customHeight="1">
      <c r="C29" s="1"/>
      <c r="D29" s="1"/>
      <c r="E29" s="15" t="s">
        <v>224</v>
      </c>
      <c r="F29" s="1"/>
    </row>
    <row r="30" spans="3:9" ht="22.5" customHeight="1">
      <c r="C30" s="1"/>
      <c r="D30" s="1"/>
      <c r="E30" s="15" t="s">
        <v>24</v>
      </c>
      <c r="F30" s="1"/>
    </row>
    <row r="31" spans="3:9" ht="22.5" customHeight="1">
      <c r="C31" s="1"/>
      <c r="D31" s="1"/>
      <c r="E31" s="237"/>
      <c r="F31" s="1"/>
    </row>
    <row r="32" spans="3:9" ht="15" customHeight="1">
      <c r="C32" s="18"/>
    </row>
    <row r="33" spans="3:6" ht="15" customHeight="1">
      <c r="C33" s="488" t="s">
        <v>8</v>
      </c>
      <c r="D33" s="488"/>
      <c r="E33" s="488"/>
      <c r="F33" s="488"/>
    </row>
    <row r="34" spans="3:6" ht="15" customHeight="1"/>
    <row r="35" spans="3:6" ht="15" customHeight="1"/>
    <row r="36" spans="3:6" ht="15" customHeight="1">
      <c r="D36" s="19"/>
      <c r="E36" s="20"/>
    </row>
    <row r="37" spans="3:6" ht="15" customHeight="1"/>
    <row r="38" spans="3:6" ht="15" customHeight="1">
      <c r="C38" s="18"/>
    </row>
    <row r="39" spans="3:6" ht="15" customHeight="1">
      <c r="C39" s="10"/>
      <c r="D39" s="10"/>
      <c r="E39" s="10"/>
      <c r="F39" s="10"/>
    </row>
    <row r="40" spans="3:6" ht="15" customHeight="1"/>
    <row r="41" spans="3:6" ht="15" customHeight="1"/>
    <row r="42" spans="3:6" ht="15" customHeight="1"/>
    <row r="43" spans="3:6" ht="15" customHeight="1">
      <c r="C43" s="18"/>
    </row>
    <row r="44" spans="3:6" ht="15" customHeight="1"/>
    <row r="45" spans="3:6" ht="15" customHeight="1"/>
    <row r="46" spans="3:6" ht="15" customHeight="1"/>
    <row r="47" spans="3:6" ht="15" customHeight="1"/>
    <row r="48" spans="3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</sheetData>
  <mergeCells count="1">
    <mergeCell ref="C33:F33"/>
  </mergeCells>
  <hyperlinks>
    <hyperlink ref="E14" location="'tablas pernocta cat ev anual'!A1" tooltip="Tipología y categoría de establecimiento" display="Tipología y categoría de los establecimientos"/>
    <hyperlink ref="E21" location="'Pernoctaciones tipología'!A1" tooltip="Tipología de establecimiento" display="Tipología de establecimiento"/>
    <hyperlink ref="E22" location="'Pernoctaciones zonas y tipologí'!A1" tooltip="Zonas y tipología de establecimiento" display="Zonas y tipología de establecimiento"/>
    <hyperlink ref="E24" location="'Pernoctaciones  tipolog y categ'!A1" tooltip="Tipología y categoría de establecimiento" display="Tipología y categoría de establecimiento"/>
    <hyperlink ref="E28" location="'Gráfica pernoct zonas tipología'!A1" tooltip="Gráfica zona y tipología" display="Zonas y tipología alojativa"/>
    <hyperlink ref="E29" location="'Gráfica pernoct tipolog'!A1" tooltip="Gráfica tipología alojativa" display="Tipología alojativa"/>
    <hyperlink ref="E23" location="'Pernoctacion zona por tipología'!A1" tooltip="Tipología y categoría de establecimiento" display="Tipología y zona de establecimiento"/>
    <hyperlink ref="E11" location="'Pernoctacion mensual'!A1" tooltip="Evolución mensual" display="Evolución mensual"/>
    <hyperlink ref="E30" location="'Gráfica pernoctaciones mensual'!A1" tooltip="Gráfica evolución mensual pernoctaciones" display="Evolución mensual"/>
    <hyperlink ref="E13" location="'evoución PERNOCTA zona'!A1" tooltip="Variación interanual por zona turística y tipología de establecimiento" display="Variación interanual por zona turística y tipología de establecimiento"/>
    <hyperlink ref="E15" location="'evolución pernocta cat ev anual'!A1" tooltip="Variación interanual por  tipología y categoría de establecimiento" display="Variación interanual por  tipología y categoría de establecimiento"/>
    <hyperlink ref="E12" location="'Tablas PERNOCTA zona'!A1" tooltip="Evolución anual por zona turística y tipología de establecimiento" display="Evolución anual por zona turística y tipología de establecimiento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1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9:L28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2" width="11.42578125" style="20"/>
    <col min="3" max="3" width="36.7109375" style="20" customWidth="1"/>
    <col min="4" max="4" width="12.7109375" style="20" customWidth="1"/>
    <col min="5" max="5" width="10.7109375" style="20" customWidth="1"/>
    <col min="6" max="6" width="12.7109375" style="20" customWidth="1"/>
    <col min="7" max="8" width="10.7109375" style="20" customWidth="1"/>
    <col min="9" max="15" width="11.42578125" style="20"/>
    <col min="16" max="16" width="13.28515625" style="20" customWidth="1"/>
    <col min="17" max="258" width="11.42578125" style="20"/>
    <col min="259" max="259" width="36.7109375" style="20" customWidth="1"/>
    <col min="260" max="260" width="12.7109375" style="20" customWidth="1"/>
    <col min="261" max="261" width="10.7109375" style="20" customWidth="1"/>
    <col min="262" max="262" width="12.7109375" style="20" customWidth="1"/>
    <col min="263" max="264" width="10.7109375" style="20" customWidth="1"/>
    <col min="265" max="271" width="11.42578125" style="20"/>
    <col min="272" max="272" width="13.28515625" style="20" customWidth="1"/>
    <col min="273" max="514" width="11.42578125" style="20"/>
    <col min="515" max="515" width="36.7109375" style="20" customWidth="1"/>
    <col min="516" max="516" width="12.7109375" style="20" customWidth="1"/>
    <col min="517" max="517" width="10.7109375" style="20" customWidth="1"/>
    <col min="518" max="518" width="12.7109375" style="20" customWidth="1"/>
    <col min="519" max="520" width="10.7109375" style="20" customWidth="1"/>
    <col min="521" max="527" width="11.42578125" style="20"/>
    <col min="528" max="528" width="13.28515625" style="20" customWidth="1"/>
    <col min="529" max="770" width="11.42578125" style="20"/>
    <col min="771" max="771" width="36.7109375" style="20" customWidth="1"/>
    <col min="772" max="772" width="12.7109375" style="20" customWidth="1"/>
    <col min="773" max="773" width="10.7109375" style="20" customWidth="1"/>
    <col min="774" max="774" width="12.7109375" style="20" customWidth="1"/>
    <col min="775" max="776" width="10.7109375" style="20" customWidth="1"/>
    <col min="777" max="783" width="11.42578125" style="20"/>
    <col min="784" max="784" width="13.28515625" style="20" customWidth="1"/>
    <col min="785" max="1026" width="11.42578125" style="20"/>
    <col min="1027" max="1027" width="36.7109375" style="20" customWidth="1"/>
    <col min="1028" max="1028" width="12.7109375" style="20" customWidth="1"/>
    <col min="1029" max="1029" width="10.7109375" style="20" customWidth="1"/>
    <col min="1030" max="1030" width="12.7109375" style="20" customWidth="1"/>
    <col min="1031" max="1032" width="10.7109375" style="20" customWidth="1"/>
    <col min="1033" max="1039" width="11.42578125" style="20"/>
    <col min="1040" max="1040" width="13.28515625" style="20" customWidth="1"/>
    <col min="1041" max="1282" width="11.42578125" style="20"/>
    <col min="1283" max="1283" width="36.7109375" style="20" customWidth="1"/>
    <col min="1284" max="1284" width="12.7109375" style="20" customWidth="1"/>
    <col min="1285" max="1285" width="10.7109375" style="20" customWidth="1"/>
    <col min="1286" max="1286" width="12.7109375" style="20" customWidth="1"/>
    <col min="1287" max="1288" width="10.7109375" style="20" customWidth="1"/>
    <col min="1289" max="1295" width="11.42578125" style="20"/>
    <col min="1296" max="1296" width="13.28515625" style="20" customWidth="1"/>
    <col min="1297" max="1538" width="11.42578125" style="20"/>
    <col min="1539" max="1539" width="36.7109375" style="20" customWidth="1"/>
    <col min="1540" max="1540" width="12.7109375" style="20" customWidth="1"/>
    <col min="1541" max="1541" width="10.7109375" style="20" customWidth="1"/>
    <col min="1542" max="1542" width="12.7109375" style="20" customWidth="1"/>
    <col min="1543" max="1544" width="10.7109375" style="20" customWidth="1"/>
    <col min="1545" max="1551" width="11.42578125" style="20"/>
    <col min="1552" max="1552" width="13.28515625" style="20" customWidth="1"/>
    <col min="1553" max="1794" width="11.42578125" style="20"/>
    <col min="1795" max="1795" width="36.7109375" style="20" customWidth="1"/>
    <col min="1796" max="1796" width="12.7109375" style="20" customWidth="1"/>
    <col min="1797" max="1797" width="10.7109375" style="20" customWidth="1"/>
    <col min="1798" max="1798" width="12.7109375" style="20" customWidth="1"/>
    <col min="1799" max="1800" width="10.7109375" style="20" customWidth="1"/>
    <col min="1801" max="1807" width="11.42578125" style="20"/>
    <col min="1808" max="1808" width="13.28515625" style="20" customWidth="1"/>
    <col min="1809" max="2050" width="11.42578125" style="20"/>
    <col min="2051" max="2051" width="36.7109375" style="20" customWidth="1"/>
    <col min="2052" max="2052" width="12.7109375" style="20" customWidth="1"/>
    <col min="2053" max="2053" width="10.7109375" style="20" customWidth="1"/>
    <col min="2054" max="2054" width="12.7109375" style="20" customWidth="1"/>
    <col min="2055" max="2056" width="10.7109375" style="20" customWidth="1"/>
    <col min="2057" max="2063" width="11.42578125" style="20"/>
    <col min="2064" max="2064" width="13.28515625" style="20" customWidth="1"/>
    <col min="2065" max="2306" width="11.42578125" style="20"/>
    <col min="2307" max="2307" width="36.7109375" style="20" customWidth="1"/>
    <col min="2308" max="2308" width="12.7109375" style="20" customWidth="1"/>
    <col min="2309" max="2309" width="10.7109375" style="20" customWidth="1"/>
    <col min="2310" max="2310" width="12.7109375" style="20" customWidth="1"/>
    <col min="2311" max="2312" width="10.7109375" style="20" customWidth="1"/>
    <col min="2313" max="2319" width="11.42578125" style="20"/>
    <col min="2320" max="2320" width="13.28515625" style="20" customWidth="1"/>
    <col min="2321" max="2562" width="11.42578125" style="20"/>
    <col min="2563" max="2563" width="36.7109375" style="20" customWidth="1"/>
    <col min="2564" max="2564" width="12.7109375" style="20" customWidth="1"/>
    <col min="2565" max="2565" width="10.7109375" style="20" customWidth="1"/>
    <col min="2566" max="2566" width="12.7109375" style="20" customWidth="1"/>
    <col min="2567" max="2568" width="10.7109375" style="20" customWidth="1"/>
    <col min="2569" max="2575" width="11.42578125" style="20"/>
    <col min="2576" max="2576" width="13.28515625" style="20" customWidth="1"/>
    <col min="2577" max="2818" width="11.42578125" style="20"/>
    <col min="2819" max="2819" width="36.7109375" style="20" customWidth="1"/>
    <col min="2820" max="2820" width="12.7109375" style="20" customWidth="1"/>
    <col min="2821" max="2821" width="10.7109375" style="20" customWidth="1"/>
    <col min="2822" max="2822" width="12.7109375" style="20" customWidth="1"/>
    <col min="2823" max="2824" width="10.7109375" style="20" customWidth="1"/>
    <col min="2825" max="2831" width="11.42578125" style="20"/>
    <col min="2832" max="2832" width="13.28515625" style="20" customWidth="1"/>
    <col min="2833" max="3074" width="11.42578125" style="20"/>
    <col min="3075" max="3075" width="36.7109375" style="20" customWidth="1"/>
    <col min="3076" max="3076" width="12.7109375" style="20" customWidth="1"/>
    <col min="3077" max="3077" width="10.7109375" style="20" customWidth="1"/>
    <col min="3078" max="3078" width="12.7109375" style="20" customWidth="1"/>
    <col min="3079" max="3080" width="10.7109375" style="20" customWidth="1"/>
    <col min="3081" max="3087" width="11.42578125" style="20"/>
    <col min="3088" max="3088" width="13.28515625" style="20" customWidth="1"/>
    <col min="3089" max="3330" width="11.42578125" style="20"/>
    <col min="3331" max="3331" width="36.7109375" style="20" customWidth="1"/>
    <col min="3332" max="3332" width="12.7109375" style="20" customWidth="1"/>
    <col min="3333" max="3333" width="10.7109375" style="20" customWidth="1"/>
    <col min="3334" max="3334" width="12.7109375" style="20" customWidth="1"/>
    <col min="3335" max="3336" width="10.7109375" style="20" customWidth="1"/>
    <col min="3337" max="3343" width="11.42578125" style="20"/>
    <col min="3344" max="3344" width="13.28515625" style="20" customWidth="1"/>
    <col min="3345" max="3586" width="11.42578125" style="20"/>
    <col min="3587" max="3587" width="36.7109375" style="20" customWidth="1"/>
    <col min="3588" max="3588" width="12.7109375" style="20" customWidth="1"/>
    <col min="3589" max="3589" width="10.7109375" style="20" customWidth="1"/>
    <col min="3590" max="3590" width="12.7109375" style="20" customWidth="1"/>
    <col min="3591" max="3592" width="10.7109375" style="20" customWidth="1"/>
    <col min="3593" max="3599" width="11.42578125" style="20"/>
    <col min="3600" max="3600" width="13.28515625" style="20" customWidth="1"/>
    <col min="3601" max="3842" width="11.42578125" style="20"/>
    <col min="3843" max="3843" width="36.7109375" style="20" customWidth="1"/>
    <col min="3844" max="3844" width="12.7109375" style="20" customWidth="1"/>
    <col min="3845" max="3845" width="10.7109375" style="20" customWidth="1"/>
    <col min="3846" max="3846" width="12.7109375" style="20" customWidth="1"/>
    <col min="3847" max="3848" width="10.7109375" style="20" customWidth="1"/>
    <col min="3849" max="3855" width="11.42578125" style="20"/>
    <col min="3856" max="3856" width="13.28515625" style="20" customWidth="1"/>
    <col min="3857" max="4098" width="11.42578125" style="20"/>
    <col min="4099" max="4099" width="36.7109375" style="20" customWidth="1"/>
    <col min="4100" max="4100" width="12.7109375" style="20" customWidth="1"/>
    <col min="4101" max="4101" width="10.7109375" style="20" customWidth="1"/>
    <col min="4102" max="4102" width="12.7109375" style="20" customWidth="1"/>
    <col min="4103" max="4104" width="10.7109375" style="20" customWidth="1"/>
    <col min="4105" max="4111" width="11.42578125" style="20"/>
    <col min="4112" max="4112" width="13.28515625" style="20" customWidth="1"/>
    <col min="4113" max="4354" width="11.42578125" style="20"/>
    <col min="4355" max="4355" width="36.7109375" style="20" customWidth="1"/>
    <col min="4356" max="4356" width="12.7109375" style="20" customWidth="1"/>
    <col min="4357" max="4357" width="10.7109375" style="20" customWidth="1"/>
    <col min="4358" max="4358" width="12.7109375" style="20" customWidth="1"/>
    <col min="4359" max="4360" width="10.7109375" style="20" customWidth="1"/>
    <col min="4361" max="4367" width="11.42578125" style="20"/>
    <col min="4368" max="4368" width="13.28515625" style="20" customWidth="1"/>
    <col min="4369" max="4610" width="11.42578125" style="20"/>
    <col min="4611" max="4611" width="36.7109375" style="20" customWidth="1"/>
    <col min="4612" max="4612" width="12.7109375" style="20" customWidth="1"/>
    <col min="4613" max="4613" width="10.7109375" style="20" customWidth="1"/>
    <col min="4614" max="4614" width="12.7109375" style="20" customWidth="1"/>
    <col min="4615" max="4616" width="10.7109375" style="20" customWidth="1"/>
    <col min="4617" max="4623" width="11.42578125" style="20"/>
    <col min="4624" max="4624" width="13.28515625" style="20" customWidth="1"/>
    <col min="4625" max="4866" width="11.42578125" style="20"/>
    <col min="4867" max="4867" width="36.7109375" style="20" customWidth="1"/>
    <col min="4868" max="4868" width="12.7109375" style="20" customWidth="1"/>
    <col min="4869" max="4869" width="10.7109375" style="20" customWidth="1"/>
    <col min="4870" max="4870" width="12.7109375" style="20" customWidth="1"/>
    <col min="4871" max="4872" width="10.7109375" style="20" customWidth="1"/>
    <col min="4873" max="4879" width="11.42578125" style="20"/>
    <col min="4880" max="4880" width="13.28515625" style="20" customWidth="1"/>
    <col min="4881" max="5122" width="11.42578125" style="20"/>
    <col min="5123" max="5123" width="36.7109375" style="20" customWidth="1"/>
    <col min="5124" max="5124" width="12.7109375" style="20" customWidth="1"/>
    <col min="5125" max="5125" width="10.7109375" style="20" customWidth="1"/>
    <col min="5126" max="5126" width="12.7109375" style="20" customWidth="1"/>
    <col min="5127" max="5128" width="10.7109375" style="20" customWidth="1"/>
    <col min="5129" max="5135" width="11.42578125" style="20"/>
    <col min="5136" max="5136" width="13.28515625" style="20" customWidth="1"/>
    <col min="5137" max="5378" width="11.42578125" style="20"/>
    <col min="5379" max="5379" width="36.7109375" style="20" customWidth="1"/>
    <col min="5380" max="5380" width="12.7109375" style="20" customWidth="1"/>
    <col min="5381" max="5381" width="10.7109375" style="20" customWidth="1"/>
    <col min="5382" max="5382" width="12.7109375" style="20" customWidth="1"/>
    <col min="5383" max="5384" width="10.7109375" style="20" customWidth="1"/>
    <col min="5385" max="5391" width="11.42578125" style="20"/>
    <col min="5392" max="5392" width="13.28515625" style="20" customWidth="1"/>
    <col min="5393" max="5634" width="11.42578125" style="20"/>
    <col min="5635" max="5635" width="36.7109375" style="20" customWidth="1"/>
    <col min="5636" max="5636" width="12.7109375" style="20" customWidth="1"/>
    <col min="5637" max="5637" width="10.7109375" style="20" customWidth="1"/>
    <col min="5638" max="5638" width="12.7109375" style="20" customWidth="1"/>
    <col min="5639" max="5640" width="10.7109375" style="20" customWidth="1"/>
    <col min="5641" max="5647" width="11.42578125" style="20"/>
    <col min="5648" max="5648" width="13.28515625" style="20" customWidth="1"/>
    <col min="5649" max="5890" width="11.42578125" style="20"/>
    <col min="5891" max="5891" width="36.7109375" style="20" customWidth="1"/>
    <col min="5892" max="5892" width="12.7109375" style="20" customWidth="1"/>
    <col min="5893" max="5893" width="10.7109375" style="20" customWidth="1"/>
    <col min="5894" max="5894" width="12.7109375" style="20" customWidth="1"/>
    <col min="5895" max="5896" width="10.7109375" style="20" customWidth="1"/>
    <col min="5897" max="5903" width="11.42578125" style="20"/>
    <col min="5904" max="5904" width="13.28515625" style="20" customWidth="1"/>
    <col min="5905" max="6146" width="11.42578125" style="20"/>
    <col min="6147" max="6147" width="36.7109375" style="20" customWidth="1"/>
    <col min="6148" max="6148" width="12.7109375" style="20" customWidth="1"/>
    <col min="6149" max="6149" width="10.7109375" style="20" customWidth="1"/>
    <col min="6150" max="6150" width="12.7109375" style="20" customWidth="1"/>
    <col min="6151" max="6152" width="10.7109375" style="20" customWidth="1"/>
    <col min="6153" max="6159" width="11.42578125" style="20"/>
    <col min="6160" max="6160" width="13.28515625" style="20" customWidth="1"/>
    <col min="6161" max="6402" width="11.42578125" style="20"/>
    <col min="6403" max="6403" width="36.7109375" style="20" customWidth="1"/>
    <col min="6404" max="6404" width="12.7109375" style="20" customWidth="1"/>
    <col min="6405" max="6405" width="10.7109375" style="20" customWidth="1"/>
    <col min="6406" max="6406" width="12.7109375" style="20" customWidth="1"/>
    <col min="6407" max="6408" width="10.7109375" style="20" customWidth="1"/>
    <col min="6409" max="6415" width="11.42578125" style="20"/>
    <col min="6416" max="6416" width="13.28515625" style="20" customWidth="1"/>
    <col min="6417" max="6658" width="11.42578125" style="20"/>
    <col min="6659" max="6659" width="36.7109375" style="20" customWidth="1"/>
    <col min="6660" max="6660" width="12.7109375" style="20" customWidth="1"/>
    <col min="6661" max="6661" width="10.7109375" style="20" customWidth="1"/>
    <col min="6662" max="6662" width="12.7109375" style="20" customWidth="1"/>
    <col min="6663" max="6664" width="10.7109375" style="20" customWidth="1"/>
    <col min="6665" max="6671" width="11.42578125" style="20"/>
    <col min="6672" max="6672" width="13.28515625" style="20" customWidth="1"/>
    <col min="6673" max="6914" width="11.42578125" style="20"/>
    <col min="6915" max="6915" width="36.7109375" style="20" customWidth="1"/>
    <col min="6916" max="6916" width="12.7109375" style="20" customWidth="1"/>
    <col min="6917" max="6917" width="10.7109375" style="20" customWidth="1"/>
    <col min="6918" max="6918" width="12.7109375" style="20" customWidth="1"/>
    <col min="6919" max="6920" width="10.7109375" style="20" customWidth="1"/>
    <col min="6921" max="6927" width="11.42578125" style="20"/>
    <col min="6928" max="6928" width="13.28515625" style="20" customWidth="1"/>
    <col min="6929" max="7170" width="11.42578125" style="20"/>
    <col min="7171" max="7171" width="36.7109375" style="20" customWidth="1"/>
    <col min="7172" max="7172" width="12.7109375" style="20" customWidth="1"/>
    <col min="7173" max="7173" width="10.7109375" style="20" customWidth="1"/>
    <col min="7174" max="7174" width="12.7109375" style="20" customWidth="1"/>
    <col min="7175" max="7176" width="10.7109375" style="20" customWidth="1"/>
    <col min="7177" max="7183" width="11.42578125" style="20"/>
    <col min="7184" max="7184" width="13.28515625" style="20" customWidth="1"/>
    <col min="7185" max="7426" width="11.42578125" style="20"/>
    <col min="7427" max="7427" width="36.7109375" style="20" customWidth="1"/>
    <col min="7428" max="7428" width="12.7109375" style="20" customWidth="1"/>
    <col min="7429" max="7429" width="10.7109375" style="20" customWidth="1"/>
    <col min="7430" max="7430" width="12.7109375" style="20" customWidth="1"/>
    <col min="7431" max="7432" width="10.7109375" style="20" customWidth="1"/>
    <col min="7433" max="7439" width="11.42578125" style="20"/>
    <col min="7440" max="7440" width="13.28515625" style="20" customWidth="1"/>
    <col min="7441" max="7682" width="11.42578125" style="20"/>
    <col min="7683" max="7683" width="36.7109375" style="20" customWidth="1"/>
    <col min="7684" max="7684" width="12.7109375" style="20" customWidth="1"/>
    <col min="7685" max="7685" width="10.7109375" style="20" customWidth="1"/>
    <col min="7686" max="7686" width="12.7109375" style="20" customWidth="1"/>
    <col min="7687" max="7688" width="10.7109375" style="20" customWidth="1"/>
    <col min="7689" max="7695" width="11.42578125" style="20"/>
    <col min="7696" max="7696" width="13.28515625" style="20" customWidth="1"/>
    <col min="7697" max="7938" width="11.42578125" style="20"/>
    <col min="7939" max="7939" width="36.7109375" style="20" customWidth="1"/>
    <col min="7940" max="7940" width="12.7109375" style="20" customWidth="1"/>
    <col min="7941" max="7941" width="10.7109375" style="20" customWidth="1"/>
    <col min="7942" max="7942" width="12.7109375" style="20" customWidth="1"/>
    <col min="7943" max="7944" width="10.7109375" style="20" customWidth="1"/>
    <col min="7945" max="7951" width="11.42578125" style="20"/>
    <col min="7952" max="7952" width="13.28515625" style="20" customWidth="1"/>
    <col min="7953" max="8194" width="11.42578125" style="20"/>
    <col min="8195" max="8195" width="36.7109375" style="20" customWidth="1"/>
    <col min="8196" max="8196" width="12.7109375" style="20" customWidth="1"/>
    <col min="8197" max="8197" width="10.7109375" style="20" customWidth="1"/>
    <col min="8198" max="8198" width="12.7109375" style="20" customWidth="1"/>
    <col min="8199" max="8200" width="10.7109375" style="20" customWidth="1"/>
    <col min="8201" max="8207" width="11.42578125" style="20"/>
    <col min="8208" max="8208" width="13.28515625" style="20" customWidth="1"/>
    <col min="8209" max="8450" width="11.42578125" style="20"/>
    <col min="8451" max="8451" width="36.7109375" style="20" customWidth="1"/>
    <col min="8452" max="8452" width="12.7109375" style="20" customWidth="1"/>
    <col min="8453" max="8453" width="10.7109375" style="20" customWidth="1"/>
    <col min="8454" max="8454" width="12.7109375" style="20" customWidth="1"/>
    <col min="8455" max="8456" width="10.7109375" style="20" customWidth="1"/>
    <col min="8457" max="8463" width="11.42578125" style="20"/>
    <col min="8464" max="8464" width="13.28515625" style="20" customWidth="1"/>
    <col min="8465" max="8706" width="11.42578125" style="20"/>
    <col min="8707" max="8707" width="36.7109375" style="20" customWidth="1"/>
    <col min="8708" max="8708" width="12.7109375" style="20" customWidth="1"/>
    <col min="8709" max="8709" width="10.7109375" style="20" customWidth="1"/>
    <col min="8710" max="8710" width="12.7109375" style="20" customWidth="1"/>
    <col min="8711" max="8712" width="10.7109375" style="20" customWidth="1"/>
    <col min="8713" max="8719" width="11.42578125" style="20"/>
    <col min="8720" max="8720" width="13.28515625" style="20" customWidth="1"/>
    <col min="8721" max="8962" width="11.42578125" style="20"/>
    <col min="8963" max="8963" width="36.7109375" style="20" customWidth="1"/>
    <col min="8964" max="8964" width="12.7109375" style="20" customWidth="1"/>
    <col min="8965" max="8965" width="10.7109375" style="20" customWidth="1"/>
    <col min="8966" max="8966" width="12.7109375" style="20" customWidth="1"/>
    <col min="8967" max="8968" width="10.7109375" style="20" customWidth="1"/>
    <col min="8969" max="8975" width="11.42578125" style="20"/>
    <col min="8976" max="8976" width="13.28515625" style="20" customWidth="1"/>
    <col min="8977" max="9218" width="11.42578125" style="20"/>
    <col min="9219" max="9219" width="36.7109375" style="20" customWidth="1"/>
    <col min="9220" max="9220" width="12.7109375" style="20" customWidth="1"/>
    <col min="9221" max="9221" width="10.7109375" style="20" customWidth="1"/>
    <col min="9222" max="9222" width="12.7109375" style="20" customWidth="1"/>
    <col min="9223" max="9224" width="10.7109375" style="20" customWidth="1"/>
    <col min="9225" max="9231" width="11.42578125" style="20"/>
    <col min="9232" max="9232" width="13.28515625" style="20" customWidth="1"/>
    <col min="9233" max="9474" width="11.42578125" style="20"/>
    <col min="9475" max="9475" width="36.7109375" style="20" customWidth="1"/>
    <col min="9476" max="9476" width="12.7109375" style="20" customWidth="1"/>
    <col min="9477" max="9477" width="10.7109375" style="20" customWidth="1"/>
    <col min="9478" max="9478" width="12.7109375" style="20" customWidth="1"/>
    <col min="9479" max="9480" width="10.7109375" style="20" customWidth="1"/>
    <col min="9481" max="9487" width="11.42578125" style="20"/>
    <col min="9488" max="9488" width="13.28515625" style="20" customWidth="1"/>
    <col min="9489" max="9730" width="11.42578125" style="20"/>
    <col min="9731" max="9731" width="36.7109375" style="20" customWidth="1"/>
    <col min="9732" max="9732" width="12.7109375" style="20" customWidth="1"/>
    <col min="9733" max="9733" width="10.7109375" style="20" customWidth="1"/>
    <col min="9734" max="9734" width="12.7109375" style="20" customWidth="1"/>
    <col min="9735" max="9736" width="10.7109375" style="20" customWidth="1"/>
    <col min="9737" max="9743" width="11.42578125" style="20"/>
    <col min="9744" max="9744" width="13.28515625" style="20" customWidth="1"/>
    <col min="9745" max="9986" width="11.42578125" style="20"/>
    <col min="9987" max="9987" width="36.7109375" style="20" customWidth="1"/>
    <col min="9988" max="9988" width="12.7109375" style="20" customWidth="1"/>
    <col min="9989" max="9989" width="10.7109375" style="20" customWidth="1"/>
    <col min="9990" max="9990" width="12.7109375" style="20" customWidth="1"/>
    <col min="9991" max="9992" width="10.7109375" style="20" customWidth="1"/>
    <col min="9993" max="9999" width="11.42578125" style="20"/>
    <col min="10000" max="10000" width="13.28515625" style="20" customWidth="1"/>
    <col min="10001" max="10242" width="11.42578125" style="20"/>
    <col min="10243" max="10243" width="36.7109375" style="20" customWidth="1"/>
    <col min="10244" max="10244" width="12.7109375" style="20" customWidth="1"/>
    <col min="10245" max="10245" width="10.7109375" style="20" customWidth="1"/>
    <col min="10246" max="10246" width="12.7109375" style="20" customWidth="1"/>
    <col min="10247" max="10248" width="10.7109375" style="20" customWidth="1"/>
    <col min="10249" max="10255" width="11.42578125" style="20"/>
    <col min="10256" max="10256" width="13.28515625" style="20" customWidth="1"/>
    <col min="10257" max="10498" width="11.42578125" style="20"/>
    <col min="10499" max="10499" width="36.7109375" style="20" customWidth="1"/>
    <col min="10500" max="10500" width="12.7109375" style="20" customWidth="1"/>
    <col min="10501" max="10501" width="10.7109375" style="20" customWidth="1"/>
    <col min="10502" max="10502" width="12.7109375" style="20" customWidth="1"/>
    <col min="10503" max="10504" width="10.7109375" style="20" customWidth="1"/>
    <col min="10505" max="10511" width="11.42578125" style="20"/>
    <col min="10512" max="10512" width="13.28515625" style="20" customWidth="1"/>
    <col min="10513" max="10754" width="11.42578125" style="20"/>
    <col min="10755" max="10755" width="36.7109375" style="20" customWidth="1"/>
    <col min="10756" max="10756" width="12.7109375" style="20" customWidth="1"/>
    <col min="10757" max="10757" width="10.7109375" style="20" customWidth="1"/>
    <col min="10758" max="10758" width="12.7109375" style="20" customWidth="1"/>
    <col min="10759" max="10760" width="10.7109375" style="20" customWidth="1"/>
    <col min="10761" max="10767" width="11.42578125" style="20"/>
    <col min="10768" max="10768" width="13.28515625" style="20" customWidth="1"/>
    <col min="10769" max="11010" width="11.42578125" style="20"/>
    <col min="11011" max="11011" width="36.7109375" style="20" customWidth="1"/>
    <col min="11012" max="11012" width="12.7109375" style="20" customWidth="1"/>
    <col min="11013" max="11013" width="10.7109375" style="20" customWidth="1"/>
    <col min="11014" max="11014" width="12.7109375" style="20" customWidth="1"/>
    <col min="11015" max="11016" width="10.7109375" style="20" customWidth="1"/>
    <col min="11017" max="11023" width="11.42578125" style="20"/>
    <col min="11024" max="11024" width="13.28515625" style="20" customWidth="1"/>
    <col min="11025" max="11266" width="11.42578125" style="20"/>
    <col min="11267" max="11267" width="36.7109375" style="20" customWidth="1"/>
    <col min="11268" max="11268" width="12.7109375" style="20" customWidth="1"/>
    <col min="11269" max="11269" width="10.7109375" style="20" customWidth="1"/>
    <col min="11270" max="11270" width="12.7109375" style="20" customWidth="1"/>
    <col min="11271" max="11272" width="10.7109375" style="20" customWidth="1"/>
    <col min="11273" max="11279" width="11.42578125" style="20"/>
    <col min="11280" max="11280" width="13.28515625" style="20" customWidth="1"/>
    <col min="11281" max="11522" width="11.42578125" style="20"/>
    <col min="11523" max="11523" width="36.7109375" style="20" customWidth="1"/>
    <col min="11524" max="11524" width="12.7109375" style="20" customWidth="1"/>
    <col min="11525" max="11525" width="10.7109375" style="20" customWidth="1"/>
    <col min="11526" max="11526" width="12.7109375" style="20" customWidth="1"/>
    <col min="11527" max="11528" width="10.7109375" style="20" customWidth="1"/>
    <col min="11529" max="11535" width="11.42578125" style="20"/>
    <col min="11536" max="11536" width="13.28515625" style="20" customWidth="1"/>
    <col min="11537" max="11778" width="11.42578125" style="20"/>
    <col min="11779" max="11779" width="36.7109375" style="20" customWidth="1"/>
    <col min="11780" max="11780" width="12.7109375" style="20" customWidth="1"/>
    <col min="11781" max="11781" width="10.7109375" style="20" customWidth="1"/>
    <col min="11782" max="11782" width="12.7109375" style="20" customWidth="1"/>
    <col min="11783" max="11784" width="10.7109375" style="20" customWidth="1"/>
    <col min="11785" max="11791" width="11.42578125" style="20"/>
    <col min="11792" max="11792" width="13.28515625" style="20" customWidth="1"/>
    <col min="11793" max="12034" width="11.42578125" style="20"/>
    <col min="12035" max="12035" width="36.7109375" style="20" customWidth="1"/>
    <col min="12036" max="12036" width="12.7109375" style="20" customWidth="1"/>
    <col min="12037" max="12037" width="10.7109375" style="20" customWidth="1"/>
    <col min="12038" max="12038" width="12.7109375" style="20" customWidth="1"/>
    <col min="12039" max="12040" width="10.7109375" style="20" customWidth="1"/>
    <col min="12041" max="12047" width="11.42578125" style="20"/>
    <col min="12048" max="12048" width="13.28515625" style="20" customWidth="1"/>
    <col min="12049" max="12290" width="11.42578125" style="20"/>
    <col min="12291" max="12291" width="36.7109375" style="20" customWidth="1"/>
    <col min="12292" max="12292" width="12.7109375" style="20" customWidth="1"/>
    <col min="12293" max="12293" width="10.7109375" style="20" customWidth="1"/>
    <col min="12294" max="12294" width="12.7109375" style="20" customWidth="1"/>
    <col min="12295" max="12296" width="10.7109375" style="20" customWidth="1"/>
    <col min="12297" max="12303" width="11.42578125" style="20"/>
    <col min="12304" max="12304" width="13.28515625" style="20" customWidth="1"/>
    <col min="12305" max="12546" width="11.42578125" style="20"/>
    <col min="12547" max="12547" width="36.7109375" style="20" customWidth="1"/>
    <col min="12548" max="12548" width="12.7109375" style="20" customWidth="1"/>
    <col min="12549" max="12549" width="10.7109375" style="20" customWidth="1"/>
    <col min="12550" max="12550" width="12.7109375" style="20" customWidth="1"/>
    <col min="12551" max="12552" width="10.7109375" style="20" customWidth="1"/>
    <col min="12553" max="12559" width="11.42578125" style="20"/>
    <col min="12560" max="12560" width="13.28515625" style="20" customWidth="1"/>
    <col min="12561" max="12802" width="11.42578125" style="20"/>
    <col min="12803" max="12803" width="36.7109375" style="20" customWidth="1"/>
    <col min="12804" max="12804" width="12.7109375" style="20" customWidth="1"/>
    <col min="12805" max="12805" width="10.7109375" style="20" customWidth="1"/>
    <col min="12806" max="12806" width="12.7109375" style="20" customWidth="1"/>
    <col min="12807" max="12808" width="10.7109375" style="20" customWidth="1"/>
    <col min="12809" max="12815" width="11.42578125" style="20"/>
    <col min="12816" max="12816" width="13.28515625" style="20" customWidth="1"/>
    <col min="12817" max="13058" width="11.42578125" style="20"/>
    <col min="13059" max="13059" width="36.7109375" style="20" customWidth="1"/>
    <col min="13060" max="13060" width="12.7109375" style="20" customWidth="1"/>
    <col min="13061" max="13061" width="10.7109375" style="20" customWidth="1"/>
    <col min="13062" max="13062" width="12.7109375" style="20" customWidth="1"/>
    <col min="13063" max="13064" width="10.7109375" style="20" customWidth="1"/>
    <col min="13065" max="13071" width="11.42578125" style="20"/>
    <col min="13072" max="13072" width="13.28515625" style="20" customWidth="1"/>
    <col min="13073" max="13314" width="11.42578125" style="20"/>
    <col min="13315" max="13315" width="36.7109375" style="20" customWidth="1"/>
    <col min="13316" max="13316" width="12.7109375" style="20" customWidth="1"/>
    <col min="13317" max="13317" width="10.7109375" style="20" customWidth="1"/>
    <col min="13318" max="13318" width="12.7109375" style="20" customWidth="1"/>
    <col min="13319" max="13320" width="10.7109375" style="20" customWidth="1"/>
    <col min="13321" max="13327" width="11.42578125" style="20"/>
    <col min="13328" max="13328" width="13.28515625" style="20" customWidth="1"/>
    <col min="13329" max="13570" width="11.42578125" style="20"/>
    <col min="13571" max="13571" width="36.7109375" style="20" customWidth="1"/>
    <col min="13572" max="13572" width="12.7109375" style="20" customWidth="1"/>
    <col min="13573" max="13573" width="10.7109375" style="20" customWidth="1"/>
    <col min="13574" max="13574" width="12.7109375" style="20" customWidth="1"/>
    <col min="13575" max="13576" width="10.7109375" style="20" customWidth="1"/>
    <col min="13577" max="13583" width="11.42578125" style="20"/>
    <col min="13584" max="13584" width="13.28515625" style="20" customWidth="1"/>
    <col min="13585" max="13826" width="11.42578125" style="20"/>
    <col min="13827" max="13827" width="36.7109375" style="20" customWidth="1"/>
    <col min="13828" max="13828" width="12.7109375" style="20" customWidth="1"/>
    <col min="13829" max="13829" width="10.7109375" style="20" customWidth="1"/>
    <col min="13830" max="13830" width="12.7109375" style="20" customWidth="1"/>
    <col min="13831" max="13832" width="10.7109375" style="20" customWidth="1"/>
    <col min="13833" max="13839" width="11.42578125" style="20"/>
    <col min="13840" max="13840" width="13.28515625" style="20" customWidth="1"/>
    <col min="13841" max="14082" width="11.42578125" style="20"/>
    <col min="14083" max="14083" width="36.7109375" style="20" customWidth="1"/>
    <col min="14084" max="14084" width="12.7109375" style="20" customWidth="1"/>
    <col min="14085" max="14085" width="10.7109375" style="20" customWidth="1"/>
    <col min="14086" max="14086" width="12.7109375" style="20" customWidth="1"/>
    <col min="14087" max="14088" width="10.7109375" style="20" customWidth="1"/>
    <col min="14089" max="14095" width="11.42578125" style="20"/>
    <col min="14096" max="14096" width="13.28515625" style="20" customWidth="1"/>
    <col min="14097" max="14338" width="11.42578125" style="20"/>
    <col min="14339" max="14339" width="36.7109375" style="20" customWidth="1"/>
    <col min="14340" max="14340" width="12.7109375" style="20" customWidth="1"/>
    <col min="14341" max="14341" width="10.7109375" style="20" customWidth="1"/>
    <col min="14342" max="14342" width="12.7109375" style="20" customWidth="1"/>
    <col min="14343" max="14344" width="10.7109375" style="20" customWidth="1"/>
    <col min="14345" max="14351" width="11.42578125" style="20"/>
    <col min="14352" max="14352" width="13.28515625" style="20" customWidth="1"/>
    <col min="14353" max="14594" width="11.42578125" style="20"/>
    <col min="14595" max="14595" width="36.7109375" style="20" customWidth="1"/>
    <col min="14596" max="14596" width="12.7109375" style="20" customWidth="1"/>
    <col min="14597" max="14597" width="10.7109375" style="20" customWidth="1"/>
    <col min="14598" max="14598" width="12.7109375" style="20" customWidth="1"/>
    <col min="14599" max="14600" width="10.7109375" style="20" customWidth="1"/>
    <col min="14601" max="14607" width="11.42578125" style="20"/>
    <col min="14608" max="14608" width="13.28515625" style="20" customWidth="1"/>
    <col min="14609" max="14850" width="11.42578125" style="20"/>
    <col min="14851" max="14851" width="36.7109375" style="20" customWidth="1"/>
    <col min="14852" max="14852" width="12.7109375" style="20" customWidth="1"/>
    <col min="14853" max="14853" width="10.7109375" style="20" customWidth="1"/>
    <col min="14854" max="14854" width="12.7109375" style="20" customWidth="1"/>
    <col min="14855" max="14856" width="10.7109375" style="20" customWidth="1"/>
    <col min="14857" max="14863" width="11.42578125" style="20"/>
    <col min="14864" max="14864" width="13.28515625" style="20" customWidth="1"/>
    <col min="14865" max="15106" width="11.42578125" style="20"/>
    <col min="15107" max="15107" width="36.7109375" style="20" customWidth="1"/>
    <col min="15108" max="15108" width="12.7109375" style="20" customWidth="1"/>
    <col min="15109" max="15109" width="10.7109375" style="20" customWidth="1"/>
    <col min="15110" max="15110" width="12.7109375" style="20" customWidth="1"/>
    <col min="15111" max="15112" width="10.7109375" style="20" customWidth="1"/>
    <col min="15113" max="15119" width="11.42578125" style="20"/>
    <col min="15120" max="15120" width="13.28515625" style="20" customWidth="1"/>
    <col min="15121" max="15362" width="11.42578125" style="20"/>
    <col min="15363" max="15363" width="36.7109375" style="20" customWidth="1"/>
    <col min="15364" max="15364" width="12.7109375" style="20" customWidth="1"/>
    <col min="15365" max="15365" width="10.7109375" style="20" customWidth="1"/>
    <col min="15366" max="15366" width="12.7109375" style="20" customWidth="1"/>
    <col min="15367" max="15368" width="10.7109375" style="20" customWidth="1"/>
    <col min="15369" max="15375" width="11.42578125" style="20"/>
    <col min="15376" max="15376" width="13.28515625" style="20" customWidth="1"/>
    <col min="15377" max="15618" width="11.42578125" style="20"/>
    <col min="15619" max="15619" width="36.7109375" style="20" customWidth="1"/>
    <col min="15620" max="15620" width="12.7109375" style="20" customWidth="1"/>
    <col min="15621" max="15621" width="10.7109375" style="20" customWidth="1"/>
    <col min="15622" max="15622" width="12.7109375" style="20" customWidth="1"/>
    <col min="15623" max="15624" width="10.7109375" style="20" customWidth="1"/>
    <col min="15625" max="15631" width="11.42578125" style="20"/>
    <col min="15632" max="15632" width="13.28515625" style="20" customWidth="1"/>
    <col min="15633" max="15874" width="11.42578125" style="20"/>
    <col min="15875" max="15875" width="36.7109375" style="20" customWidth="1"/>
    <col min="15876" max="15876" width="12.7109375" style="20" customWidth="1"/>
    <col min="15877" max="15877" width="10.7109375" style="20" customWidth="1"/>
    <col min="15878" max="15878" width="12.7109375" style="20" customWidth="1"/>
    <col min="15879" max="15880" width="10.7109375" style="20" customWidth="1"/>
    <col min="15881" max="15887" width="11.42578125" style="20"/>
    <col min="15888" max="15888" width="13.28515625" style="20" customWidth="1"/>
    <col min="15889" max="16130" width="11.42578125" style="20"/>
    <col min="16131" max="16131" width="36.7109375" style="20" customWidth="1"/>
    <col min="16132" max="16132" width="12.7109375" style="20" customWidth="1"/>
    <col min="16133" max="16133" width="10.7109375" style="20" customWidth="1"/>
    <col min="16134" max="16134" width="12.7109375" style="20" customWidth="1"/>
    <col min="16135" max="16136" width="10.7109375" style="20" customWidth="1"/>
    <col min="16137" max="16143" width="11.42578125" style="20"/>
    <col min="16144" max="16144" width="13.28515625" style="20" customWidth="1"/>
    <col min="16145" max="16384" width="11.42578125" style="20"/>
  </cols>
  <sheetData>
    <row r="9" spans="3:8" ht="26.25">
      <c r="C9" s="23"/>
    </row>
    <row r="10" spans="3:8" ht="22.5" customHeight="1">
      <c r="C10" s="490" t="s">
        <v>25</v>
      </c>
      <c r="D10" s="491"/>
      <c r="E10" s="491"/>
      <c r="F10" s="491"/>
      <c r="G10" s="491"/>
      <c r="H10" s="492"/>
    </row>
    <row r="11" spans="3:8" ht="36" customHeight="1">
      <c r="C11" s="24" t="s">
        <v>26</v>
      </c>
      <c r="D11" s="25" t="str">
        <f>actualizaciones!A3</f>
        <v>acumulado julio 2009</v>
      </c>
      <c r="E11" s="26" t="s">
        <v>27</v>
      </c>
      <c r="F11" s="25" t="str">
        <f>actualizaciones!A2</f>
        <v xml:space="preserve">acumulado julio 2010 </v>
      </c>
      <c r="G11" s="26" t="s">
        <v>27</v>
      </c>
      <c r="H11" s="26" t="s">
        <v>28</v>
      </c>
    </row>
    <row r="12" spans="3:8">
      <c r="C12" s="27" t="s">
        <v>29</v>
      </c>
      <c r="D12" s="28">
        <v>443574</v>
      </c>
      <c r="E12" s="29">
        <f>D12/D12</f>
        <v>1</v>
      </c>
      <c r="F12" s="28">
        <v>415019</v>
      </c>
      <c r="G12" s="29">
        <f>F12/F12</f>
        <v>1</v>
      </c>
      <c r="H12" s="30">
        <f>(F12-D12)/D12</f>
        <v>-6.4374828100835488E-2</v>
      </c>
    </row>
    <row r="13" spans="3:8">
      <c r="C13" s="31" t="s">
        <v>30</v>
      </c>
      <c r="D13" s="32">
        <v>292166</v>
      </c>
      <c r="E13" s="33">
        <f>D13/D12</f>
        <v>0.65866349244996325</v>
      </c>
      <c r="F13" s="32">
        <v>284310</v>
      </c>
      <c r="G13" s="33">
        <f>F13/F12</f>
        <v>0.68505297347832272</v>
      </c>
      <c r="H13" s="34">
        <f>(F13-D13)/D13</f>
        <v>-2.6888823477064408E-2</v>
      </c>
    </row>
    <row r="14" spans="3:8">
      <c r="C14" s="31" t="s">
        <v>31</v>
      </c>
      <c r="D14" s="32">
        <v>151408</v>
      </c>
      <c r="E14" s="35">
        <f>D14/D12</f>
        <v>0.34133650755003675</v>
      </c>
      <c r="F14" s="32">
        <v>130709</v>
      </c>
      <c r="G14" s="35">
        <f>F14/F12</f>
        <v>0.31494702652167733</v>
      </c>
      <c r="H14" s="34">
        <f>(F14-D14)/D14</f>
        <v>-0.13671008136954454</v>
      </c>
    </row>
    <row r="15" spans="3:8" ht="12.75" customHeight="1">
      <c r="C15" s="36" t="s">
        <v>32</v>
      </c>
      <c r="D15" s="37"/>
      <c r="E15" s="37"/>
      <c r="F15" s="37"/>
      <c r="G15" s="37"/>
      <c r="H15" s="38"/>
    </row>
    <row r="17" spans="2:12">
      <c r="C17" s="39"/>
      <c r="D17" s="39"/>
      <c r="E17" s="39"/>
      <c r="F17" s="39"/>
      <c r="G17" s="39"/>
    </row>
    <row r="28" spans="2:12"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</row>
  </sheetData>
  <mergeCells count="1">
    <mergeCell ref="C10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8" min="8" max="51" man="1"/>
  </colBreaks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C2:L71"/>
  <sheetViews>
    <sheetView showGridLines="0" showRowColHeaders="0" zoomScaleNormal="100" workbookViewId="0">
      <selection activeCell="E10" sqref="E10"/>
    </sheetView>
  </sheetViews>
  <sheetFormatPr baseColWidth="10" defaultRowHeight="15" outlineLevelRow="1"/>
  <cols>
    <col min="1" max="1" width="14.7109375" style="93" customWidth="1"/>
    <col min="2" max="2" width="11.42578125" style="93"/>
    <col min="3" max="4" width="11.7109375" style="93" bestFit="1" customWidth="1"/>
    <col min="5" max="5" width="13.85546875" style="93" customWidth="1"/>
    <col min="6" max="7" width="11.7109375" style="93" bestFit="1" customWidth="1"/>
    <col min="8" max="8" width="14.140625" style="93" customWidth="1"/>
    <col min="9" max="10" width="12.140625" style="93" bestFit="1" customWidth="1"/>
    <col min="11" max="11" width="14.28515625" style="93" customWidth="1"/>
    <col min="12" max="12" width="12" style="93" bestFit="1" customWidth="1"/>
    <col min="13" max="16384" width="11.42578125" style="93"/>
  </cols>
  <sheetData>
    <row r="2" spans="3:12" ht="44.25" customHeight="1"/>
    <row r="3" spans="3:12" ht="27" customHeight="1">
      <c r="C3" s="517" t="s">
        <v>225</v>
      </c>
      <c r="D3" s="517"/>
      <c r="E3" s="517"/>
      <c r="F3" s="517"/>
      <c r="G3" s="517"/>
      <c r="H3" s="517"/>
      <c r="I3" s="517"/>
      <c r="J3" s="517"/>
      <c r="K3" s="517"/>
      <c r="L3" s="517"/>
    </row>
    <row r="4" spans="3:12" ht="15" customHeight="1">
      <c r="C4" s="518"/>
      <c r="D4" s="520" t="s">
        <v>87</v>
      </c>
      <c r="E4" s="521"/>
      <c r="F4" s="521"/>
      <c r="G4" s="520" t="s">
        <v>90</v>
      </c>
      <c r="H4" s="521"/>
      <c r="I4" s="521"/>
      <c r="J4" s="520" t="s">
        <v>91</v>
      </c>
      <c r="K4" s="521"/>
      <c r="L4" s="521"/>
    </row>
    <row r="5" spans="3:12" ht="30">
      <c r="C5" s="519"/>
      <c r="D5" s="95" t="s">
        <v>92</v>
      </c>
      <c r="E5" s="95" t="s">
        <v>93</v>
      </c>
      <c r="F5" s="95" t="s">
        <v>69</v>
      </c>
      <c r="G5" s="95" t="s">
        <v>92</v>
      </c>
      <c r="H5" s="95" t="s">
        <v>93</v>
      </c>
      <c r="I5" s="95" t="s">
        <v>69</v>
      </c>
      <c r="J5" s="95" t="s">
        <v>94</v>
      </c>
      <c r="K5" s="95" t="s">
        <v>93</v>
      </c>
      <c r="L5" s="95" t="s">
        <v>36</v>
      </c>
    </row>
    <row r="6" spans="3:12" hidden="1">
      <c r="C6" s="44" t="s">
        <v>37</v>
      </c>
      <c r="D6" s="45" t="e">
        <v>#REF!</v>
      </c>
      <c r="E6" s="45" t="e">
        <v>#REF!</v>
      </c>
      <c r="F6" s="45" t="e">
        <v>#REF!</v>
      </c>
      <c r="G6" s="45" t="e">
        <v>#REF!</v>
      </c>
      <c r="H6" s="45" t="e">
        <v>#REF!</v>
      </c>
      <c r="I6" s="45" t="e">
        <v>#REF!</v>
      </c>
      <c r="J6" s="45" t="e">
        <v>#REF!</v>
      </c>
      <c r="K6" s="45" t="e">
        <v>#REF!</v>
      </c>
      <c r="L6" s="45" t="e">
        <v>#REF!</v>
      </c>
    </row>
    <row r="7" spans="3:12" hidden="1">
      <c r="C7" s="44" t="s">
        <v>38</v>
      </c>
      <c r="D7" s="45" t="e">
        <v>#REF!</v>
      </c>
      <c r="E7" s="45" t="e">
        <v>#REF!</v>
      </c>
      <c r="F7" s="45" t="e">
        <v>#REF!</v>
      </c>
      <c r="G7" s="45" t="e">
        <v>#REF!</v>
      </c>
      <c r="H7" s="45" t="e">
        <v>#REF!</v>
      </c>
      <c r="I7" s="45" t="e">
        <v>#REF!</v>
      </c>
      <c r="J7" s="45" t="e">
        <v>#REF!</v>
      </c>
      <c r="K7" s="45" t="e">
        <v>#REF!</v>
      </c>
      <c r="L7" s="45" t="e">
        <v>#REF!</v>
      </c>
    </row>
    <row r="8" spans="3:12" hidden="1">
      <c r="C8" s="44" t="s">
        <v>39</v>
      </c>
      <c r="D8" s="45" t="e">
        <v>#REF!</v>
      </c>
      <c r="E8" s="45" t="e">
        <v>#REF!</v>
      </c>
      <c r="F8" s="45" t="e">
        <v>#REF!</v>
      </c>
      <c r="G8" s="45" t="e">
        <v>#REF!</v>
      </c>
      <c r="H8" s="45" t="e">
        <v>#REF!</v>
      </c>
      <c r="I8" s="45" t="e">
        <v>#REF!</v>
      </c>
      <c r="J8" s="45" t="e">
        <v>#REF!</v>
      </c>
      <c r="K8" s="45" t="e">
        <v>#REF!</v>
      </c>
      <c r="L8" s="45" t="e">
        <v>#REF!</v>
      </c>
    </row>
    <row r="9" spans="3:12" hidden="1">
      <c r="C9" s="44" t="s">
        <v>40</v>
      </c>
      <c r="D9" s="45" t="e">
        <v>#REF!</v>
      </c>
      <c r="E9" s="45" t="e">
        <v>#REF!</v>
      </c>
      <c r="F9" s="45" t="e">
        <v>#REF!</v>
      </c>
      <c r="G9" s="45" t="e">
        <v>#REF!</v>
      </c>
      <c r="H9" s="45" t="e">
        <v>#REF!</v>
      </c>
      <c r="I9" s="45" t="e">
        <v>#REF!</v>
      </c>
      <c r="J9" s="45" t="e">
        <v>#REF!</v>
      </c>
      <c r="K9" s="45" t="e">
        <v>#REF!</v>
      </c>
      <c r="L9" s="45" t="e">
        <v>#REF!</v>
      </c>
    </row>
    <row r="10" spans="3:12" hidden="1">
      <c r="C10" s="44" t="s">
        <v>41</v>
      </c>
      <c r="D10" s="45" t="e">
        <v>#REF!</v>
      </c>
      <c r="E10" s="45" t="e">
        <v>#REF!</v>
      </c>
      <c r="F10" s="45" t="e">
        <v>#REF!</v>
      </c>
      <c r="G10" s="45" t="e">
        <v>#REF!</v>
      </c>
      <c r="H10" s="45" t="e">
        <v>#REF!</v>
      </c>
      <c r="I10" s="45" t="e">
        <v>#REF!</v>
      </c>
      <c r="J10" s="45" t="e">
        <v>#REF!</v>
      </c>
      <c r="K10" s="45" t="e">
        <v>#REF!</v>
      </c>
      <c r="L10" s="45" t="e">
        <v>#REF!</v>
      </c>
    </row>
    <row r="11" spans="3:12">
      <c r="C11" s="44" t="s">
        <v>42</v>
      </c>
      <c r="D11" s="45">
        <v>257103</v>
      </c>
      <c r="E11" s="45">
        <v>114669</v>
      </c>
      <c r="F11" s="45">
        <v>371772</v>
      </c>
      <c r="G11" s="45">
        <v>276685</v>
      </c>
      <c r="H11" s="45">
        <v>126771</v>
      </c>
      <c r="I11" s="45">
        <v>403456</v>
      </c>
      <c r="J11" s="45">
        <v>1852448</v>
      </c>
      <c r="K11" s="45">
        <v>1401004</v>
      </c>
      <c r="L11" s="45">
        <v>3253452</v>
      </c>
    </row>
    <row r="12" spans="3:12">
      <c r="C12" s="44" t="s">
        <v>43</v>
      </c>
      <c r="D12" s="45">
        <v>282395</v>
      </c>
      <c r="E12" s="45">
        <v>128825</v>
      </c>
      <c r="F12" s="45">
        <v>411220</v>
      </c>
      <c r="G12" s="45">
        <v>305623</v>
      </c>
      <c r="H12" s="45">
        <v>139649</v>
      </c>
      <c r="I12" s="45">
        <v>445272</v>
      </c>
      <c r="J12" s="45">
        <v>1564162</v>
      </c>
      <c r="K12" s="45">
        <v>1097110</v>
      </c>
      <c r="L12" s="45">
        <v>2661272</v>
      </c>
    </row>
    <row r="13" spans="3:12">
      <c r="C13" s="44" t="s">
        <v>44</v>
      </c>
      <c r="D13" s="45">
        <v>255930</v>
      </c>
      <c r="E13" s="45">
        <v>119831</v>
      </c>
      <c r="F13" s="45">
        <v>375761</v>
      </c>
      <c r="G13" s="45">
        <v>284603</v>
      </c>
      <c r="H13" s="45">
        <v>117043</v>
      </c>
      <c r="I13" s="45">
        <v>401646</v>
      </c>
      <c r="J13" s="45">
        <v>1491751</v>
      </c>
      <c r="K13" s="45">
        <v>966851</v>
      </c>
      <c r="L13" s="45">
        <v>2458602</v>
      </c>
    </row>
    <row r="14" spans="3:12">
      <c r="C14" s="44" t="s">
        <v>45</v>
      </c>
      <c r="D14" s="45">
        <v>255930</v>
      </c>
      <c r="E14" s="45">
        <v>119831</v>
      </c>
      <c r="F14" s="45">
        <v>375761</v>
      </c>
      <c r="G14" s="45">
        <v>281473</v>
      </c>
      <c r="H14" s="45">
        <v>131524</v>
      </c>
      <c r="I14" s="45">
        <v>412997</v>
      </c>
      <c r="J14" s="45">
        <v>1576794</v>
      </c>
      <c r="K14" s="45">
        <v>1127852</v>
      </c>
      <c r="L14" s="45">
        <v>2704646</v>
      </c>
    </row>
    <row r="15" spans="3:12">
      <c r="C15" s="44" t="s">
        <v>46</v>
      </c>
      <c r="D15" s="45">
        <v>323225</v>
      </c>
      <c r="E15" s="45">
        <v>164207</v>
      </c>
      <c r="F15" s="45">
        <v>487432</v>
      </c>
      <c r="G15" s="45">
        <v>354693</v>
      </c>
      <c r="H15" s="45">
        <v>181354</v>
      </c>
      <c r="I15" s="45">
        <v>536047</v>
      </c>
      <c r="J15" s="45">
        <v>1745136</v>
      </c>
      <c r="K15" s="45">
        <v>1433073</v>
      </c>
      <c r="L15" s="45">
        <v>3178209</v>
      </c>
    </row>
    <row r="16" spans="3:12">
      <c r="C16" s="44" t="s">
        <v>47</v>
      </c>
      <c r="D16" s="45">
        <v>345423</v>
      </c>
      <c r="E16" s="45">
        <v>177213</v>
      </c>
      <c r="F16" s="45">
        <v>522636</v>
      </c>
      <c r="G16" s="45">
        <v>378359</v>
      </c>
      <c r="H16" s="45">
        <v>192962</v>
      </c>
      <c r="I16" s="45">
        <v>571321</v>
      </c>
      <c r="J16" s="45">
        <v>1678464</v>
      </c>
      <c r="K16" s="45">
        <v>1371184</v>
      </c>
      <c r="L16" s="45">
        <v>3049648</v>
      </c>
    </row>
    <row r="17" spans="3:12">
      <c r="C17" s="44" t="s">
        <v>48</v>
      </c>
      <c r="D17" s="45">
        <v>359566</v>
      </c>
      <c r="E17" s="45">
        <v>186366</v>
      </c>
      <c r="F17" s="45">
        <v>545932</v>
      </c>
      <c r="G17" s="45">
        <v>398792</v>
      </c>
      <c r="H17" s="45">
        <v>202612</v>
      </c>
      <c r="I17" s="45">
        <v>601404</v>
      </c>
      <c r="J17" s="45">
        <v>1788406</v>
      </c>
      <c r="K17" s="45">
        <v>1439231</v>
      </c>
      <c r="L17" s="45">
        <v>3227637</v>
      </c>
    </row>
    <row r="18" spans="3:12" ht="30.75" customHeight="1">
      <c r="C18" s="47" t="str">
        <f>actualizaciones!A2</f>
        <v xml:space="preserve">acumulado julio 2010 </v>
      </c>
      <c r="D18" s="48">
        <v>2079572</v>
      </c>
      <c r="E18" s="48">
        <v>1010942</v>
      </c>
      <c r="F18" s="48">
        <v>3090514</v>
      </c>
      <c r="G18" s="48">
        <v>2280228</v>
      </c>
      <c r="H18" s="48">
        <v>1091915</v>
      </c>
      <c r="I18" s="48">
        <v>3372143</v>
      </c>
      <c r="J18" s="48">
        <v>11697161</v>
      </c>
      <c r="K18" s="48">
        <v>8836305</v>
      </c>
      <c r="L18" s="48">
        <v>20533466</v>
      </c>
    </row>
    <row r="19" spans="3:12" hidden="1" outlineLevel="1">
      <c r="C19" s="44" t="s">
        <v>37</v>
      </c>
      <c r="D19" s="45">
        <v>326964</v>
      </c>
      <c r="E19" s="45">
        <v>180678</v>
      </c>
      <c r="F19" s="45">
        <v>507642</v>
      </c>
      <c r="G19" s="45">
        <v>355605</v>
      </c>
      <c r="H19" s="45">
        <v>197290</v>
      </c>
      <c r="I19" s="45">
        <v>552895</v>
      </c>
      <c r="J19" s="45">
        <v>1650116</v>
      </c>
      <c r="K19" s="45">
        <v>1369960</v>
      </c>
      <c r="L19" s="45">
        <v>3020076</v>
      </c>
    </row>
    <row r="20" spans="3:12" hidden="1" outlineLevel="1">
      <c r="C20" s="44" t="s">
        <v>38</v>
      </c>
      <c r="D20" s="45">
        <v>320823</v>
      </c>
      <c r="E20" s="45">
        <v>166674</v>
      </c>
      <c r="F20" s="45">
        <v>487497</v>
      </c>
      <c r="G20" s="45">
        <v>348628</v>
      </c>
      <c r="H20" s="45">
        <v>181952</v>
      </c>
      <c r="I20" s="45">
        <v>530580</v>
      </c>
      <c r="J20" s="45">
        <v>1669106</v>
      </c>
      <c r="K20" s="45">
        <v>1328566</v>
      </c>
      <c r="L20" s="45">
        <v>2997672</v>
      </c>
    </row>
    <row r="21" spans="3:12" hidden="1" outlineLevel="1">
      <c r="C21" s="44" t="s">
        <v>39</v>
      </c>
      <c r="D21" s="45">
        <v>245666</v>
      </c>
      <c r="E21" s="45">
        <v>129106</v>
      </c>
      <c r="F21" s="45">
        <v>374772</v>
      </c>
      <c r="G21" s="45">
        <v>267528</v>
      </c>
      <c r="H21" s="45">
        <v>142173</v>
      </c>
      <c r="I21" s="45">
        <v>409701</v>
      </c>
      <c r="J21" s="45">
        <v>1624863</v>
      </c>
      <c r="K21" s="45">
        <v>1252596</v>
      </c>
      <c r="L21" s="45">
        <v>2877459</v>
      </c>
    </row>
    <row r="22" spans="3:12" hidden="1" outlineLevel="1">
      <c r="C22" s="44" t="s">
        <v>40</v>
      </c>
      <c r="D22" s="45">
        <v>270995</v>
      </c>
      <c r="E22" s="45">
        <v>120885</v>
      </c>
      <c r="F22" s="45">
        <v>391880</v>
      </c>
      <c r="G22" s="45">
        <v>287064</v>
      </c>
      <c r="H22" s="45">
        <v>133101</v>
      </c>
      <c r="I22" s="45">
        <v>420165</v>
      </c>
      <c r="J22" s="45">
        <v>1563852</v>
      </c>
      <c r="K22" s="45">
        <v>1153578</v>
      </c>
      <c r="L22" s="45">
        <v>2717430</v>
      </c>
    </row>
    <row r="23" spans="3:12" hidden="1" outlineLevel="1">
      <c r="C23" s="44" t="s">
        <v>41</v>
      </c>
      <c r="D23" s="45">
        <v>380111</v>
      </c>
      <c r="E23" s="45">
        <v>183744</v>
      </c>
      <c r="F23" s="45">
        <v>563855</v>
      </c>
      <c r="G23" s="45">
        <v>407201</v>
      </c>
      <c r="H23" s="45">
        <v>201943</v>
      </c>
      <c r="I23" s="45">
        <v>609144</v>
      </c>
      <c r="J23" s="45">
        <v>1953383</v>
      </c>
      <c r="K23" s="45">
        <v>1616501</v>
      </c>
      <c r="L23" s="45">
        <v>3569884</v>
      </c>
    </row>
    <row r="24" spans="3:12" hidden="1" outlineLevel="1">
      <c r="C24" s="44" t="s">
        <v>42</v>
      </c>
      <c r="D24" s="45">
        <v>296069</v>
      </c>
      <c r="E24" s="45">
        <v>158481</v>
      </c>
      <c r="F24" s="45">
        <v>454550</v>
      </c>
      <c r="G24" s="45">
        <v>317906</v>
      </c>
      <c r="H24" s="45">
        <v>174001</v>
      </c>
      <c r="I24" s="45">
        <v>491907</v>
      </c>
      <c r="J24" s="45">
        <v>1793828</v>
      </c>
      <c r="K24" s="45">
        <v>1385305</v>
      </c>
      <c r="L24" s="45">
        <v>3179133</v>
      </c>
    </row>
    <row r="25" spans="3:12" hidden="1" outlineLevel="1">
      <c r="C25" s="44" t="s">
        <v>43</v>
      </c>
      <c r="D25" s="45">
        <v>255209</v>
      </c>
      <c r="E25" s="45">
        <v>148633</v>
      </c>
      <c r="F25" s="45">
        <v>403842</v>
      </c>
      <c r="G25" s="45">
        <v>280718</v>
      </c>
      <c r="H25" s="45">
        <v>164190</v>
      </c>
      <c r="I25" s="45">
        <v>444908</v>
      </c>
      <c r="J25" s="45">
        <v>1487696</v>
      </c>
      <c r="K25" s="45">
        <v>1080912</v>
      </c>
      <c r="L25" s="45">
        <v>2568608</v>
      </c>
    </row>
    <row r="26" spans="3:12" hidden="1" outlineLevel="1">
      <c r="C26" s="44" t="s">
        <v>44</v>
      </c>
      <c r="D26" s="45">
        <v>247005</v>
      </c>
      <c r="E26" s="45">
        <v>131071</v>
      </c>
      <c r="F26" s="45">
        <v>378076</v>
      </c>
      <c r="G26" s="45">
        <v>278712</v>
      </c>
      <c r="H26" s="45">
        <v>145623</v>
      </c>
      <c r="I26" s="45">
        <v>424335</v>
      </c>
      <c r="J26" s="45">
        <v>1419900</v>
      </c>
      <c r="K26" s="45">
        <v>1003208</v>
      </c>
      <c r="L26" s="45">
        <v>2423108</v>
      </c>
    </row>
    <row r="27" spans="3:12" hidden="1" outlineLevel="1">
      <c r="C27" s="44" t="s">
        <v>45</v>
      </c>
      <c r="D27" s="45">
        <v>303590</v>
      </c>
      <c r="E27" s="45">
        <v>147394</v>
      </c>
      <c r="F27" s="45">
        <v>450984</v>
      </c>
      <c r="G27" s="45">
        <v>338449</v>
      </c>
      <c r="H27" s="45">
        <v>165146</v>
      </c>
      <c r="I27" s="45">
        <v>503595</v>
      </c>
      <c r="J27" s="45">
        <v>1648568</v>
      </c>
      <c r="K27" s="45">
        <v>1269875</v>
      </c>
      <c r="L27" s="45">
        <v>2918443</v>
      </c>
    </row>
    <row r="28" spans="3:12" hidden="1" outlineLevel="1">
      <c r="C28" s="44" t="s">
        <v>46</v>
      </c>
      <c r="D28" s="45">
        <v>342997</v>
      </c>
      <c r="E28" s="45">
        <v>204458</v>
      </c>
      <c r="F28" s="45">
        <v>547455</v>
      </c>
      <c r="G28" s="45">
        <v>378366</v>
      </c>
      <c r="H28" s="45">
        <v>230571</v>
      </c>
      <c r="I28" s="45">
        <v>608937</v>
      </c>
      <c r="J28" s="45">
        <v>1727907</v>
      </c>
      <c r="K28" s="45">
        <v>1557564</v>
      </c>
      <c r="L28" s="45">
        <v>3285471</v>
      </c>
    </row>
    <row r="29" spans="3:12" hidden="1" outlineLevel="1">
      <c r="C29" s="44" t="s">
        <v>47</v>
      </c>
      <c r="D29" s="45">
        <v>323178</v>
      </c>
      <c r="E29" s="45">
        <v>208085</v>
      </c>
      <c r="F29" s="45">
        <v>531263</v>
      </c>
      <c r="G29" s="45">
        <v>358041</v>
      </c>
      <c r="H29" s="45">
        <v>232866</v>
      </c>
      <c r="I29" s="45">
        <v>590907</v>
      </c>
      <c r="J29" s="45">
        <v>1654586</v>
      </c>
      <c r="K29" s="45">
        <v>1492297</v>
      </c>
      <c r="L29" s="45">
        <v>3146883</v>
      </c>
    </row>
    <row r="30" spans="3:12" hidden="1" outlineLevel="1">
      <c r="C30" s="44" t="s">
        <v>48</v>
      </c>
      <c r="D30" s="45">
        <v>363278</v>
      </c>
      <c r="E30" s="45">
        <v>231046</v>
      </c>
      <c r="F30" s="45">
        <v>594324</v>
      </c>
      <c r="G30" s="45">
        <v>398582</v>
      </c>
      <c r="H30" s="45">
        <v>257275</v>
      </c>
      <c r="I30" s="45">
        <v>655857</v>
      </c>
      <c r="J30" s="45">
        <v>1832577</v>
      </c>
      <c r="K30" s="45">
        <v>1587962</v>
      </c>
      <c r="L30" s="45">
        <v>3420539</v>
      </c>
    </row>
    <row r="31" spans="3:12" collapsed="1">
      <c r="C31" s="99">
        <v>2009</v>
      </c>
      <c r="D31" s="50">
        <v>3675885</v>
      </c>
      <c r="E31" s="50">
        <v>2010255</v>
      </c>
      <c r="F31" s="50">
        <v>5686140</v>
      </c>
      <c r="G31" s="50">
        <v>4016800</v>
      </c>
      <c r="H31" s="50">
        <v>2226131</v>
      </c>
      <c r="I31" s="50">
        <v>6242931</v>
      </c>
      <c r="J31" s="50">
        <v>20026382</v>
      </c>
      <c r="K31" s="50">
        <v>16098324</v>
      </c>
      <c r="L31" s="50">
        <v>36124706</v>
      </c>
    </row>
    <row r="32" spans="3:12" hidden="1" outlineLevel="1">
      <c r="C32" s="44" t="s">
        <v>37</v>
      </c>
      <c r="D32" s="45">
        <v>358990</v>
      </c>
      <c r="E32" s="45">
        <v>222494</v>
      </c>
      <c r="F32" s="45">
        <v>581484</v>
      </c>
      <c r="G32" s="45">
        <v>390412</v>
      </c>
      <c r="H32" s="45">
        <v>251109</v>
      </c>
      <c r="I32" s="45">
        <v>641521</v>
      </c>
      <c r="J32" s="45">
        <v>1787997</v>
      </c>
      <c r="K32" s="45">
        <v>1569972</v>
      </c>
      <c r="L32" s="45">
        <v>3357969</v>
      </c>
    </row>
    <row r="33" spans="3:12" hidden="1" outlineLevel="1">
      <c r="C33" s="44" t="s">
        <v>38</v>
      </c>
      <c r="D33" s="45">
        <v>344771</v>
      </c>
      <c r="E33" s="45">
        <v>204632</v>
      </c>
      <c r="F33" s="45">
        <v>549403</v>
      </c>
      <c r="G33" s="45">
        <v>377150</v>
      </c>
      <c r="H33" s="45">
        <v>232767</v>
      </c>
      <c r="I33" s="45">
        <v>609917</v>
      </c>
      <c r="J33" s="45">
        <v>1811912</v>
      </c>
      <c r="K33" s="45">
        <v>1590100</v>
      </c>
      <c r="L33" s="45">
        <v>3402012</v>
      </c>
    </row>
    <row r="34" spans="3:12" hidden="1" outlineLevel="1">
      <c r="C34" s="44" t="s">
        <v>39</v>
      </c>
      <c r="D34" s="45">
        <v>306661</v>
      </c>
      <c r="E34" s="45">
        <v>172158</v>
      </c>
      <c r="F34" s="45">
        <v>478819</v>
      </c>
      <c r="G34" s="45">
        <v>333707</v>
      </c>
      <c r="H34" s="45">
        <v>198840</v>
      </c>
      <c r="I34" s="45">
        <v>532547</v>
      </c>
      <c r="J34" s="45">
        <v>1831399</v>
      </c>
      <c r="K34" s="45">
        <v>1459828</v>
      </c>
      <c r="L34" s="45">
        <v>3291227</v>
      </c>
    </row>
    <row r="35" spans="3:12" hidden="1" outlineLevel="1">
      <c r="C35" s="44" t="s">
        <v>40</v>
      </c>
      <c r="D35" s="45">
        <v>338705</v>
      </c>
      <c r="E35" s="45">
        <v>168323</v>
      </c>
      <c r="F35" s="45">
        <v>507028</v>
      </c>
      <c r="G35" s="45">
        <v>360796</v>
      </c>
      <c r="H35" s="45">
        <v>194933</v>
      </c>
      <c r="I35" s="45">
        <v>555729</v>
      </c>
      <c r="J35" s="45">
        <v>1779143</v>
      </c>
      <c r="K35" s="45">
        <v>1308186</v>
      </c>
      <c r="L35" s="45">
        <v>3087329</v>
      </c>
    </row>
    <row r="36" spans="3:12" ht="15" hidden="1" customHeight="1" outlineLevel="1">
      <c r="C36" s="44" t="s">
        <v>41</v>
      </c>
      <c r="D36" s="45">
        <v>464515</v>
      </c>
      <c r="E36" s="45">
        <v>281775</v>
      </c>
      <c r="F36" s="45">
        <v>746290</v>
      </c>
      <c r="G36" s="45">
        <v>505109</v>
      </c>
      <c r="H36" s="45">
        <v>320083</v>
      </c>
      <c r="I36" s="45">
        <v>825192</v>
      </c>
      <c r="J36" s="45">
        <v>2239441</v>
      </c>
      <c r="K36" s="45">
        <v>1917147</v>
      </c>
      <c r="L36" s="45">
        <v>4156588</v>
      </c>
    </row>
    <row r="37" spans="3:12" ht="15" hidden="1" customHeight="1" outlineLevel="1">
      <c r="C37" s="44" t="s">
        <v>42</v>
      </c>
      <c r="D37" s="45">
        <v>377742</v>
      </c>
      <c r="E37" s="45">
        <v>222927</v>
      </c>
      <c r="F37" s="45">
        <v>600669</v>
      </c>
      <c r="G37" s="45">
        <v>404491</v>
      </c>
      <c r="H37" s="45">
        <v>255991</v>
      </c>
      <c r="I37" s="45">
        <v>660482</v>
      </c>
      <c r="J37" s="45">
        <v>2110883</v>
      </c>
      <c r="K37" s="45">
        <v>1691231</v>
      </c>
      <c r="L37" s="45">
        <v>3802114</v>
      </c>
    </row>
    <row r="38" spans="3:12" ht="15" hidden="1" customHeight="1" outlineLevel="1">
      <c r="C38" s="44" t="s">
        <v>43</v>
      </c>
      <c r="D38" s="45">
        <v>327143</v>
      </c>
      <c r="E38" s="45">
        <v>179705</v>
      </c>
      <c r="F38" s="45">
        <v>506848</v>
      </c>
      <c r="G38" s="45">
        <v>356135</v>
      </c>
      <c r="H38" s="45">
        <v>205258</v>
      </c>
      <c r="I38" s="45">
        <v>561393</v>
      </c>
      <c r="J38" s="45">
        <v>1744555</v>
      </c>
      <c r="K38" s="45">
        <v>1342804</v>
      </c>
      <c r="L38" s="45">
        <v>3087359</v>
      </c>
    </row>
    <row r="39" spans="3:12" hidden="1" outlineLevel="1">
      <c r="C39" s="44" t="s">
        <v>44</v>
      </c>
      <c r="D39" s="45">
        <v>321491</v>
      </c>
      <c r="E39" s="45">
        <v>188394</v>
      </c>
      <c r="F39" s="45">
        <v>509885</v>
      </c>
      <c r="G39" s="45">
        <v>354781</v>
      </c>
      <c r="H39" s="45">
        <v>214355</v>
      </c>
      <c r="I39" s="45">
        <v>569136</v>
      </c>
      <c r="J39" s="45">
        <v>1723796</v>
      </c>
      <c r="K39" s="45">
        <v>1245031</v>
      </c>
      <c r="L39" s="45">
        <v>2968827</v>
      </c>
    </row>
    <row r="40" spans="3:12" hidden="1" outlineLevel="1">
      <c r="C40" s="44" t="s">
        <v>45</v>
      </c>
      <c r="D40" s="45">
        <v>407182</v>
      </c>
      <c r="E40" s="45">
        <v>205950</v>
      </c>
      <c r="F40" s="45">
        <v>613132</v>
      </c>
      <c r="G40" s="45">
        <v>446888</v>
      </c>
      <c r="H40" s="45">
        <v>233964</v>
      </c>
      <c r="I40" s="45">
        <v>680852</v>
      </c>
      <c r="J40" s="45">
        <v>1923829</v>
      </c>
      <c r="K40" s="45">
        <v>1453361</v>
      </c>
      <c r="L40" s="45">
        <v>3377190</v>
      </c>
    </row>
    <row r="41" spans="3:12" hidden="1" outlineLevel="1">
      <c r="C41" s="44" t="s">
        <v>46</v>
      </c>
      <c r="D41" s="45">
        <v>410232</v>
      </c>
      <c r="E41" s="45">
        <v>252415</v>
      </c>
      <c r="F41" s="45">
        <v>662647</v>
      </c>
      <c r="G41" s="45">
        <v>454238</v>
      </c>
      <c r="H41" s="45">
        <v>286644</v>
      </c>
      <c r="I41" s="45">
        <v>740882</v>
      </c>
      <c r="J41" s="45">
        <v>2105874</v>
      </c>
      <c r="K41" s="45">
        <v>1877380</v>
      </c>
      <c r="L41" s="45">
        <v>3983254</v>
      </c>
    </row>
    <row r="42" spans="3:12" hidden="1" outlineLevel="1">
      <c r="C42" s="44" t="s">
        <v>47</v>
      </c>
      <c r="D42" s="45">
        <v>393912</v>
      </c>
      <c r="E42" s="45">
        <v>239153</v>
      </c>
      <c r="F42" s="45">
        <v>633065</v>
      </c>
      <c r="G42" s="45">
        <v>430727</v>
      </c>
      <c r="H42" s="45">
        <v>271596</v>
      </c>
      <c r="I42" s="45">
        <v>702323</v>
      </c>
      <c r="J42" s="45">
        <v>1947683</v>
      </c>
      <c r="K42" s="45">
        <v>1800723</v>
      </c>
      <c r="L42" s="45">
        <v>3748406</v>
      </c>
    </row>
    <row r="43" spans="3:12" hidden="1" outlineLevel="1">
      <c r="C43" s="44" t="s">
        <v>48</v>
      </c>
      <c r="D43" s="45">
        <v>380009</v>
      </c>
      <c r="E43" s="45">
        <v>257584</v>
      </c>
      <c r="F43" s="45">
        <v>637593</v>
      </c>
      <c r="G43" s="45">
        <v>417612</v>
      </c>
      <c r="H43" s="45">
        <v>292302</v>
      </c>
      <c r="I43" s="45">
        <v>709914</v>
      </c>
      <c r="J43" s="45">
        <v>2002887</v>
      </c>
      <c r="K43" s="45">
        <v>1796915</v>
      </c>
      <c r="L43" s="45">
        <v>3799802</v>
      </c>
    </row>
    <row r="44" spans="3:12" collapsed="1">
      <c r="C44" s="101">
        <v>2008</v>
      </c>
      <c r="D44" s="52">
        <v>4431353</v>
      </c>
      <c r="E44" s="52">
        <v>2595510</v>
      </c>
      <c r="F44" s="52">
        <v>7026863</v>
      </c>
      <c r="G44" s="52">
        <v>4832046</v>
      </c>
      <c r="H44" s="52">
        <v>2957842</v>
      </c>
      <c r="I44" s="52">
        <v>7789888</v>
      </c>
      <c r="J44" s="52">
        <v>23009399</v>
      </c>
      <c r="K44" s="52">
        <v>19052678</v>
      </c>
      <c r="L44" s="52">
        <v>42062077</v>
      </c>
    </row>
    <row r="45" spans="3:12" hidden="1" outlineLevel="1">
      <c r="C45" s="44" t="s">
        <v>37</v>
      </c>
      <c r="D45" s="45">
        <v>369153</v>
      </c>
      <c r="E45" s="45">
        <v>260003</v>
      </c>
      <c r="F45" s="45">
        <v>629156</v>
      </c>
      <c r="G45" s="45">
        <v>404083</v>
      </c>
      <c r="H45" s="45">
        <v>289569</v>
      </c>
      <c r="I45" s="45">
        <v>693652</v>
      </c>
      <c r="J45" s="45">
        <v>1869007</v>
      </c>
      <c r="K45" s="45">
        <v>1753739</v>
      </c>
      <c r="L45" s="45">
        <v>3622746</v>
      </c>
    </row>
    <row r="46" spans="3:12" hidden="1" outlineLevel="1">
      <c r="C46" s="44" t="s">
        <v>38</v>
      </c>
      <c r="D46" s="45">
        <v>381562</v>
      </c>
      <c r="E46" s="45">
        <v>226551</v>
      </c>
      <c r="F46" s="45">
        <v>608113</v>
      </c>
      <c r="G46" s="45">
        <v>412586</v>
      </c>
      <c r="H46" s="45">
        <v>253095</v>
      </c>
      <c r="I46" s="45">
        <v>665681</v>
      </c>
      <c r="J46" s="45">
        <v>1937410</v>
      </c>
      <c r="K46" s="45">
        <v>1711889</v>
      </c>
      <c r="L46" s="45">
        <v>3649299</v>
      </c>
    </row>
    <row r="47" spans="3:12" hidden="1" outlineLevel="1">
      <c r="C47" s="44" t="s">
        <v>39</v>
      </c>
      <c r="D47" s="45">
        <v>327249</v>
      </c>
      <c r="E47" s="45">
        <v>191784</v>
      </c>
      <c r="F47" s="45">
        <v>519033</v>
      </c>
      <c r="G47" s="45">
        <v>353088</v>
      </c>
      <c r="H47" s="45">
        <v>216307</v>
      </c>
      <c r="I47" s="45">
        <v>569395</v>
      </c>
      <c r="J47" s="45">
        <v>1877076</v>
      </c>
      <c r="K47" s="45">
        <v>1568699</v>
      </c>
      <c r="L47" s="45">
        <v>3445775</v>
      </c>
    </row>
    <row r="48" spans="3:12" hidden="1" outlineLevel="1">
      <c r="C48" s="44" t="s">
        <v>40</v>
      </c>
      <c r="D48" s="45">
        <v>372662</v>
      </c>
      <c r="E48" s="45">
        <v>188098</v>
      </c>
      <c r="F48" s="45">
        <v>560760</v>
      </c>
      <c r="G48" s="45">
        <v>396349</v>
      </c>
      <c r="H48" s="45">
        <v>212512</v>
      </c>
      <c r="I48" s="45">
        <v>608861</v>
      </c>
      <c r="J48" s="45">
        <v>1838273</v>
      </c>
      <c r="K48" s="45">
        <v>1381300</v>
      </c>
      <c r="L48" s="45">
        <v>3219573</v>
      </c>
    </row>
    <row r="49" spans="3:12" hidden="1" outlineLevel="1">
      <c r="C49" s="44" t="s">
        <v>41</v>
      </c>
      <c r="D49" s="45">
        <v>488860</v>
      </c>
      <c r="E49" s="45">
        <v>285041</v>
      </c>
      <c r="F49" s="45">
        <v>773901</v>
      </c>
      <c r="G49" s="45">
        <v>529425</v>
      </c>
      <c r="H49" s="45">
        <v>318479</v>
      </c>
      <c r="I49" s="45">
        <v>847904</v>
      </c>
      <c r="J49" s="45">
        <v>2280363</v>
      </c>
      <c r="K49" s="45">
        <v>1950001</v>
      </c>
      <c r="L49" s="45">
        <v>4230364</v>
      </c>
    </row>
    <row r="50" spans="3:12" hidden="1" outlineLevel="1">
      <c r="C50" s="44" t="s">
        <v>42</v>
      </c>
      <c r="D50" s="45">
        <v>408446</v>
      </c>
      <c r="E50" s="45">
        <v>248044</v>
      </c>
      <c r="F50" s="45">
        <v>656490</v>
      </c>
      <c r="G50" s="45">
        <v>438202</v>
      </c>
      <c r="H50" s="45">
        <v>277857</v>
      </c>
      <c r="I50" s="45">
        <v>716059</v>
      </c>
      <c r="J50" s="45">
        <v>2018666</v>
      </c>
      <c r="K50" s="45">
        <v>1664074</v>
      </c>
      <c r="L50" s="45">
        <v>3682740</v>
      </c>
    </row>
    <row r="51" spans="3:12" hidden="1" outlineLevel="1">
      <c r="C51" s="44" t="s">
        <v>43</v>
      </c>
      <c r="D51" s="45">
        <v>330348</v>
      </c>
      <c r="E51" s="45">
        <v>188430</v>
      </c>
      <c r="F51" s="45">
        <v>518778</v>
      </c>
      <c r="G51" s="45">
        <v>359199</v>
      </c>
      <c r="H51" s="45">
        <v>209506</v>
      </c>
      <c r="I51" s="45">
        <v>568705</v>
      </c>
      <c r="J51" s="45">
        <v>1659440</v>
      </c>
      <c r="K51" s="45">
        <v>1271993</v>
      </c>
      <c r="L51" s="45">
        <v>2931433</v>
      </c>
    </row>
    <row r="52" spans="3:12" hidden="1" outlineLevel="1">
      <c r="C52" s="44" t="s">
        <v>44</v>
      </c>
      <c r="D52" s="45">
        <v>273395</v>
      </c>
      <c r="E52" s="45">
        <v>155442</v>
      </c>
      <c r="F52" s="45">
        <v>428837</v>
      </c>
      <c r="G52" s="45">
        <v>304841</v>
      </c>
      <c r="H52" s="45">
        <v>172460</v>
      </c>
      <c r="I52" s="45">
        <v>477301</v>
      </c>
      <c r="J52" s="45">
        <v>1519768</v>
      </c>
      <c r="K52" s="45">
        <v>1189772</v>
      </c>
      <c r="L52" s="45">
        <v>2709540</v>
      </c>
    </row>
    <row r="53" spans="3:12" hidden="1" outlineLevel="1">
      <c r="C53" s="44" t="s">
        <v>45</v>
      </c>
      <c r="D53" s="45">
        <v>361816</v>
      </c>
      <c r="E53" s="45">
        <v>191221</v>
      </c>
      <c r="F53" s="45">
        <v>553037</v>
      </c>
      <c r="G53" s="45">
        <v>406505</v>
      </c>
      <c r="H53" s="45">
        <v>213793</v>
      </c>
      <c r="I53" s="45">
        <v>620298</v>
      </c>
      <c r="J53" s="45">
        <v>1823925</v>
      </c>
      <c r="K53" s="45">
        <v>1477352</v>
      </c>
      <c r="L53" s="45">
        <v>3301277</v>
      </c>
    </row>
    <row r="54" spans="3:12" hidden="1" outlineLevel="1">
      <c r="C54" s="44" t="s">
        <v>46</v>
      </c>
      <c r="D54" s="45">
        <v>420202</v>
      </c>
      <c r="E54" s="45">
        <v>258108</v>
      </c>
      <c r="F54" s="45">
        <v>678310</v>
      </c>
      <c r="G54" s="45">
        <v>460212</v>
      </c>
      <c r="H54" s="45">
        <v>286611</v>
      </c>
      <c r="I54" s="45">
        <v>746823</v>
      </c>
      <c r="J54" s="45">
        <v>2027566</v>
      </c>
      <c r="K54" s="45">
        <v>1836382</v>
      </c>
      <c r="L54" s="45">
        <v>3863948</v>
      </c>
    </row>
    <row r="55" spans="3:12" hidden="1" outlineLevel="1">
      <c r="C55" s="44" t="s">
        <v>47</v>
      </c>
      <c r="D55" s="45">
        <v>384619</v>
      </c>
      <c r="E55" s="45">
        <v>238084</v>
      </c>
      <c r="F55" s="45">
        <v>622703</v>
      </c>
      <c r="G55" s="45">
        <v>417816</v>
      </c>
      <c r="H55" s="45">
        <v>263577</v>
      </c>
      <c r="I55" s="45">
        <v>681393</v>
      </c>
      <c r="J55" s="45">
        <v>1827432</v>
      </c>
      <c r="K55" s="45">
        <v>1711352</v>
      </c>
      <c r="L55" s="45">
        <v>3538784</v>
      </c>
    </row>
    <row r="56" spans="3:12" hidden="1" outlineLevel="1">
      <c r="C56" s="44" t="s">
        <v>48</v>
      </c>
      <c r="D56" s="45">
        <v>385117</v>
      </c>
      <c r="E56" s="45">
        <v>258244</v>
      </c>
      <c r="F56" s="45">
        <v>643361</v>
      </c>
      <c r="G56" s="45">
        <v>423561</v>
      </c>
      <c r="H56" s="45">
        <v>286176</v>
      </c>
      <c r="I56" s="45">
        <v>709737</v>
      </c>
      <c r="J56" s="45">
        <v>1973306</v>
      </c>
      <c r="K56" s="45">
        <v>1770317</v>
      </c>
      <c r="L56" s="45">
        <v>3743623</v>
      </c>
    </row>
    <row r="57" spans="3:12" collapsed="1">
      <c r="C57" s="101">
        <v>2007</v>
      </c>
      <c r="D57" s="52">
        <v>4503429</v>
      </c>
      <c r="E57" s="52">
        <v>2689050</v>
      </c>
      <c r="F57" s="52">
        <v>7192479</v>
      </c>
      <c r="G57" s="52">
        <v>4905867</v>
      </c>
      <c r="H57" s="52">
        <v>2999942</v>
      </c>
      <c r="I57" s="52">
        <v>7905809</v>
      </c>
      <c r="J57" s="52">
        <v>22652232</v>
      </c>
      <c r="K57" s="52">
        <v>19286870</v>
      </c>
      <c r="L57" s="52">
        <v>41939102</v>
      </c>
    </row>
    <row r="58" spans="3:12" hidden="1" outlineLevel="1">
      <c r="C58" s="44" t="s">
        <v>37</v>
      </c>
      <c r="D58" s="45">
        <v>360576</v>
      </c>
      <c r="E58" s="45">
        <v>249817</v>
      </c>
      <c r="F58" s="45">
        <v>610393</v>
      </c>
      <c r="G58" s="45">
        <v>396059</v>
      </c>
      <c r="H58" s="45">
        <v>276058</v>
      </c>
      <c r="I58" s="45">
        <v>672117</v>
      </c>
      <c r="J58" s="45">
        <v>1865255</v>
      </c>
      <c r="K58" s="45">
        <v>1719381</v>
      </c>
      <c r="L58" s="45">
        <v>3584636</v>
      </c>
    </row>
    <row r="59" spans="3:12" hidden="1" outlineLevel="1">
      <c r="C59" s="44" t="s">
        <v>38</v>
      </c>
      <c r="D59" s="45">
        <v>377379</v>
      </c>
      <c r="E59" s="45">
        <v>225594</v>
      </c>
      <c r="F59" s="45">
        <v>602973</v>
      </c>
      <c r="G59" s="45">
        <v>413551</v>
      </c>
      <c r="H59" s="45">
        <v>253052</v>
      </c>
      <c r="I59" s="45">
        <v>666603</v>
      </c>
      <c r="J59" s="45">
        <v>1880839</v>
      </c>
      <c r="K59" s="45">
        <v>1705102</v>
      </c>
      <c r="L59" s="45">
        <v>3585941</v>
      </c>
    </row>
    <row r="60" spans="3:12" hidden="1" outlineLevel="1">
      <c r="C60" s="44" t="s">
        <v>39</v>
      </c>
      <c r="D60" s="45">
        <v>370820</v>
      </c>
      <c r="E60" s="45">
        <v>192385</v>
      </c>
      <c r="F60" s="45">
        <v>563205</v>
      </c>
      <c r="G60" s="45">
        <v>400816</v>
      </c>
      <c r="H60" s="45">
        <v>214913</v>
      </c>
      <c r="I60" s="45">
        <v>615729</v>
      </c>
      <c r="J60" s="45">
        <v>1978651</v>
      </c>
      <c r="K60" s="45">
        <v>1709972</v>
      </c>
      <c r="L60" s="45">
        <v>3688623</v>
      </c>
    </row>
    <row r="61" spans="3:12" hidden="1" outlineLevel="1">
      <c r="C61" s="44" t="s">
        <v>40</v>
      </c>
      <c r="D61" s="45">
        <v>415214</v>
      </c>
      <c r="E61" s="45">
        <v>203524</v>
      </c>
      <c r="F61" s="45">
        <v>618738</v>
      </c>
      <c r="G61" s="45">
        <v>449218</v>
      </c>
      <c r="H61" s="45">
        <v>229525</v>
      </c>
      <c r="I61" s="45">
        <v>678743</v>
      </c>
      <c r="J61" s="45">
        <v>1930805</v>
      </c>
      <c r="K61" s="45">
        <v>1556414</v>
      </c>
      <c r="L61" s="45">
        <v>3487219</v>
      </c>
    </row>
    <row r="62" spans="3:12" hidden="1" outlineLevel="1">
      <c r="C62" s="44" t="s">
        <v>41</v>
      </c>
      <c r="D62" s="45">
        <v>496631</v>
      </c>
      <c r="E62" s="45">
        <v>287873</v>
      </c>
      <c r="F62" s="45">
        <v>784504</v>
      </c>
      <c r="G62" s="45">
        <v>543974</v>
      </c>
      <c r="H62" s="45">
        <v>320525</v>
      </c>
      <c r="I62" s="45">
        <v>864499</v>
      </c>
      <c r="J62" s="45">
        <v>2362959</v>
      </c>
      <c r="K62" s="45">
        <v>2184766</v>
      </c>
      <c r="L62" s="45">
        <v>4547725</v>
      </c>
    </row>
    <row r="63" spans="3:12" hidden="1" outlineLevel="1">
      <c r="C63" s="44" t="s">
        <v>42</v>
      </c>
      <c r="D63" s="45">
        <v>454995</v>
      </c>
      <c r="E63" s="45">
        <v>256016</v>
      </c>
      <c r="F63" s="45">
        <v>711011</v>
      </c>
      <c r="G63" s="45">
        <v>494068</v>
      </c>
      <c r="H63" s="45">
        <v>282440</v>
      </c>
      <c r="I63" s="45">
        <v>776508</v>
      </c>
      <c r="J63" s="45">
        <v>2156068</v>
      </c>
      <c r="K63" s="45">
        <v>1872001</v>
      </c>
      <c r="L63" s="45">
        <v>4028069</v>
      </c>
    </row>
    <row r="64" spans="3:12" hidden="1" outlineLevel="1">
      <c r="C64" s="44" t="s">
        <v>43</v>
      </c>
      <c r="D64" s="45">
        <v>369808</v>
      </c>
      <c r="E64" s="45">
        <v>181621</v>
      </c>
      <c r="F64" s="45">
        <v>551429</v>
      </c>
      <c r="G64" s="45">
        <v>398023</v>
      </c>
      <c r="H64" s="45">
        <v>199329</v>
      </c>
      <c r="I64" s="45">
        <v>597352</v>
      </c>
      <c r="J64" s="45">
        <v>1791427</v>
      </c>
      <c r="K64" s="45">
        <v>1394601</v>
      </c>
      <c r="L64" s="45">
        <v>3186028</v>
      </c>
    </row>
    <row r="65" spans="3:12" hidden="1" outlineLevel="1">
      <c r="C65" s="44" t="s">
        <v>44</v>
      </c>
      <c r="D65" s="45">
        <v>358990</v>
      </c>
      <c r="E65" s="45">
        <v>151678</v>
      </c>
      <c r="F65" s="45">
        <v>510668</v>
      </c>
      <c r="G65" s="45">
        <v>387839</v>
      </c>
      <c r="H65" s="45">
        <v>168650</v>
      </c>
      <c r="I65" s="45">
        <v>556489</v>
      </c>
      <c r="J65" s="45">
        <v>1706910</v>
      </c>
      <c r="K65" s="45">
        <v>1282619</v>
      </c>
      <c r="L65" s="45">
        <v>2989529</v>
      </c>
    </row>
    <row r="66" spans="3:12" hidden="1" outlineLevel="1">
      <c r="C66" s="44" t="s">
        <v>45</v>
      </c>
      <c r="D66" s="45">
        <v>375260</v>
      </c>
      <c r="E66" s="45">
        <v>216735</v>
      </c>
      <c r="F66" s="45">
        <v>591995</v>
      </c>
      <c r="G66" s="45">
        <v>407044</v>
      </c>
      <c r="H66" s="45">
        <v>241047</v>
      </c>
      <c r="I66" s="45">
        <v>648091</v>
      </c>
      <c r="J66" s="45">
        <v>1939020</v>
      </c>
      <c r="K66" s="45">
        <v>1644781</v>
      </c>
      <c r="L66" s="45">
        <v>3583801</v>
      </c>
    </row>
    <row r="67" spans="3:12" hidden="1" outlineLevel="1">
      <c r="C67" s="44" t="s">
        <v>46</v>
      </c>
      <c r="D67" s="45">
        <v>426463</v>
      </c>
      <c r="E67" s="45">
        <v>261683</v>
      </c>
      <c r="F67" s="45">
        <v>688146</v>
      </c>
      <c r="G67" s="45">
        <v>463119</v>
      </c>
      <c r="H67" s="45">
        <v>290651</v>
      </c>
      <c r="I67" s="45">
        <v>753770</v>
      </c>
      <c r="J67" s="45">
        <v>2022679</v>
      </c>
      <c r="K67" s="45">
        <v>1847245</v>
      </c>
      <c r="L67" s="45">
        <v>3869924</v>
      </c>
    </row>
    <row r="68" spans="3:12" hidden="1" outlineLevel="1">
      <c r="C68" s="44" t="s">
        <v>47</v>
      </c>
      <c r="D68" s="45">
        <v>382465</v>
      </c>
      <c r="E68" s="45">
        <v>249640</v>
      </c>
      <c r="F68" s="45">
        <v>632105</v>
      </c>
      <c r="G68" s="45">
        <v>411660</v>
      </c>
      <c r="H68" s="45">
        <v>275604</v>
      </c>
      <c r="I68" s="45">
        <v>687264</v>
      </c>
      <c r="J68" s="45">
        <v>1814387</v>
      </c>
      <c r="K68" s="45">
        <v>1760280</v>
      </c>
      <c r="L68" s="45">
        <v>3574667</v>
      </c>
    </row>
    <row r="69" spans="3:12" hidden="1" outlineLevel="1">
      <c r="C69" s="44" t="s">
        <v>48</v>
      </c>
      <c r="D69" s="45">
        <v>369588</v>
      </c>
      <c r="E69" s="45">
        <v>257967</v>
      </c>
      <c r="F69" s="45">
        <v>627555</v>
      </c>
      <c r="G69" s="45">
        <v>396454</v>
      </c>
      <c r="H69" s="45">
        <v>286097</v>
      </c>
      <c r="I69" s="45">
        <v>682551</v>
      </c>
      <c r="J69" s="45">
        <v>1945285</v>
      </c>
      <c r="K69" s="45">
        <v>1817118</v>
      </c>
      <c r="L69" s="45">
        <v>3762403</v>
      </c>
    </row>
    <row r="70" spans="3:12" collapsed="1">
      <c r="C70" s="101">
        <v>2006</v>
      </c>
      <c r="D70" s="52">
        <v>4758189</v>
      </c>
      <c r="E70" s="52">
        <v>2734533</v>
      </c>
      <c r="F70" s="52">
        <v>7492722</v>
      </c>
      <c r="G70" s="52">
        <v>5161825</v>
      </c>
      <c r="H70" s="52">
        <v>3037891</v>
      </c>
      <c r="I70" s="52">
        <v>8199716</v>
      </c>
      <c r="J70" s="52">
        <v>23394285</v>
      </c>
      <c r="K70" s="52">
        <v>20494280</v>
      </c>
      <c r="L70" s="52">
        <v>43888565</v>
      </c>
    </row>
    <row r="71" spans="3:12">
      <c r="C71" s="514" t="s">
        <v>76</v>
      </c>
      <c r="D71" s="515"/>
      <c r="E71" s="515"/>
      <c r="F71" s="515"/>
      <c r="G71" s="515"/>
      <c r="H71" s="515"/>
      <c r="I71" s="515"/>
      <c r="J71" s="515"/>
      <c r="K71" s="515"/>
      <c r="L71" s="516"/>
    </row>
  </sheetData>
  <mergeCells count="6">
    <mergeCell ref="C71:L71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C2:L58"/>
  <sheetViews>
    <sheetView showGridLines="0" showRowColHeaders="0" zoomScaleNormal="100" workbookViewId="0">
      <selection activeCell="E10" sqref="E10"/>
    </sheetView>
  </sheetViews>
  <sheetFormatPr baseColWidth="10" defaultRowHeight="15" outlineLevelRow="1"/>
  <cols>
    <col min="1" max="1" width="14.7109375" style="93" customWidth="1"/>
    <col min="2" max="4" width="11.42578125" style="93"/>
    <col min="5" max="5" width="13.85546875" style="93" customWidth="1"/>
    <col min="6" max="7" width="11.42578125" style="93"/>
    <col min="8" max="8" width="14.140625" style="93" customWidth="1"/>
    <col min="9" max="10" width="11.42578125" style="93"/>
    <col min="11" max="11" width="14.28515625" style="93" customWidth="1"/>
    <col min="12" max="16384" width="11.42578125" style="93"/>
  </cols>
  <sheetData>
    <row r="2" spans="3:12" ht="44.25" customHeight="1"/>
    <row r="3" spans="3:12" ht="27" customHeight="1">
      <c r="C3" s="517" t="s">
        <v>226</v>
      </c>
      <c r="D3" s="517"/>
      <c r="E3" s="517"/>
      <c r="F3" s="517"/>
      <c r="G3" s="517"/>
      <c r="H3" s="517"/>
      <c r="I3" s="517"/>
      <c r="J3" s="517"/>
      <c r="K3" s="517"/>
      <c r="L3" s="517"/>
    </row>
    <row r="4" spans="3:12" ht="15" customHeight="1">
      <c r="C4" s="518"/>
      <c r="D4" s="520" t="s">
        <v>87</v>
      </c>
      <c r="E4" s="521"/>
      <c r="F4" s="521"/>
      <c r="G4" s="520" t="s">
        <v>90</v>
      </c>
      <c r="H4" s="521"/>
      <c r="I4" s="521"/>
      <c r="J4" s="520" t="s">
        <v>91</v>
      </c>
      <c r="K4" s="521"/>
      <c r="L4" s="521"/>
    </row>
    <row r="5" spans="3:12" ht="30">
      <c r="C5" s="519"/>
      <c r="D5" s="95" t="s">
        <v>92</v>
      </c>
      <c r="E5" s="95" t="s">
        <v>93</v>
      </c>
      <c r="F5" s="95" t="s">
        <v>69</v>
      </c>
      <c r="G5" s="95" t="s">
        <v>92</v>
      </c>
      <c r="H5" s="95" t="s">
        <v>93</v>
      </c>
      <c r="I5" s="95" t="s">
        <v>69</v>
      </c>
      <c r="J5" s="95" t="s">
        <v>94</v>
      </c>
      <c r="K5" s="95" t="s">
        <v>93</v>
      </c>
      <c r="L5" s="95" t="s">
        <v>36</v>
      </c>
    </row>
    <row r="6" spans="3:12" hidden="1">
      <c r="C6" s="44" t="s">
        <v>37</v>
      </c>
      <c r="D6" s="135" t="str">
        <f>IFERROR('Tablas PERNOCTA zona'!D6/'Tablas PERNOCTA zona'!D19-1,"-")</f>
        <v>-</v>
      </c>
      <c r="E6" s="135" t="str">
        <f>IFERROR('Tablas PERNOCTA zona'!E6/'Tablas PERNOCTA zona'!E19-1,"-")</f>
        <v>-</v>
      </c>
      <c r="F6" s="135" t="str">
        <f>IFERROR('Tablas PERNOCTA zona'!F6/'Tablas PERNOCTA zona'!F19-1,"-")</f>
        <v>-</v>
      </c>
      <c r="G6" s="135" t="str">
        <f>IFERROR('Tablas PERNOCTA zona'!G6/'Tablas PERNOCTA zona'!G19-1,"-")</f>
        <v>-</v>
      </c>
      <c r="H6" s="135" t="str">
        <f>IFERROR('Tablas PERNOCTA zona'!H6/'Tablas PERNOCTA zona'!H19-1,"-")</f>
        <v>-</v>
      </c>
      <c r="I6" s="135" t="str">
        <f>IFERROR('Tablas PERNOCTA zona'!I6/'Tablas PERNOCTA zona'!I19-1,"-")</f>
        <v>-</v>
      </c>
      <c r="J6" s="135" t="str">
        <f>IFERROR('Tablas PERNOCTA zona'!J6/'Tablas PERNOCTA zona'!J19-1,"-")</f>
        <v>-</v>
      </c>
      <c r="K6" s="135" t="str">
        <f>IFERROR('Tablas PERNOCTA zona'!K6/'Tablas PERNOCTA zona'!K19-1,"-")</f>
        <v>-</v>
      </c>
      <c r="L6" s="135" t="str">
        <f>IFERROR('Tablas PERNOCTA zona'!L6/'Tablas PERNOCTA zona'!L19-1,"-")</f>
        <v>-</v>
      </c>
    </row>
    <row r="7" spans="3:12" hidden="1">
      <c r="C7" s="44" t="s">
        <v>38</v>
      </c>
      <c r="D7" s="135" t="str">
        <f>IFERROR('Tablas PERNOCTA zona'!D7/'Tablas PERNOCTA zona'!D20-1,"-")</f>
        <v>-</v>
      </c>
      <c r="E7" s="135" t="str">
        <f>IFERROR('Tablas PERNOCTA zona'!E7/'Tablas PERNOCTA zona'!E20-1,"-")</f>
        <v>-</v>
      </c>
      <c r="F7" s="135" t="str">
        <f>IFERROR('Tablas PERNOCTA zona'!F7/'Tablas PERNOCTA zona'!F20-1,"-")</f>
        <v>-</v>
      </c>
      <c r="G7" s="135" t="str">
        <f>IFERROR('Tablas PERNOCTA zona'!G7/'Tablas PERNOCTA zona'!G20-1,"-")</f>
        <v>-</v>
      </c>
      <c r="H7" s="135" t="str">
        <f>IFERROR('Tablas PERNOCTA zona'!H7/'Tablas PERNOCTA zona'!H20-1,"-")</f>
        <v>-</v>
      </c>
      <c r="I7" s="135" t="str">
        <f>IFERROR('Tablas PERNOCTA zona'!I7/'Tablas PERNOCTA zona'!I20-1,"-")</f>
        <v>-</v>
      </c>
      <c r="J7" s="135" t="str">
        <f>IFERROR('Tablas PERNOCTA zona'!J7/'Tablas PERNOCTA zona'!J20-1,"-")</f>
        <v>-</v>
      </c>
      <c r="K7" s="135" t="str">
        <f>IFERROR('Tablas PERNOCTA zona'!K7/'Tablas PERNOCTA zona'!K20-1,"-")</f>
        <v>-</v>
      </c>
      <c r="L7" s="135" t="str">
        <f>IFERROR('Tablas PERNOCTA zona'!L7/'Tablas PERNOCTA zona'!L20-1,"-")</f>
        <v>-</v>
      </c>
    </row>
    <row r="8" spans="3:12" hidden="1">
      <c r="C8" s="44" t="s">
        <v>39</v>
      </c>
      <c r="D8" s="135" t="str">
        <f>IFERROR('Tablas PERNOCTA zona'!D8/'Tablas PERNOCTA zona'!D21-1,"-")</f>
        <v>-</v>
      </c>
      <c r="E8" s="135" t="str">
        <f>IFERROR('Tablas PERNOCTA zona'!E8/'Tablas PERNOCTA zona'!E21-1,"-")</f>
        <v>-</v>
      </c>
      <c r="F8" s="135" t="str">
        <f>IFERROR('Tablas PERNOCTA zona'!F8/'Tablas PERNOCTA zona'!F21-1,"-")</f>
        <v>-</v>
      </c>
      <c r="G8" s="135" t="str">
        <f>IFERROR('Tablas PERNOCTA zona'!G8/'Tablas PERNOCTA zona'!G21-1,"-")</f>
        <v>-</v>
      </c>
      <c r="H8" s="135" t="str">
        <f>IFERROR('Tablas PERNOCTA zona'!H8/'Tablas PERNOCTA zona'!H21-1,"-")</f>
        <v>-</v>
      </c>
      <c r="I8" s="135" t="str">
        <f>IFERROR('Tablas PERNOCTA zona'!I8/'Tablas PERNOCTA zona'!I21-1,"-")</f>
        <v>-</v>
      </c>
      <c r="J8" s="135" t="str">
        <f>IFERROR('Tablas PERNOCTA zona'!J8/'Tablas PERNOCTA zona'!J21-1,"-")</f>
        <v>-</v>
      </c>
      <c r="K8" s="135" t="str">
        <f>IFERROR('Tablas PERNOCTA zona'!K8/'Tablas PERNOCTA zona'!K21-1,"-")</f>
        <v>-</v>
      </c>
      <c r="L8" s="135" t="str">
        <f>IFERROR('Tablas PERNOCTA zona'!L8/'Tablas PERNOCTA zona'!L21-1,"-")</f>
        <v>-</v>
      </c>
    </row>
    <row r="9" spans="3:12" hidden="1">
      <c r="C9" s="44" t="s">
        <v>40</v>
      </c>
      <c r="D9" s="135" t="str">
        <f>IFERROR('Tablas PERNOCTA zona'!D9/'Tablas PERNOCTA zona'!D22-1,"-")</f>
        <v>-</v>
      </c>
      <c r="E9" s="135" t="str">
        <f>IFERROR('Tablas PERNOCTA zona'!E9/'Tablas PERNOCTA zona'!E22-1,"-")</f>
        <v>-</v>
      </c>
      <c r="F9" s="135" t="str">
        <f>IFERROR('Tablas PERNOCTA zona'!F9/'Tablas PERNOCTA zona'!F22-1,"-")</f>
        <v>-</v>
      </c>
      <c r="G9" s="135" t="str">
        <f>IFERROR('Tablas PERNOCTA zona'!G9/'Tablas PERNOCTA zona'!G22-1,"-")</f>
        <v>-</v>
      </c>
      <c r="H9" s="135" t="str">
        <f>IFERROR('Tablas PERNOCTA zona'!H9/'Tablas PERNOCTA zona'!H22-1,"-")</f>
        <v>-</v>
      </c>
      <c r="I9" s="135" t="str">
        <f>IFERROR('Tablas PERNOCTA zona'!I9/'Tablas PERNOCTA zona'!I22-1,"-")</f>
        <v>-</v>
      </c>
      <c r="J9" s="135" t="str">
        <f>IFERROR('Tablas PERNOCTA zona'!J9/'Tablas PERNOCTA zona'!J22-1,"-")</f>
        <v>-</v>
      </c>
      <c r="K9" s="135" t="str">
        <f>IFERROR('Tablas PERNOCTA zona'!K9/'Tablas PERNOCTA zona'!K22-1,"-")</f>
        <v>-</v>
      </c>
      <c r="L9" s="135" t="str">
        <f>IFERROR('Tablas PERNOCTA zona'!L9/'Tablas PERNOCTA zona'!L22-1,"-")</f>
        <v>-</v>
      </c>
    </row>
    <row r="10" spans="3:12" hidden="1">
      <c r="C10" s="44" t="s">
        <v>41</v>
      </c>
      <c r="D10" s="135" t="str">
        <f>IFERROR('Tablas PERNOCTA zona'!D10/'Tablas PERNOCTA zona'!D23-1,"-")</f>
        <v>-</v>
      </c>
      <c r="E10" s="135" t="str">
        <f>IFERROR('Tablas PERNOCTA zona'!E10/'Tablas PERNOCTA zona'!E23-1,"-")</f>
        <v>-</v>
      </c>
      <c r="F10" s="135" t="str">
        <f>IFERROR('Tablas PERNOCTA zona'!F10/'Tablas PERNOCTA zona'!F23-1,"-")</f>
        <v>-</v>
      </c>
      <c r="G10" s="135" t="str">
        <f>IFERROR('Tablas PERNOCTA zona'!G10/'Tablas PERNOCTA zona'!G23-1,"-")</f>
        <v>-</v>
      </c>
      <c r="H10" s="135" t="str">
        <f>IFERROR('Tablas PERNOCTA zona'!H10/'Tablas PERNOCTA zona'!H23-1,"-")</f>
        <v>-</v>
      </c>
      <c r="I10" s="135" t="str">
        <f>IFERROR('Tablas PERNOCTA zona'!I10/'Tablas PERNOCTA zona'!I23-1,"-")</f>
        <v>-</v>
      </c>
      <c r="J10" s="135" t="str">
        <f>IFERROR('Tablas PERNOCTA zona'!J10/'Tablas PERNOCTA zona'!J23-1,"-")</f>
        <v>-</v>
      </c>
      <c r="K10" s="135" t="str">
        <f>IFERROR('Tablas PERNOCTA zona'!K10/'Tablas PERNOCTA zona'!K23-1,"-")</f>
        <v>-</v>
      </c>
      <c r="L10" s="135" t="str">
        <f>IFERROR('Tablas PERNOCTA zona'!L10/'Tablas PERNOCTA zona'!L23-1,"-")</f>
        <v>-</v>
      </c>
    </row>
    <row r="11" spans="3:12">
      <c r="C11" s="44" t="s">
        <v>42</v>
      </c>
      <c r="D11" s="135">
        <f>IFERROR('Tablas PERNOCTA zona'!D11/'Tablas PERNOCTA zona'!D24-1,"-")</f>
        <v>-0.13161121225119821</v>
      </c>
      <c r="E11" s="135">
        <f>IFERROR('Tablas PERNOCTA zona'!E11/'Tablas PERNOCTA zona'!E24-1,"-")</f>
        <v>-0.27644954284740753</v>
      </c>
      <c r="F11" s="135">
        <f>IFERROR('Tablas PERNOCTA zona'!F11/'Tablas PERNOCTA zona'!F24-1,"-")</f>
        <v>-0.18210977890221103</v>
      </c>
      <c r="G11" s="135">
        <f>IFERROR('Tablas PERNOCTA zona'!G11/'Tablas PERNOCTA zona'!G24-1,"-")</f>
        <v>-0.12966411454958382</v>
      </c>
      <c r="H11" s="135">
        <f>IFERROR('Tablas PERNOCTA zona'!H11/'Tablas PERNOCTA zona'!H24-1,"-")</f>
        <v>-0.27143522163665723</v>
      </c>
      <c r="I11" s="135">
        <f>IFERROR('Tablas PERNOCTA zona'!I11/'Tablas PERNOCTA zona'!I24-1,"-")</f>
        <v>-0.17981244422218023</v>
      </c>
      <c r="J11" s="135">
        <f>IFERROR('Tablas PERNOCTA zona'!J11/'Tablas PERNOCTA zona'!J24-1,"-")</f>
        <v>3.2678718360957593E-2</v>
      </c>
      <c r="K11" s="135">
        <f>IFERROR('Tablas PERNOCTA zona'!K11/'Tablas PERNOCTA zona'!K24-1,"-")</f>
        <v>1.1332522440906434E-2</v>
      </c>
      <c r="L11" s="135">
        <f>IFERROR('Tablas PERNOCTA zona'!L11/'Tablas PERNOCTA zona'!L24-1,"-")</f>
        <v>2.3377128292525029E-2</v>
      </c>
    </row>
    <row r="12" spans="3:12">
      <c r="C12" s="44" t="s">
        <v>43</v>
      </c>
      <c r="D12" s="135">
        <f>IFERROR('Tablas PERNOCTA zona'!D12/'Tablas PERNOCTA zona'!D25-1,"-")</f>
        <v>0.1065244564259098</v>
      </c>
      <c r="E12" s="135">
        <f>IFERROR('Tablas PERNOCTA zona'!E12/'Tablas PERNOCTA zona'!E25-1,"-")</f>
        <v>-0.13326784765159827</v>
      </c>
      <c r="F12" s="135">
        <f>IFERROR('Tablas PERNOCTA zona'!F12/'Tablas PERNOCTA zona'!F25-1,"-")</f>
        <v>1.8269521248408971E-2</v>
      </c>
      <c r="G12" s="135">
        <f>IFERROR('Tablas PERNOCTA zona'!G12/'Tablas PERNOCTA zona'!G25-1,"-")</f>
        <v>8.8718927892048161E-2</v>
      </c>
      <c r="H12" s="135">
        <f>IFERROR('Tablas PERNOCTA zona'!H12/'Tablas PERNOCTA zona'!H25-1,"-")</f>
        <v>-0.14946708082100002</v>
      </c>
      <c r="I12" s="135">
        <f>IFERROR('Tablas PERNOCTA zona'!I12/'Tablas PERNOCTA zona'!I25-1,"-")</f>
        <v>8.1814667301993715E-4</v>
      </c>
      <c r="J12" s="135">
        <f>IFERROR('Tablas PERNOCTA zona'!J12/'Tablas PERNOCTA zona'!J25-1,"-")</f>
        <v>5.1398941719275948E-2</v>
      </c>
      <c r="K12" s="135">
        <f>IFERROR('Tablas PERNOCTA zona'!K12/'Tablas PERNOCTA zona'!K25-1,"-")</f>
        <v>1.498549373121949E-2</v>
      </c>
      <c r="L12" s="135">
        <f>IFERROR('Tablas PERNOCTA zona'!L12/'Tablas PERNOCTA zona'!L25-1,"-")</f>
        <v>3.607557089287261E-2</v>
      </c>
    </row>
    <row r="13" spans="3:12">
      <c r="C13" s="44" t="s">
        <v>44</v>
      </c>
      <c r="D13" s="135">
        <f>IFERROR('Tablas PERNOCTA zona'!D13/'Tablas PERNOCTA zona'!D26-1,"-")</f>
        <v>3.6132871804214428E-2</v>
      </c>
      <c r="E13" s="135">
        <f>IFERROR('Tablas PERNOCTA zona'!E13/'Tablas PERNOCTA zona'!E26-1,"-")</f>
        <v>-8.575504879035023E-2</v>
      </c>
      <c r="F13" s="135">
        <f>IFERROR('Tablas PERNOCTA zona'!F13/'Tablas PERNOCTA zona'!F26-1,"-")</f>
        <v>-6.123107523355098E-3</v>
      </c>
      <c r="G13" s="135">
        <f>IFERROR('Tablas PERNOCTA zona'!G13/'Tablas PERNOCTA zona'!G26-1,"-")</f>
        <v>2.1136513677200819E-2</v>
      </c>
      <c r="H13" s="135">
        <f>IFERROR('Tablas PERNOCTA zona'!H13/'Tablas PERNOCTA zona'!H26-1,"-")</f>
        <v>-0.19626020614875395</v>
      </c>
      <c r="I13" s="135">
        <f>IFERROR('Tablas PERNOCTA zona'!I13/'Tablas PERNOCTA zona'!I26-1,"-")</f>
        <v>-5.3469546466824558E-2</v>
      </c>
      <c r="J13" s="135">
        <f>IFERROR('Tablas PERNOCTA zona'!J13/'Tablas PERNOCTA zona'!J26-1,"-")</f>
        <v>5.0602859356292607E-2</v>
      </c>
      <c r="K13" s="135">
        <f>IFERROR('Tablas PERNOCTA zona'!K13/'Tablas PERNOCTA zona'!K26-1,"-")</f>
        <v>-3.6240739707019909E-2</v>
      </c>
      <c r="L13" s="135">
        <f>IFERROR('Tablas PERNOCTA zona'!L13/'Tablas PERNOCTA zona'!L26-1,"-")</f>
        <v>1.4648129592242709E-2</v>
      </c>
    </row>
    <row r="14" spans="3:12">
      <c r="C14" s="44" t="s">
        <v>45</v>
      </c>
      <c r="D14" s="135">
        <f>IFERROR('Tablas PERNOCTA zona'!D14/'Tablas PERNOCTA zona'!D27-1,"-")</f>
        <v>-0.15698804308442305</v>
      </c>
      <c r="E14" s="135">
        <f>IFERROR('Tablas PERNOCTA zona'!E14/'Tablas PERNOCTA zona'!E27-1,"-")</f>
        <v>-0.1870021846208122</v>
      </c>
      <c r="F14" s="135">
        <f>IFERROR('Tablas PERNOCTA zona'!F14/'Tablas PERNOCTA zona'!F27-1,"-")</f>
        <v>-0.16679749170702285</v>
      </c>
      <c r="G14" s="135">
        <f>IFERROR('Tablas PERNOCTA zona'!G14/'Tablas PERNOCTA zona'!G27-1,"-")</f>
        <v>-0.16834441821367474</v>
      </c>
      <c r="H14" s="135">
        <f>IFERROR('Tablas PERNOCTA zona'!H14/'Tablas PERNOCTA zona'!H27-1,"-")</f>
        <v>-0.20358955106390708</v>
      </c>
      <c r="I14" s="135">
        <f>IFERROR('Tablas PERNOCTA zona'!I14/'Tablas PERNOCTA zona'!I27-1,"-")</f>
        <v>-0.1799025010176829</v>
      </c>
      <c r="J14" s="135">
        <f>IFERROR('Tablas PERNOCTA zona'!J14/'Tablas PERNOCTA zona'!J27-1,"-")</f>
        <v>-4.3537178933474419E-2</v>
      </c>
      <c r="K14" s="135">
        <f>IFERROR('Tablas PERNOCTA zona'!K14/'Tablas PERNOCTA zona'!K27-1,"-")</f>
        <v>-0.11184014174623491</v>
      </c>
      <c r="L14" s="135">
        <f>IFERROR('Tablas PERNOCTA zona'!L14/'Tablas PERNOCTA zona'!L27-1,"-")</f>
        <v>-7.3257212835748375E-2</v>
      </c>
    </row>
    <row r="15" spans="3:12">
      <c r="C15" s="44" t="s">
        <v>46</v>
      </c>
      <c r="D15" s="135">
        <f>IFERROR('Tablas PERNOCTA zona'!D15/'Tablas PERNOCTA zona'!D28-1,"-")</f>
        <v>-5.7644819050895468E-2</v>
      </c>
      <c r="E15" s="135">
        <f>IFERROR('Tablas PERNOCTA zona'!E15/'Tablas PERNOCTA zona'!E28-1,"-")</f>
        <v>-0.19686683817703388</v>
      </c>
      <c r="F15" s="135">
        <f>IFERROR('Tablas PERNOCTA zona'!F15/'Tablas PERNOCTA zona'!F28-1,"-")</f>
        <v>-0.10964006174023433</v>
      </c>
      <c r="G15" s="135">
        <f>IFERROR('Tablas PERNOCTA zona'!G15/'Tablas PERNOCTA zona'!G28-1,"-")</f>
        <v>-6.2566403958072336E-2</v>
      </c>
      <c r="H15" s="135">
        <f>IFERROR('Tablas PERNOCTA zona'!H15/'Tablas PERNOCTA zona'!H28-1,"-")</f>
        <v>-0.2134570262522173</v>
      </c>
      <c r="I15" s="135">
        <f>IFERROR('Tablas PERNOCTA zona'!I15/'Tablas PERNOCTA zona'!I28-1,"-")</f>
        <v>-0.11970039593586856</v>
      </c>
      <c r="J15" s="135">
        <f>IFERROR('Tablas PERNOCTA zona'!J15/'Tablas PERNOCTA zona'!J28-1,"-")</f>
        <v>9.9710227460159118E-3</v>
      </c>
      <c r="K15" s="135">
        <f>IFERROR('Tablas PERNOCTA zona'!K15/'Tablas PERNOCTA zona'!K28-1,"-")</f>
        <v>-7.9926731742644308E-2</v>
      </c>
      <c r="L15" s="135">
        <f>IFERROR('Tablas PERNOCTA zona'!L15/'Tablas PERNOCTA zona'!L28-1,"-")</f>
        <v>-3.2647373846854788E-2</v>
      </c>
    </row>
    <row r="16" spans="3:12">
      <c r="C16" s="44" t="s">
        <v>47</v>
      </c>
      <c r="D16" s="135">
        <f>IFERROR('Tablas PERNOCTA zona'!D16/'Tablas PERNOCTA zona'!D29-1,"-")</f>
        <v>6.8832036834190369E-2</v>
      </c>
      <c r="E16" s="135">
        <f>IFERROR('Tablas PERNOCTA zona'!E16/'Tablas PERNOCTA zona'!E29-1,"-")</f>
        <v>-0.14836244803806142</v>
      </c>
      <c r="F16" s="135">
        <f>IFERROR('Tablas PERNOCTA zona'!F16/'Tablas PERNOCTA zona'!F29-1,"-")</f>
        <v>-1.6238661453931491E-2</v>
      </c>
      <c r="G16" s="135">
        <f>IFERROR('Tablas PERNOCTA zona'!G16/'Tablas PERNOCTA zona'!G29-1,"-")</f>
        <v>5.6747690906907344E-2</v>
      </c>
      <c r="H16" s="135">
        <f>IFERROR('Tablas PERNOCTA zona'!H16/'Tablas PERNOCTA zona'!H29-1,"-")</f>
        <v>-0.17136035316448084</v>
      </c>
      <c r="I16" s="135">
        <f>IFERROR('Tablas PERNOCTA zona'!I16/'Tablas PERNOCTA zona'!I29-1,"-")</f>
        <v>-3.3145655746166458E-2</v>
      </c>
      <c r="J16" s="135">
        <f>IFERROR('Tablas PERNOCTA zona'!J16/'Tablas PERNOCTA zona'!J29-1,"-")</f>
        <v>1.4431404593052255E-2</v>
      </c>
      <c r="K16" s="135">
        <f>IFERROR('Tablas PERNOCTA zona'!K16/'Tablas PERNOCTA zona'!K29-1,"-")</f>
        <v>-8.1158777374745084E-2</v>
      </c>
      <c r="L16" s="135">
        <f>IFERROR('Tablas PERNOCTA zona'!L16/'Tablas PERNOCTA zona'!L29-1,"-")</f>
        <v>-3.0898829095330149E-2</v>
      </c>
    </row>
    <row r="17" spans="3:12">
      <c r="C17" s="44" t="s">
        <v>48</v>
      </c>
      <c r="D17" s="135">
        <f>IFERROR('Tablas PERNOCTA zona'!D17/'Tablas PERNOCTA zona'!D30-1,"-")</f>
        <v>-1.0218069907894201E-2</v>
      </c>
      <c r="E17" s="135">
        <f>IFERROR('Tablas PERNOCTA zona'!E17/'Tablas PERNOCTA zona'!E30-1,"-")</f>
        <v>-0.19338140456878716</v>
      </c>
      <c r="F17" s="135">
        <f>IFERROR('Tablas PERNOCTA zona'!F17/'Tablas PERNOCTA zona'!F30-1,"-")</f>
        <v>-8.1423600594961676E-2</v>
      </c>
      <c r="G17" s="135">
        <f>IFERROR('Tablas PERNOCTA zona'!G17/'Tablas PERNOCTA zona'!G30-1,"-")</f>
        <v>5.268677461600646E-4</v>
      </c>
      <c r="H17" s="135">
        <f>IFERROR('Tablas PERNOCTA zona'!H17/'Tablas PERNOCTA zona'!H30-1,"-")</f>
        <v>-0.21246914779904769</v>
      </c>
      <c r="I17" s="135">
        <f>IFERROR('Tablas PERNOCTA zona'!I17/'Tablas PERNOCTA zona'!I30-1,"-")</f>
        <v>-8.3025720545789716E-2</v>
      </c>
      <c r="J17" s="135">
        <f>IFERROR('Tablas PERNOCTA zona'!J17/'Tablas PERNOCTA zona'!J30-1,"-")</f>
        <v>-2.4103216399638305E-2</v>
      </c>
      <c r="K17" s="135">
        <f>IFERROR('Tablas PERNOCTA zona'!K17/'Tablas PERNOCTA zona'!K30-1,"-")</f>
        <v>-9.366156117085922E-2</v>
      </c>
      <c r="L17" s="135">
        <f>IFERROR('Tablas PERNOCTA zona'!L17/'Tablas PERNOCTA zona'!L30-1,"-")</f>
        <v>-5.6395205550938021E-2</v>
      </c>
    </row>
    <row r="18" spans="3:12" ht="30">
      <c r="C18" s="238" t="s">
        <v>54</v>
      </c>
      <c r="D18" s="239">
        <f>IFERROR(('Tablas PERNOCTA zona'!D17+'Tablas PERNOCTA zona'!D16+'Tablas PERNOCTA zona'!D15+'Tablas PERNOCTA zona'!D14+'Tablas PERNOCTA zona'!D13+'Tablas PERNOCTA zona'!D12+'Tablas PERNOCTA zona'!D11)/('Tablas PERNOCTA zona'!D28+'Tablas PERNOCTA zona'!D29+'Tablas PERNOCTA zona'!D30+'Tablas PERNOCTA zona'!D27+'Tablas PERNOCTA zona'!D26+'Tablas PERNOCTA zona'!D25+'Tablas PERNOCTA zona'!D24)-1,"-")</f>
        <v>-2.4282535848574982E-2</v>
      </c>
      <c r="E18" s="239">
        <f>IFERROR(('Tablas PERNOCTA zona'!E17+'Tablas PERNOCTA zona'!E16+'Tablas PERNOCTA zona'!E15+'Tablas PERNOCTA zona'!E14+'Tablas PERNOCTA zona'!E13+'Tablas PERNOCTA zona'!E12+'Tablas PERNOCTA zona'!E11)/('Tablas PERNOCTA zona'!E28+'Tablas PERNOCTA zona'!E29+'Tablas PERNOCTA zona'!E30+'Tablas PERNOCTA zona'!E27+'Tablas PERNOCTA zona'!E26+'Tablas PERNOCTA zona'!E25+'Tablas PERNOCTA zona'!E24)-1,"-")</f>
        <v>-0.17753960402483626</v>
      </c>
      <c r="F18" s="239">
        <f>IFERROR(('Tablas PERNOCTA zona'!F17+'Tablas PERNOCTA zona'!F16+'Tablas PERNOCTA zona'!F15+'Tablas PERNOCTA zona'!F14+'Tablas PERNOCTA zona'!F13+'Tablas PERNOCTA zona'!F12+'Tablas PERNOCTA zona'!F11)/('Tablas PERNOCTA zona'!F28+'Tablas PERNOCTA zona'!F29+'Tablas PERNOCTA zona'!F30+'Tablas PERNOCTA zona'!F27+'Tablas PERNOCTA zona'!F26+'Tablas PERNOCTA zona'!F25+'Tablas PERNOCTA zona'!F24)-1,"-")</f>
        <v>-8.0339378674682993E-2</v>
      </c>
      <c r="G18" s="239">
        <f>IFERROR(('Tablas PERNOCTA zona'!G15+'Tablas PERNOCTA zona'!G16+'Tablas PERNOCTA zona'!G17+'Tablas PERNOCTA zona'!G16+'Tablas PERNOCTA zona'!G15+'Tablas PERNOCTA zona'!G14+'Tablas PERNOCTA zona'!G13)/('Tablas PERNOCTA zona'!G28+'Tablas PERNOCTA zona'!G29+'Tablas PERNOCTA zona'!G30+'Tablas PERNOCTA zona'!G27+'Tablas PERNOCTA zona'!G26+'Tablas PERNOCTA zona'!G25+'Tablas PERNOCTA zona'!G24)-1,"-")</f>
        <v>3.4115572147726647E-2</v>
      </c>
      <c r="H18" s="239">
        <f>IFERROR(('Tablas PERNOCTA zona'!H15+'Tablas PERNOCTA zona'!H16+'Tablas PERNOCTA zona'!H17+'Tablas PERNOCTA zona'!H16+'Tablas PERNOCTA zona'!H15+'Tablas PERNOCTA zona'!H14+'Tablas PERNOCTA zona'!H13)/('Tablas PERNOCTA zona'!H28+'Tablas PERNOCTA zona'!H29+'Tablas PERNOCTA zona'!H30+'Tablas PERNOCTA zona'!H27+'Tablas PERNOCTA zona'!H26+'Tablas PERNOCTA zona'!H25+'Tablas PERNOCTA zona'!H24)-1,"-")</f>
        <v>-0.1240158227663265</v>
      </c>
      <c r="I18" s="239">
        <f>IFERROR(('Tablas PERNOCTA zona'!I15+'Tablas PERNOCTA zona'!I16+'Tablas PERNOCTA zona'!I17+'Tablas PERNOCTA zona'!I16+'Tablas PERNOCTA zona'!I15+'Tablas PERNOCTA zona'!I14+'Tablas PERNOCTA zona'!I13)/('Tablas PERNOCTA zona'!I28+'Tablas PERNOCTA zona'!I29+'Tablas PERNOCTA zona'!I30+'Tablas PERNOCTA zona'!I27+'Tablas PERNOCTA zona'!I26+'Tablas PERNOCTA zona'!I25+'Tablas PERNOCTA zona'!I24)-1,"-")</f>
        <v>-2.4100067572543682E-2</v>
      </c>
      <c r="J18" s="239">
        <f>IFERROR(('Tablas PERNOCTA zona'!J15+'Tablas PERNOCTA zona'!J16+'Tablas PERNOCTA zona'!J17+'Tablas PERNOCTA zona'!J16+'Tablas PERNOCTA zona'!J15+'Tablas PERNOCTA zona'!J14+'Tablas PERNOCTA zona'!J13)/('Tablas PERNOCTA zona'!J28+'Tablas PERNOCTA zona'!J29+'Tablas PERNOCTA zona'!J30+'Tablas PERNOCTA zona'!J27+'Tablas PERNOCTA zona'!J26+'Tablas PERNOCTA zona'!J25+'Tablas PERNOCTA zona'!J24)-1,"-")</f>
        <v>1.2026654072412324E-2</v>
      </c>
      <c r="K18" s="239">
        <f>IFERROR(('Tablas PERNOCTA zona'!K15+'Tablas PERNOCTA zona'!K16+'Tablas PERNOCTA zona'!K17+'Tablas PERNOCTA zona'!K16+'Tablas PERNOCTA zona'!K15+'Tablas PERNOCTA zona'!K14+'Tablas PERNOCTA zona'!K13)/('Tablas PERNOCTA zona'!K28+'Tablas PERNOCTA zona'!K29+'Tablas PERNOCTA zona'!K30+'Tablas PERNOCTA zona'!K27+'Tablas PERNOCTA zona'!K26+'Tablas PERNOCTA zona'!K25+'Tablas PERNOCTA zona'!K24)-1,"-")</f>
        <v>-2.5026332703538157E-2</v>
      </c>
      <c r="L18" s="239">
        <f>IFERROR(('Tablas PERNOCTA zona'!L15+'Tablas PERNOCTA zona'!L16+'Tablas PERNOCTA zona'!L17+'Tablas PERNOCTA zona'!L16+'Tablas PERNOCTA zona'!L15+'Tablas PERNOCTA zona'!L14+'Tablas PERNOCTA zona'!L13)/('Tablas PERNOCTA zona'!L28+'Tablas PERNOCTA zona'!L29+'Tablas PERNOCTA zona'!L30+'Tablas PERNOCTA zona'!L27+'Tablas PERNOCTA zona'!L26+'Tablas PERNOCTA zona'!L25+'Tablas PERNOCTA zona'!L24)-1,"-")</f>
        <v>-4.5642801837535441E-3</v>
      </c>
    </row>
    <row r="19" spans="3:12" hidden="1" outlineLevel="1">
      <c r="C19" s="44" t="s">
        <v>37</v>
      </c>
      <c r="D19" s="135">
        <f>IFERROR('Tablas PERNOCTA zona'!D19/'Tablas PERNOCTA zona'!D32-1,"-")</f>
        <v>-8.9211398646201867E-2</v>
      </c>
      <c r="E19" s="135">
        <f>IFERROR('Tablas PERNOCTA zona'!E19/'Tablas PERNOCTA zona'!E32-1,"-")</f>
        <v>-0.18794214675451926</v>
      </c>
      <c r="F19" s="135">
        <f>IFERROR('Tablas PERNOCTA zona'!F19/'Tablas PERNOCTA zona'!F32-1,"-")</f>
        <v>-0.12698887673607528</v>
      </c>
      <c r="G19" s="135">
        <f>IFERROR('Tablas PERNOCTA zona'!G19/'Tablas PERNOCTA zona'!G32-1,"-")</f>
        <v>-8.9154534184400114E-2</v>
      </c>
      <c r="H19" s="135">
        <f>IFERROR('Tablas PERNOCTA zona'!H19/'Tablas PERNOCTA zona'!H32-1,"-")</f>
        <v>-0.2143252531769072</v>
      </c>
      <c r="I19" s="135">
        <f>IFERROR('Tablas PERNOCTA zona'!I19/'Tablas PERNOCTA zona'!I32-1,"-")</f>
        <v>-0.13814980335795712</v>
      </c>
      <c r="J19" s="135">
        <f>IFERROR('Tablas PERNOCTA zona'!J19/'Tablas PERNOCTA zona'!J32-1,"-")</f>
        <v>-7.711478263106708E-2</v>
      </c>
      <c r="K19" s="135">
        <f>IFERROR('Tablas PERNOCTA zona'!K19/'Tablas PERNOCTA zona'!K32-1,"-")</f>
        <v>-0.12739845041822406</v>
      </c>
      <c r="L19" s="135">
        <f>IFERROR('Tablas PERNOCTA zona'!L19/'Tablas PERNOCTA zona'!L32-1,"-")</f>
        <v>-0.10062421660235699</v>
      </c>
    </row>
    <row r="20" spans="3:12" hidden="1" outlineLevel="1">
      <c r="C20" s="44" t="s">
        <v>38</v>
      </c>
      <c r="D20" s="135">
        <f>IFERROR('Tablas PERNOCTA zona'!D20/'Tablas PERNOCTA zona'!D33-1,"-")</f>
        <v>-6.9460598484211267E-2</v>
      </c>
      <c r="E20" s="135">
        <f>IFERROR('Tablas PERNOCTA zona'!E20/'Tablas PERNOCTA zona'!E33-1,"-")</f>
        <v>-0.18549395988897144</v>
      </c>
      <c r="F20" s="135">
        <f>IFERROR('Tablas PERNOCTA zona'!F20/'Tablas PERNOCTA zona'!F33-1,"-")</f>
        <v>-0.11267867121220665</v>
      </c>
      <c r="G20" s="135">
        <f>IFERROR('Tablas PERNOCTA zona'!G20/'Tablas PERNOCTA zona'!G33-1,"-")</f>
        <v>-7.562508285827918E-2</v>
      </c>
      <c r="H20" s="135">
        <f>IFERROR('Tablas PERNOCTA zona'!H20/'Tablas PERNOCTA zona'!H33-1,"-")</f>
        <v>-0.21830843719255733</v>
      </c>
      <c r="I20" s="135">
        <f>IFERROR('Tablas PERNOCTA zona'!I20/'Tablas PERNOCTA zona'!I33-1,"-")</f>
        <v>-0.13007835492370279</v>
      </c>
      <c r="J20" s="135">
        <f>IFERROR('Tablas PERNOCTA zona'!J20/'Tablas PERNOCTA zona'!J33-1,"-")</f>
        <v>-7.8815085942363639E-2</v>
      </c>
      <c r="K20" s="135">
        <f>IFERROR('Tablas PERNOCTA zona'!K20/'Tablas PERNOCTA zona'!K33-1,"-")</f>
        <v>-0.16447644802213701</v>
      </c>
      <c r="L20" s="135">
        <f>IFERROR('Tablas PERNOCTA zona'!L20/'Tablas PERNOCTA zona'!L33-1,"-")</f>
        <v>-0.11885319628502189</v>
      </c>
    </row>
    <row r="21" spans="3:12" hidden="1" outlineLevel="1">
      <c r="C21" s="44" t="s">
        <v>39</v>
      </c>
      <c r="D21" s="135">
        <f>IFERROR('Tablas PERNOCTA zona'!D21/'Tablas PERNOCTA zona'!D34-1,"-")</f>
        <v>-0.19890041446418028</v>
      </c>
      <c r="E21" s="135">
        <f>IFERROR('Tablas PERNOCTA zona'!E21/'Tablas PERNOCTA zona'!E34-1,"-")</f>
        <v>-0.25007260772081463</v>
      </c>
      <c r="F21" s="135">
        <f>IFERROR('Tablas PERNOCTA zona'!F21/'Tablas PERNOCTA zona'!F34-1,"-")</f>
        <v>-0.21729922998043105</v>
      </c>
      <c r="G21" s="135">
        <f>IFERROR('Tablas PERNOCTA zona'!G21/'Tablas PERNOCTA zona'!G34-1,"-")</f>
        <v>-0.19831468923336937</v>
      </c>
      <c r="H21" s="135">
        <f>IFERROR('Tablas PERNOCTA zona'!H21/'Tablas PERNOCTA zona'!H34-1,"-")</f>
        <v>-0.28498792999396505</v>
      </c>
      <c r="I21" s="135">
        <f>IFERROR('Tablas PERNOCTA zona'!I21/'Tablas PERNOCTA zona'!I34-1,"-")</f>
        <v>-0.23067635344861581</v>
      </c>
      <c r="J21" s="135">
        <f>IFERROR('Tablas PERNOCTA zona'!J21/'Tablas PERNOCTA zona'!J34-1,"-")</f>
        <v>-0.1127749878644686</v>
      </c>
      <c r="K21" s="135">
        <f>IFERROR('Tablas PERNOCTA zona'!K21/'Tablas PERNOCTA zona'!K34-1,"-")</f>
        <v>-0.14195644966393306</v>
      </c>
      <c r="L21" s="135">
        <f>IFERROR('Tablas PERNOCTA zona'!L21/'Tablas PERNOCTA zona'!L34-1,"-")</f>
        <v>-0.12571846305344481</v>
      </c>
    </row>
    <row r="22" spans="3:12" hidden="1" outlineLevel="1">
      <c r="C22" s="44" t="s">
        <v>40</v>
      </c>
      <c r="D22" s="135">
        <f>IFERROR('Tablas PERNOCTA zona'!D22/'Tablas PERNOCTA zona'!D35-1,"-")</f>
        <v>-0.1999084749265585</v>
      </c>
      <c r="E22" s="135">
        <f>IFERROR('Tablas PERNOCTA zona'!E22/'Tablas PERNOCTA zona'!E35-1,"-")</f>
        <v>-0.2818272012737415</v>
      </c>
      <c r="F22" s="135">
        <f>IFERROR('Tablas PERNOCTA zona'!F22/'Tablas PERNOCTA zona'!F35-1,"-")</f>
        <v>-0.22710382858540357</v>
      </c>
      <c r="G22" s="135">
        <f>IFERROR('Tablas PERNOCTA zona'!G22/'Tablas PERNOCTA zona'!G35-1,"-")</f>
        <v>-0.20435925010255107</v>
      </c>
      <c r="H22" s="135">
        <f>IFERROR('Tablas PERNOCTA zona'!H22/'Tablas PERNOCTA zona'!H35-1,"-")</f>
        <v>-0.31719616483612323</v>
      </c>
      <c r="I22" s="135">
        <f>IFERROR('Tablas PERNOCTA zona'!I22/'Tablas PERNOCTA zona'!I35-1,"-")</f>
        <v>-0.24393904223101548</v>
      </c>
      <c r="J22" s="135">
        <f>IFERROR('Tablas PERNOCTA zona'!J22/'Tablas PERNOCTA zona'!J35-1,"-")</f>
        <v>-0.12100826071878423</v>
      </c>
      <c r="K22" s="135">
        <f>IFERROR('Tablas PERNOCTA zona'!K22/'Tablas PERNOCTA zona'!K35-1,"-")</f>
        <v>-0.11818502873444603</v>
      </c>
      <c r="L22" s="135">
        <f>IFERROR('Tablas PERNOCTA zona'!L22/'Tablas PERNOCTA zona'!L35-1,"-")</f>
        <v>-0.11981197986997827</v>
      </c>
    </row>
    <row r="23" spans="3:12" hidden="1" outlineLevel="1">
      <c r="C23" s="44" t="s">
        <v>41</v>
      </c>
      <c r="D23" s="135">
        <f>IFERROR('Tablas PERNOCTA zona'!D23/'Tablas PERNOCTA zona'!D36-1,"-")</f>
        <v>-0.1817034971960001</v>
      </c>
      <c r="E23" s="135">
        <f>IFERROR('Tablas PERNOCTA zona'!E23/'Tablas PERNOCTA zona'!E36-1,"-")</f>
        <v>-0.34790524354538199</v>
      </c>
      <c r="F23" s="135">
        <f>IFERROR('Tablas PERNOCTA zona'!F23/'Tablas PERNOCTA zona'!F36-1,"-")</f>
        <v>-0.24445590856101518</v>
      </c>
      <c r="G23" s="135">
        <f>IFERROR('Tablas PERNOCTA zona'!G23/'Tablas PERNOCTA zona'!G36-1,"-")</f>
        <v>-0.19383538998513195</v>
      </c>
      <c r="H23" s="135">
        <f>IFERROR('Tablas PERNOCTA zona'!H23/'Tablas PERNOCTA zona'!H36-1,"-")</f>
        <v>-0.36909176682298028</v>
      </c>
      <c r="I23" s="135">
        <f>IFERROR('Tablas PERNOCTA zona'!I23/'Tablas PERNOCTA zona'!I36-1,"-")</f>
        <v>-0.26181543204490587</v>
      </c>
      <c r="J23" s="135">
        <f>IFERROR('Tablas PERNOCTA zona'!J23/'Tablas PERNOCTA zona'!J36-1,"-")</f>
        <v>-0.1277363413458984</v>
      </c>
      <c r="K23" s="135">
        <f>IFERROR('Tablas PERNOCTA zona'!K23/'Tablas PERNOCTA zona'!K36-1,"-")</f>
        <v>-0.15681948228278786</v>
      </c>
      <c r="L23" s="135">
        <f>IFERROR('Tablas PERNOCTA zona'!L23/'Tablas PERNOCTA zona'!L36-1,"-")</f>
        <v>-0.14115038584531348</v>
      </c>
    </row>
    <row r="24" spans="3:12" hidden="1" outlineLevel="1">
      <c r="C24" s="44" t="s">
        <v>42</v>
      </c>
      <c r="D24" s="135">
        <f>IFERROR('Tablas PERNOCTA zona'!D24/'Tablas PERNOCTA zona'!D37-1,"-")</f>
        <v>-0.2162137120044898</v>
      </c>
      <c r="E24" s="135">
        <f>IFERROR('Tablas PERNOCTA zona'!E24/'Tablas PERNOCTA zona'!E37-1,"-")</f>
        <v>-0.28909015058741205</v>
      </c>
      <c r="F24" s="135">
        <f>IFERROR('Tablas PERNOCTA zona'!F24/'Tablas PERNOCTA zona'!F37-1,"-")</f>
        <v>-0.24326043128578301</v>
      </c>
      <c r="G24" s="135">
        <f>IFERROR('Tablas PERNOCTA zona'!G24/'Tablas PERNOCTA zona'!G37-1,"-")</f>
        <v>-0.21405915088345595</v>
      </c>
      <c r="H24" s="135">
        <f>IFERROR('Tablas PERNOCTA zona'!H24/'Tablas PERNOCTA zona'!H37-1,"-")</f>
        <v>-0.32028469750889677</v>
      </c>
      <c r="I24" s="135">
        <f>IFERROR('Tablas PERNOCTA zona'!I24/'Tablas PERNOCTA zona'!I37-1,"-")</f>
        <v>-0.25523027122616515</v>
      </c>
      <c r="J24" s="135">
        <f>IFERROR('Tablas PERNOCTA zona'!J24/'Tablas PERNOCTA zona'!J37-1,"-")</f>
        <v>-0.15020017689279797</v>
      </c>
      <c r="K24" s="135">
        <f>IFERROR('Tablas PERNOCTA zona'!K24/'Tablas PERNOCTA zona'!K37-1,"-")</f>
        <v>-0.18088954140504754</v>
      </c>
      <c r="L24" s="135">
        <f>IFERROR('Tablas PERNOCTA zona'!L24/'Tablas PERNOCTA zona'!L37-1,"-")</f>
        <v>-0.16385121540279957</v>
      </c>
    </row>
    <row r="25" spans="3:12" hidden="1" outlineLevel="1">
      <c r="C25" s="44" t="s">
        <v>43</v>
      </c>
      <c r="D25" s="135">
        <f>IFERROR('Tablas PERNOCTA zona'!D25/'Tablas PERNOCTA zona'!D38-1,"-")</f>
        <v>-0.21988549349978448</v>
      </c>
      <c r="E25" s="135">
        <f>IFERROR('Tablas PERNOCTA zona'!E25/'Tablas PERNOCTA zona'!E38-1,"-")</f>
        <v>-0.17290559528115523</v>
      </c>
      <c r="F25" s="135">
        <f>IFERROR('Tablas PERNOCTA zona'!F25/'Tablas PERNOCTA zona'!F38-1,"-")</f>
        <v>-0.20322858134983268</v>
      </c>
      <c r="G25" s="135">
        <f>IFERROR('Tablas PERNOCTA zona'!G25/'Tablas PERNOCTA zona'!G38-1,"-")</f>
        <v>-0.21176520139834609</v>
      </c>
      <c r="H25" s="135">
        <f>IFERROR('Tablas PERNOCTA zona'!H25/'Tablas PERNOCTA zona'!H38-1,"-")</f>
        <v>-0.20007989944362703</v>
      </c>
      <c r="I25" s="135">
        <f>IFERROR('Tablas PERNOCTA zona'!I25/'Tablas PERNOCTA zona'!I38-1,"-")</f>
        <v>-0.20749279025566758</v>
      </c>
      <c r="J25" s="135">
        <f>IFERROR('Tablas PERNOCTA zona'!J25/'Tablas PERNOCTA zona'!J38-1,"-")</f>
        <v>-0.14723468162368059</v>
      </c>
      <c r="K25" s="135">
        <f>IFERROR('Tablas PERNOCTA zona'!K25/'Tablas PERNOCTA zona'!K38-1,"-")</f>
        <v>-0.19503367580078701</v>
      </c>
      <c r="L25" s="135">
        <f>IFERROR('Tablas PERNOCTA zona'!L25/'Tablas PERNOCTA zona'!L38-1,"-")</f>
        <v>-0.16802419155012427</v>
      </c>
    </row>
    <row r="26" spans="3:12" hidden="1" outlineLevel="1">
      <c r="C26" s="44" t="s">
        <v>44</v>
      </c>
      <c r="D26" s="135">
        <f>IFERROR('Tablas PERNOCTA zona'!D26/'Tablas PERNOCTA zona'!D39-1,"-")</f>
        <v>-0.23168922302646111</v>
      </c>
      <c r="E26" s="135">
        <f>IFERROR('Tablas PERNOCTA zona'!E26/'Tablas PERNOCTA zona'!E39-1,"-")</f>
        <v>-0.30427189825578305</v>
      </c>
      <c r="F26" s="135">
        <f>IFERROR('Tablas PERNOCTA zona'!F26/'Tablas PERNOCTA zona'!F39-1,"-")</f>
        <v>-0.25850731047196918</v>
      </c>
      <c r="G26" s="135">
        <f>IFERROR('Tablas PERNOCTA zona'!G26/'Tablas PERNOCTA zona'!G39-1,"-")</f>
        <v>-0.21441114377601955</v>
      </c>
      <c r="H26" s="135">
        <f>IFERROR('Tablas PERNOCTA zona'!H26/'Tablas PERNOCTA zona'!H39-1,"-")</f>
        <v>-0.32064565790394439</v>
      </c>
      <c r="I26" s="135">
        <f>IFERROR('Tablas PERNOCTA zona'!I26/'Tablas PERNOCTA zona'!I39-1,"-")</f>
        <v>-0.25442249304208486</v>
      </c>
      <c r="J26" s="135">
        <f>IFERROR('Tablas PERNOCTA zona'!J26/'Tablas PERNOCTA zona'!J39-1,"-")</f>
        <v>-0.17629464275355089</v>
      </c>
      <c r="K26" s="135">
        <f>IFERROR('Tablas PERNOCTA zona'!K26/'Tablas PERNOCTA zona'!K39-1,"-")</f>
        <v>-0.19423050510388895</v>
      </c>
      <c r="L26" s="135">
        <f>IFERROR('Tablas PERNOCTA zona'!L26/'Tablas PERNOCTA zona'!L39-1,"-")</f>
        <v>-0.18381636922596034</v>
      </c>
    </row>
    <row r="27" spans="3:12" hidden="1" outlineLevel="1">
      <c r="C27" s="44" t="s">
        <v>45</v>
      </c>
      <c r="D27" s="135">
        <f>IFERROR('Tablas PERNOCTA zona'!D27/'Tablas PERNOCTA zona'!D40-1,"-")</f>
        <v>-0.25441203196604956</v>
      </c>
      <c r="E27" s="135">
        <f>IFERROR('Tablas PERNOCTA zona'!E27/'Tablas PERNOCTA zona'!E40-1,"-")</f>
        <v>-0.28432143724204906</v>
      </c>
      <c r="F27" s="135">
        <f>IFERROR('Tablas PERNOCTA zona'!F27/'Tablas PERNOCTA zona'!F40-1,"-")</f>
        <v>-0.26445855052419376</v>
      </c>
      <c r="G27" s="135">
        <f>IFERROR('Tablas PERNOCTA zona'!G27/'Tablas PERNOCTA zona'!G40-1,"-")</f>
        <v>-0.24265364028570913</v>
      </c>
      <c r="H27" s="135">
        <f>IFERROR('Tablas PERNOCTA zona'!H27/'Tablas PERNOCTA zona'!H40-1,"-")</f>
        <v>-0.29413926928929235</v>
      </c>
      <c r="I27" s="135">
        <f>IFERROR('Tablas PERNOCTA zona'!I27/'Tablas PERNOCTA zona'!I40-1,"-")</f>
        <v>-0.26034586077444144</v>
      </c>
      <c r="J27" s="135">
        <f>IFERROR('Tablas PERNOCTA zona'!J27/'Tablas PERNOCTA zona'!J40-1,"-")</f>
        <v>-0.14307976436575187</v>
      </c>
      <c r="K27" s="135">
        <f>IFERROR('Tablas PERNOCTA zona'!K27/'Tablas PERNOCTA zona'!K40-1,"-")</f>
        <v>-0.12624943149018031</v>
      </c>
      <c r="L27" s="135">
        <f>IFERROR('Tablas PERNOCTA zona'!L27/'Tablas PERNOCTA zona'!L40-1,"-")</f>
        <v>-0.13583689398582843</v>
      </c>
    </row>
    <row r="28" spans="3:12" hidden="1" outlineLevel="1">
      <c r="C28" s="44" t="s">
        <v>46</v>
      </c>
      <c r="D28" s="135">
        <f>IFERROR('Tablas PERNOCTA zona'!D28/'Tablas PERNOCTA zona'!D41-1,"-")</f>
        <v>-0.16389506425632328</v>
      </c>
      <c r="E28" s="135">
        <f>IFERROR('Tablas PERNOCTA zona'!E28/'Tablas PERNOCTA zona'!E41-1,"-")</f>
        <v>-0.18999267080007132</v>
      </c>
      <c r="F28" s="135">
        <f>IFERROR('Tablas PERNOCTA zona'!F28/'Tablas PERNOCTA zona'!F41-1,"-")</f>
        <v>-0.17383614503649758</v>
      </c>
      <c r="G28" s="135">
        <f>IFERROR('Tablas PERNOCTA zona'!G28/'Tablas PERNOCTA zona'!G41-1,"-")</f>
        <v>-0.16703138002544926</v>
      </c>
      <c r="H28" s="135">
        <f>IFERROR('Tablas PERNOCTA zona'!H28/'Tablas PERNOCTA zona'!H41-1,"-")</f>
        <v>-0.1956189559174446</v>
      </c>
      <c r="I28" s="135">
        <f>IFERROR('Tablas PERNOCTA zona'!I28/'Tablas PERNOCTA zona'!I41-1,"-")</f>
        <v>-0.17809178789604818</v>
      </c>
      <c r="J28" s="135">
        <f>IFERROR('Tablas PERNOCTA zona'!J28/'Tablas PERNOCTA zona'!J41-1,"-")</f>
        <v>-0.17948224822567727</v>
      </c>
      <c r="K28" s="135">
        <f>IFERROR('Tablas PERNOCTA zona'!K28/'Tablas PERNOCTA zona'!K41-1,"-")</f>
        <v>-0.1703522994811919</v>
      </c>
      <c r="L28" s="135">
        <f>IFERROR('Tablas PERNOCTA zona'!L28/'Tablas PERNOCTA zona'!L41-1,"-")</f>
        <v>-0.17517913745897196</v>
      </c>
    </row>
    <row r="29" spans="3:12" hidden="1" outlineLevel="1">
      <c r="C29" s="44" t="s">
        <v>47</v>
      </c>
      <c r="D29" s="135">
        <f>IFERROR('Tablas PERNOCTA zona'!D29/'Tablas PERNOCTA zona'!D42-1,"-")</f>
        <v>-0.17956802534576255</v>
      </c>
      <c r="E29" s="135">
        <f>IFERROR('Tablas PERNOCTA zona'!E29/'Tablas PERNOCTA zona'!E42-1,"-")</f>
        <v>-0.12990846863723227</v>
      </c>
      <c r="F29" s="135">
        <f>IFERROR('Tablas PERNOCTA zona'!F29/'Tablas PERNOCTA zona'!F42-1,"-")</f>
        <v>-0.16080813186639598</v>
      </c>
      <c r="G29" s="135">
        <f>IFERROR('Tablas PERNOCTA zona'!G29/'Tablas PERNOCTA zona'!G42-1,"-")</f>
        <v>-0.16875190085599467</v>
      </c>
      <c r="H29" s="135">
        <f>IFERROR('Tablas PERNOCTA zona'!H29/'Tablas PERNOCTA zona'!H42-1,"-")</f>
        <v>-0.14260151106790964</v>
      </c>
      <c r="I29" s="135">
        <f>IFERROR('Tablas PERNOCTA zona'!I29/'Tablas PERNOCTA zona'!I42-1,"-")</f>
        <v>-0.15863925857475836</v>
      </c>
      <c r="J29" s="135">
        <f>IFERROR('Tablas PERNOCTA zona'!J29/'Tablas PERNOCTA zona'!J42-1,"-")</f>
        <v>-0.15048496084835161</v>
      </c>
      <c r="K29" s="135">
        <f>IFERROR('Tablas PERNOCTA zona'!K29/'Tablas PERNOCTA zona'!K42-1,"-")</f>
        <v>-0.17127898072052172</v>
      </c>
      <c r="L29" s="135">
        <f>IFERROR('Tablas PERNOCTA zona'!L29/'Tablas PERNOCTA zona'!L42-1,"-")</f>
        <v>-0.16047434562851515</v>
      </c>
    </row>
    <row r="30" spans="3:12" hidden="1" outlineLevel="1">
      <c r="C30" s="44" t="s">
        <v>48</v>
      </c>
      <c r="D30" s="135">
        <f>IFERROR('Tablas PERNOCTA zona'!D30/'Tablas PERNOCTA zona'!D43-1,"-")</f>
        <v>-4.4027904602259471E-2</v>
      </c>
      <c r="E30" s="135">
        <f>IFERROR('Tablas PERNOCTA zona'!E30/'Tablas PERNOCTA zona'!E43-1,"-")</f>
        <v>-0.10302658550220511</v>
      </c>
      <c r="F30" s="135">
        <f>IFERROR('Tablas PERNOCTA zona'!F30/'Tablas PERNOCTA zona'!F43-1,"-")</f>
        <v>-6.7863041156349002E-2</v>
      </c>
      <c r="G30" s="135">
        <f>IFERROR('Tablas PERNOCTA zona'!G30/'Tablas PERNOCTA zona'!G43-1,"-")</f>
        <v>-4.5568613928718471E-2</v>
      </c>
      <c r="H30" s="135">
        <f>IFERROR('Tablas PERNOCTA zona'!H30/'Tablas PERNOCTA zona'!H43-1,"-")</f>
        <v>-0.11983154408796381</v>
      </c>
      <c r="I30" s="135">
        <f>IFERROR('Tablas PERNOCTA zona'!I30/'Tablas PERNOCTA zona'!I43-1,"-")</f>
        <v>-7.6145843017604964E-2</v>
      </c>
      <c r="J30" s="135">
        <f>IFERROR('Tablas PERNOCTA zona'!J30/'Tablas PERNOCTA zona'!J43-1,"-")</f>
        <v>-8.5032255938552681E-2</v>
      </c>
      <c r="K30" s="135">
        <f>IFERROR('Tablas PERNOCTA zona'!K30/'Tablas PERNOCTA zona'!K43-1,"-")</f>
        <v>-0.11628429836692333</v>
      </c>
      <c r="L30" s="135">
        <f>IFERROR('Tablas PERNOCTA zona'!L30/'Tablas PERNOCTA zona'!L43-1,"-")</f>
        <v>-9.9811253323199511E-2</v>
      </c>
    </row>
    <row r="31" spans="3:12" collapsed="1">
      <c r="C31" s="99">
        <v>2009</v>
      </c>
      <c r="D31" s="240">
        <f>IFERROR('Tablas PERNOCTA zona'!D31/'Tablas PERNOCTA zona'!D44-1,"-")</f>
        <v>-0.17048246889832519</v>
      </c>
      <c r="E31" s="240">
        <f>IFERROR('Tablas PERNOCTA zona'!E31/'Tablas PERNOCTA zona'!E44-1,"-")</f>
        <v>-0.22548747644971512</v>
      </c>
      <c r="F31" s="240">
        <f>IFERROR('Tablas PERNOCTA zona'!F31/'Tablas PERNOCTA zona'!F44-1,"-")</f>
        <v>-0.1907996498579807</v>
      </c>
      <c r="G31" s="240">
        <f>IFERROR('Tablas PERNOCTA zona'!G31/'Tablas PERNOCTA zona'!G44-1,"-")</f>
        <v>-0.16871652298012063</v>
      </c>
      <c r="H31" s="240">
        <f>IFERROR('Tablas PERNOCTA zona'!H31/'Tablas PERNOCTA zona'!H44-1,"-")</f>
        <v>-0.24738001556540212</v>
      </c>
      <c r="I31" s="240">
        <f>IFERROR('Tablas PERNOCTA zona'!I31/'Tablas PERNOCTA zona'!I44-1,"-")</f>
        <v>-0.19858526849166513</v>
      </c>
      <c r="J31" s="240">
        <f>IFERROR('Tablas PERNOCTA zona'!J31/'Tablas PERNOCTA zona'!J44-1,"-")</f>
        <v>-0.12964341224210163</v>
      </c>
      <c r="K31" s="240">
        <f>IFERROR('Tablas PERNOCTA zona'!K31/'Tablas PERNOCTA zona'!K44-1,"-")</f>
        <v>-0.1550624012015529</v>
      </c>
      <c r="L31" s="240">
        <f>IFERROR('Tablas PERNOCTA zona'!L31/'Tablas PERNOCTA zona'!L44-1,"-")</f>
        <v>-0.1411573422777006</v>
      </c>
    </row>
    <row r="32" spans="3:12" hidden="1" outlineLevel="1">
      <c r="C32" s="44" t="s">
        <v>37</v>
      </c>
      <c r="D32" s="135">
        <f>IFERROR('Tablas PERNOCTA zona'!D32/'Tablas PERNOCTA zona'!D45-1,"-")</f>
        <v>-2.7530590297248025E-2</v>
      </c>
      <c r="E32" s="135">
        <f>IFERROR('Tablas PERNOCTA zona'!E32/'Tablas PERNOCTA zona'!E45-1,"-")</f>
        <v>-0.14426372003399957</v>
      </c>
      <c r="F32" s="135">
        <f>IFERROR('Tablas PERNOCTA zona'!F32/'Tablas PERNOCTA zona'!F45-1,"-")</f>
        <v>-7.5771350825550421E-2</v>
      </c>
      <c r="G32" s="135">
        <f>IFERROR('Tablas PERNOCTA zona'!G32/'Tablas PERNOCTA zona'!G45-1,"-")</f>
        <v>-3.3832158244717081E-2</v>
      </c>
      <c r="H32" s="135">
        <f>IFERROR('Tablas PERNOCTA zona'!H32/'Tablas PERNOCTA zona'!H45-1,"-")</f>
        <v>-0.13281808480880208</v>
      </c>
      <c r="I32" s="135">
        <f>IFERROR('Tablas PERNOCTA zona'!I32/'Tablas PERNOCTA zona'!I45-1,"-")</f>
        <v>-7.5154400189143877E-2</v>
      </c>
      <c r="J32" s="135">
        <f>IFERROR('Tablas PERNOCTA zona'!J32/'Tablas PERNOCTA zona'!J45-1,"-")</f>
        <v>-4.3343871906311726E-2</v>
      </c>
      <c r="K32" s="135">
        <f>IFERROR('Tablas PERNOCTA zona'!K32/'Tablas PERNOCTA zona'!K45-1,"-")</f>
        <v>-0.10478583187121915</v>
      </c>
      <c r="L32" s="135">
        <f>IFERROR('Tablas PERNOCTA zona'!L32/'Tablas PERNOCTA zona'!L45-1,"-")</f>
        <v>-7.3087376260990933E-2</v>
      </c>
    </row>
    <row r="33" spans="3:12" hidden="1" outlineLevel="1">
      <c r="C33" s="44" t="s">
        <v>38</v>
      </c>
      <c r="D33" s="135">
        <f>IFERROR('Tablas PERNOCTA zona'!D33/'Tablas PERNOCTA zona'!D46-1,"-")</f>
        <v>-9.6422075573563415E-2</v>
      </c>
      <c r="E33" s="135">
        <f>IFERROR('Tablas PERNOCTA zona'!E33/'Tablas PERNOCTA zona'!E46-1,"-")</f>
        <v>-9.6750841973771928E-2</v>
      </c>
      <c r="F33" s="135">
        <f>IFERROR('Tablas PERNOCTA zona'!F33/'Tablas PERNOCTA zona'!F46-1,"-")</f>
        <v>-9.6544556686010696E-2</v>
      </c>
      <c r="G33" s="135">
        <f>IFERROR('Tablas PERNOCTA zona'!G33/'Tablas PERNOCTA zona'!G46-1,"-")</f>
        <v>-8.5887548292961968E-2</v>
      </c>
      <c r="H33" s="135">
        <f>IFERROR('Tablas PERNOCTA zona'!H33/'Tablas PERNOCTA zona'!H46-1,"-")</f>
        <v>-8.0317667279084959E-2</v>
      </c>
      <c r="I33" s="135">
        <f>IFERROR('Tablas PERNOCTA zona'!I33/'Tablas PERNOCTA zona'!I46-1,"-")</f>
        <v>-8.3769853728737909E-2</v>
      </c>
      <c r="J33" s="135">
        <f>IFERROR('Tablas PERNOCTA zona'!J33/'Tablas PERNOCTA zona'!J46-1,"-")</f>
        <v>-6.4776170247908271E-2</v>
      </c>
      <c r="K33" s="135">
        <f>IFERROR('Tablas PERNOCTA zona'!K33/'Tablas PERNOCTA zona'!K46-1,"-")</f>
        <v>-7.1143047241964852E-2</v>
      </c>
      <c r="L33" s="135">
        <f>IFERROR('Tablas PERNOCTA zona'!L33/'Tablas PERNOCTA zona'!L46-1,"-")</f>
        <v>-6.7762877199155191E-2</v>
      </c>
    </row>
    <row r="34" spans="3:12" hidden="1" outlineLevel="1">
      <c r="C34" s="44" t="s">
        <v>39</v>
      </c>
      <c r="D34" s="135">
        <f>IFERROR('Tablas PERNOCTA zona'!D34/'Tablas PERNOCTA zona'!D47-1,"-")</f>
        <v>-6.2912338922349598E-2</v>
      </c>
      <c r="E34" s="135">
        <f>IFERROR('Tablas PERNOCTA zona'!E34/'Tablas PERNOCTA zona'!E47-1,"-")</f>
        <v>-0.10233387561006135</v>
      </c>
      <c r="F34" s="135">
        <f>IFERROR('Tablas PERNOCTA zona'!F34/'Tablas PERNOCTA zona'!F47-1,"-")</f>
        <v>-7.7478695959601773E-2</v>
      </c>
      <c r="G34" s="135">
        <f>IFERROR('Tablas PERNOCTA zona'!G34/'Tablas PERNOCTA zona'!G47-1,"-")</f>
        <v>-5.4889999093710395E-2</v>
      </c>
      <c r="H34" s="135">
        <f>IFERROR('Tablas PERNOCTA zona'!H34/'Tablas PERNOCTA zona'!H47-1,"-")</f>
        <v>-8.0750969686602891E-2</v>
      </c>
      <c r="I34" s="135">
        <f>IFERROR('Tablas PERNOCTA zona'!I34/'Tablas PERNOCTA zona'!I47-1,"-")</f>
        <v>-6.4714302022321979E-2</v>
      </c>
      <c r="J34" s="135">
        <f>IFERROR('Tablas PERNOCTA zona'!J34/'Tablas PERNOCTA zona'!J47-1,"-")</f>
        <v>-2.433412392465728E-2</v>
      </c>
      <c r="K34" s="135">
        <f>IFERROR('Tablas PERNOCTA zona'!K34/'Tablas PERNOCTA zona'!K47-1,"-")</f>
        <v>-6.9402096896855281E-2</v>
      </c>
      <c r="L34" s="135">
        <f>IFERROR('Tablas PERNOCTA zona'!L34/'Tablas PERNOCTA zona'!L47-1,"-")</f>
        <v>-4.4851448513034131E-2</v>
      </c>
    </row>
    <row r="35" spans="3:12" hidden="1" outlineLevel="1">
      <c r="C35" s="44" t="s">
        <v>40</v>
      </c>
      <c r="D35" s="135">
        <f>IFERROR('Tablas PERNOCTA zona'!D35/'Tablas PERNOCTA zona'!D48-1,"-")</f>
        <v>-9.112010347177868E-2</v>
      </c>
      <c r="E35" s="135">
        <f>IFERROR('Tablas PERNOCTA zona'!E35/'Tablas PERNOCTA zona'!E48-1,"-")</f>
        <v>-0.10513136769130982</v>
      </c>
      <c r="F35" s="135">
        <f>IFERROR('Tablas PERNOCTA zona'!F35/'Tablas PERNOCTA zona'!F48-1,"-")</f>
        <v>-9.5819958627576862E-2</v>
      </c>
      <c r="G35" s="135">
        <f>IFERROR('Tablas PERNOCTA zona'!G35/'Tablas PERNOCTA zona'!G48-1,"-")</f>
        <v>-8.9701248142419976E-2</v>
      </c>
      <c r="H35" s="135">
        <f>IFERROR('Tablas PERNOCTA zona'!H35/'Tablas PERNOCTA zona'!H48-1,"-")</f>
        <v>-8.2720034633338324E-2</v>
      </c>
      <c r="I35" s="135">
        <f>IFERROR('Tablas PERNOCTA zona'!I35/'Tablas PERNOCTA zona'!I48-1,"-")</f>
        <v>-8.7264580914198753E-2</v>
      </c>
      <c r="J35" s="135">
        <f>IFERROR('Tablas PERNOCTA zona'!J35/'Tablas PERNOCTA zona'!J48-1,"-")</f>
        <v>-3.2166060209772973E-2</v>
      </c>
      <c r="K35" s="135">
        <f>IFERROR('Tablas PERNOCTA zona'!K35/'Tablas PERNOCTA zona'!K48-1,"-")</f>
        <v>-5.2931296604647793E-2</v>
      </c>
      <c r="L35" s="135">
        <f>IFERROR('Tablas PERNOCTA zona'!L35/'Tablas PERNOCTA zona'!L48-1,"-")</f>
        <v>-4.1075012121172594E-2</v>
      </c>
    </row>
    <row r="36" spans="3:12" ht="15" hidden="1" customHeight="1" outlineLevel="1">
      <c r="C36" s="44" t="s">
        <v>41</v>
      </c>
      <c r="D36" s="135">
        <f>IFERROR('Tablas PERNOCTA zona'!D36/'Tablas PERNOCTA zona'!D49-1,"-")</f>
        <v>-4.9799533608804181E-2</v>
      </c>
      <c r="E36" s="135">
        <f>IFERROR('Tablas PERNOCTA zona'!E36/'Tablas PERNOCTA zona'!E49-1,"-")</f>
        <v>-1.1458000778835298E-2</v>
      </c>
      <c r="F36" s="135">
        <f>IFERROR('Tablas PERNOCTA zona'!F36/'Tablas PERNOCTA zona'!F49-1,"-")</f>
        <v>-3.5677690040457399E-2</v>
      </c>
      <c r="G36" s="135">
        <f>IFERROR('Tablas PERNOCTA zona'!G36/'Tablas PERNOCTA zona'!G49-1,"-")</f>
        <v>-4.5929073995372383E-2</v>
      </c>
      <c r="H36" s="135">
        <f>IFERROR('Tablas PERNOCTA zona'!H36/'Tablas PERNOCTA zona'!H49-1,"-")</f>
        <v>5.0364388232819746E-3</v>
      </c>
      <c r="I36" s="135">
        <f>IFERROR('Tablas PERNOCTA zona'!I36/'Tablas PERNOCTA zona'!I49-1,"-")</f>
        <v>-2.6786051251085019E-2</v>
      </c>
      <c r="J36" s="135">
        <f>IFERROR('Tablas PERNOCTA zona'!J36/'Tablas PERNOCTA zona'!J49-1,"-")</f>
        <v>-1.7945388519283956E-2</v>
      </c>
      <c r="K36" s="135">
        <f>IFERROR('Tablas PERNOCTA zona'!K36/'Tablas PERNOCTA zona'!K49-1,"-")</f>
        <v>-1.6848196488104317E-2</v>
      </c>
      <c r="L36" s="135">
        <f>IFERROR('Tablas PERNOCTA zona'!L36/'Tablas PERNOCTA zona'!L49-1,"-")</f>
        <v>-1.7439634036220064E-2</v>
      </c>
    </row>
    <row r="37" spans="3:12" ht="15" hidden="1" customHeight="1" outlineLevel="1">
      <c r="C37" s="44" t="s">
        <v>42</v>
      </c>
      <c r="D37" s="135">
        <f>IFERROR('Tablas PERNOCTA zona'!D37/'Tablas PERNOCTA zona'!D50-1,"-")</f>
        <v>-7.5172727851417376E-2</v>
      </c>
      <c r="E37" s="135">
        <f>IFERROR('Tablas PERNOCTA zona'!E37/'Tablas PERNOCTA zona'!E50-1,"-")</f>
        <v>-0.10126026027640256</v>
      </c>
      <c r="F37" s="135">
        <f>IFERROR('Tablas PERNOCTA zona'!F37/'Tablas PERNOCTA zona'!F50-1,"-")</f>
        <v>-8.5029474934881E-2</v>
      </c>
      <c r="G37" s="135">
        <f>IFERROR('Tablas PERNOCTA zona'!G37/'Tablas PERNOCTA zona'!G50-1,"-")</f>
        <v>-7.6930274165795676E-2</v>
      </c>
      <c r="H37" s="135">
        <f>IFERROR('Tablas PERNOCTA zona'!H37/'Tablas PERNOCTA zona'!H50-1,"-")</f>
        <v>-7.8695156141468492E-2</v>
      </c>
      <c r="I37" s="135">
        <f>IFERROR('Tablas PERNOCTA zona'!I37/'Tablas PERNOCTA zona'!I50-1,"-")</f>
        <v>-7.7615112721158397E-2</v>
      </c>
      <c r="J37" s="135">
        <f>IFERROR('Tablas PERNOCTA zona'!J37/'Tablas PERNOCTA zona'!J50-1,"-")</f>
        <v>4.5682148507975029E-2</v>
      </c>
      <c r="K37" s="135">
        <f>IFERROR('Tablas PERNOCTA zona'!K37/'Tablas PERNOCTA zona'!K50-1,"-")</f>
        <v>1.6319586749147019E-2</v>
      </c>
      <c r="L37" s="135">
        <f>IFERROR('Tablas PERNOCTA zona'!L37/'Tablas PERNOCTA zona'!L50-1,"-")</f>
        <v>3.2414452282811146E-2</v>
      </c>
    </row>
    <row r="38" spans="3:12" ht="15" hidden="1" customHeight="1" outlineLevel="1">
      <c r="C38" s="44" t="s">
        <v>43</v>
      </c>
      <c r="D38" s="135">
        <f>IFERROR('Tablas PERNOCTA zona'!D38/'Tablas PERNOCTA zona'!D51-1,"-")</f>
        <v>-9.701890127986279E-3</v>
      </c>
      <c r="E38" s="135">
        <f>IFERROR('Tablas PERNOCTA zona'!E38/'Tablas PERNOCTA zona'!E51-1,"-")</f>
        <v>-4.6303667144297567E-2</v>
      </c>
      <c r="F38" s="135">
        <f>IFERROR('Tablas PERNOCTA zona'!F38/'Tablas PERNOCTA zona'!F51-1,"-")</f>
        <v>-2.2996349112722636E-2</v>
      </c>
      <c r="G38" s="135">
        <f>IFERROR('Tablas PERNOCTA zona'!G38/'Tablas PERNOCTA zona'!G51-1,"-")</f>
        <v>-8.5300905626128909E-3</v>
      </c>
      <c r="H38" s="135">
        <f>IFERROR('Tablas PERNOCTA zona'!H38/'Tablas PERNOCTA zona'!H51-1,"-")</f>
        <v>-2.0276268937405084E-2</v>
      </c>
      <c r="I38" s="135">
        <f>IFERROR('Tablas PERNOCTA zona'!I38/'Tablas PERNOCTA zona'!I51-1,"-")</f>
        <v>-1.2857281015640765E-2</v>
      </c>
      <c r="J38" s="135">
        <f>IFERROR('Tablas PERNOCTA zona'!J38/'Tablas PERNOCTA zona'!J51-1,"-")</f>
        <v>5.1291399508267776E-2</v>
      </c>
      <c r="K38" s="135">
        <f>IFERROR('Tablas PERNOCTA zona'!K38/'Tablas PERNOCTA zona'!K51-1,"-")</f>
        <v>5.5669331513616749E-2</v>
      </c>
      <c r="L38" s="135">
        <f>IFERROR('Tablas PERNOCTA zona'!L38/'Tablas PERNOCTA zona'!L51-1,"-")</f>
        <v>5.3191050247438643E-2</v>
      </c>
    </row>
    <row r="39" spans="3:12" hidden="1" outlineLevel="1">
      <c r="C39" s="44" t="s">
        <v>44</v>
      </c>
      <c r="D39" s="135">
        <f>IFERROR('Tablas PERNOCTA zona'!D39/'Tablas PERNOCTA zona'!D52-1,"-")</f>
        <v>0.17592128605131774</v>
      </c>
      <c r="E39" s="135">
        <f>IFERROR('Tablas PERNOCTA zona'!E39/'Tablas PERNOCTA zona'!E52-1,"-")</f>
        <v>0.21198903771181543</v>
      </c>
      <c r="F39" s="135">
        <f>IFERROR('Tablas PERNOCTA zona'!F39/'Tablas PERNOCTA zona'!F52-1,"-")</f>
        <v>0.18899488616887061</v>
      </c>
      <c r="G39" s="135">
        <f>IFERROR('Tablas PERNOCTA zona'!G39/'Tablas PERNOCTA zona'!G52-1,"-")</f>
        <v>0.16382310778405795</v>
      </c>
      <c r="H39" s="135">
        <f>IFERROR('Tablas PERNOCTA zona'!H39/'Tablas PERNOCTA zona'!H52-1,"-")</f>
        <v>0.24292589585990965</v>
      </c>
      <c r="I39" s="135">
        <f>IFERROR('Tablas PERNOCTA zona'!I39/'Tablas PERNOCTA zona'!I52-1,"-")</f>
        <v>0.19240479278275124</v>
      </c>
      <c r="J39" s="135">
        <f>IFERROR('Tablas PERNOCTA zona'!J39/'Tablas PERNOCTA zona'!J52-1,"-")</f>
        <v>0.13424943807212686</v>
      </c>
      <c r="K39" s="135">
        <f>IFERROR('Tablas PERNOCTA zona'!K39/'Tablas PERNOCTA zona'!K52-1,"-")</f>
        <v>4.6445033166018446E-2</v>
      </c>
      <c r="L39" s="135">
        <f>IFERROR('Tablas PERNOCTA zona'!L39/'Tablas PERNOCTA zona'!L52-1,"-")</f>
        <v>9.5694103058083568E-2</v>
      </c>
    </row>
    <row r="40" spans="3:12" hidden="1" outlineLevel="1">
      <c r="C40" s="44" t="s">
        <v>45</v>
      </c>
      <c r="D40" s="135">
        <f>IFERROR('Tablas PERNOCTA zona'!D40/'Tablas PERNOCTA zona'!D53-1,"-")</f>
        <v>0.12538417317089356</v>
      </c>
      <c r="E40" s="135">
        <f>IFERROR('Tablas PERNOCTA zona'!E40/'Tablas PERNOCTA zona'!E53-1,"-")</f>
        <v>7.7026058853368662E-2</v>
      </c>
      <c r="F40" s="135">
        <f>IFERROR('Tablas PERNOCTA zona'!F40/'Tablas PERNOCTA zona'!F53-1,"-")</f>
        <v>0.10866361563512017</v>
      </c>
      <c r="G40" s="135">
        <f>IFERROR('Tablas PERNOCTA zona'!G40/'Tablas PERNOCTA zona'!G53-1,"-")</f>
        <v>9.9341951513511439E-2</v>
      </c>
      <c r="H40" s="135">
        <f>IFERROR('Tablas PERNOCTA zona'!H40/'Tablas PERNOCTA zona'!H53-1,"-")</f>
        <v>9.434827145884106E-2</v>
      </c>
      <c r="I40" s="135">
        <f>IFERROR('Tablas PERNOCTA zona'!I40/'Tablas PERNOCTA zona'!I53-1,"-")</f>
        <v>9.7620820960248045E-2</v>
      </c>
      <c r="J40" s="135">
        <f>IFERROR('Tablas PERNOCTA zona'!J40/'Tablas PERNOCTA zona'!J53-1,"-")</f>
        <v>5.4774182052441889E-2</v>
      </c>
      <c r="K40" s="135">
        <f>IFERROR('Tablas PERNOCTA zona'!K40/'Tablas PERNOCTA zona'!K53-1,"-")</f>
        <v>-1.6239190118536362E-2</v>
      </c>
      <c r="L40" s="135">
        <f>IFERROR('Tablas PERNOCTA zona'!L40/'Tablas PERNOCTA zona'!L53-1,"-")</f>
        <v>2.2995041009888029E-2</v>
      </c>
    </row>
    <row r="41" spans="3:12" hidden="1" outlineLevel="1">
      <c r="C41" s="44" t="s">
        <v>46</v>
      </c>
      <c r="D41" s="135">
        <f>IFERROR('Tablas PERNOCTA zona'!D41/'Tablas PERNOCTA zona'!D54-1,"-")</f>
        <v>-2.3726683833013684E-2</v>
      </c>
      <c r="E41" s="135">
        <f>IFERROR('Tablas PERNOCTA zona'!E41/'Tablas PERNOCTA zona'!E54-1,"-")</f>
        <v>-2.2056658453050715E-2</v>
      </c>
      <c r="F41" s="135">
        <f>IFERROR('Tablas PERNOCTA zona'!F41/'Tablas PERNOCTA zona'!F54-1,"-")</f>
        <v>-2.3091211982721793E-2</v>
      </c>
      <c r="G41" s="135">
        <f>IFERROR('Tablas PERNOCTA zona'!G41/'Tablas PERNOCTA zona'!G54-1,"-")</f>
        <v>-1.2980973985902144E-2</v>
      </c>
      <c r="H41" s="135">
        <f>IFERROR('Tablas PERNOCTA zona'!H41/'Tablas PERNOCTA zona'!H54-1,"-")</f>
        <v>1.1513863738654706E-4</v>
      </c>
      <c r="I41" s="135">
        <f>IFERROR('Tablas PERNOCTA zona'!I41/'Tablas PERNOCTA zona'!I54-1,"-")</f>
        <v>-7.9550308439885198E-3</v>
      </c>
      <c r="J41" s="135">
        <f>IFERROR('Tablas PERNOCTA zona'!J41/'Tablas PERNOCTA zona'!J54-1,"-")</f>
        <v>3.8621677420118461E-2</v>
      </c>
      <c r="K41" s="135">
        <f>IFERROR('Tablas PERNOCTA zona'!K41/'Tablas PERNOCTA zona'!K54-1,"-")</f>
        <v>2.2325420310153277E-2</v>
      </c>
      <c r="L41" s="135">
        <f>IFERROR('Tablas PERNOCTA zona'!L41/'Tablas PERNOCTA zona'!L54-1,"-")</f>
        <v>3.0876709520935686E-2</v>
      </c>
    </row>
    <row r="42" spans="3:12" hidden="1" outlineLevel="1">
      <c r="C42" s="44" t="s">
        <v>47</v>
      </c>
      <c r="D42" s="135">
        <f>IFERROR('Tablas PERNOCTA zona'!D42/'Tablas PERNOCTA zona'!D55-1,"-")</f>
        <v>2.416157288121501E-2</v>
      </c>
      <c r="E42" s="135">
        <f>IFERROR('Tablas PERNOCTA zona'!E42/'Tablas PERNOCTA zona'!E55-1,"-")</f>
        <v>4.4900119285631312E-3</v>
      </c>
      <c r="F42" s="135">
        <f>IFERROR('Tablas PERNOCTA zona'!F42/'Tablas PERNOCTA zona'!F55-1,"-")</f>
        <v>1.6640356638718545E-2</v>
      </c>
      <c r="G42" s="135">
        <f>IFERROR('Tablas PERNOCTA zona'!G42/'Tablas PERNOCTA zona'!G55-1,"-")</f>
        <v>3.090116223409356E-2</v>
      </c>
      <c r="H42" s="135">
        <f>IFERROR('Tablas PERNOCTA zona'!H42/'Tablas PERNOCTA zona'!H55-1,"-")</f>
        <v>3.042374714030438E-2</v>
      </c>
      <c r="I42" s="135">
        <f>IFERROR('Tablas PERNOCTA zona'!I42/'Tablas PERNOCTA zona'!I55-1,"-")</f>
        <v>3.0716488135334563E-2</v>
      </c>
      <c r="J42" s="135">
        <f>IFERROR('Tablas PERNOCTA zona'!J42/'Tablas PERNOCTA zona'!J55-1,"-")</f>
        <v>6.5803269287174615E-2</v>
      </c>
      <c r="K42" s="135">
        <f>IFERROR('Tablas PERNOCTA zona'!K42/'Tablas PERNOCTA zona'!K55-1,"-")</f>
        <v>5.2222453358514276E-2</v>
      </c>
      <c r="L42" s="135">
        <f>IFERROR('Tablas PERNOCTA zona'!L42/'Tablas PERNOCTA zona'!L55-1,"-")</f>
        <v>5.9235601833850238E-2</v>
      </c>
    </row>
    <row r="43" spans="3:12" hidden="1" outlineLevel="1">
      <c r="C43" s="44" t="s">
        <v>48</v>
      </c>
      <c r="D43" s="135">
        <f>IFERROR('Tablas PERNOCTA zona'!D43/'Tablas PERNOCTA zona'!D56-1,"-")</f>
        <v>-1.3263501741029304E-2</v>
      </c>
      <c r="E43" s="135">
        <f>IFERROR('Tablas PERNOCTA zona'!E43/'Tablas PERNOCTA zona'!E56-1,"-")</f>
        <v>-2.5557224950046864E-3</v>
      </c>
      <c r="F43" s="135">
        <f>IFERROR('Tablas PERNOCTA zona'!F43/'Tablas PERNOCTA zona'!F56-1,"-")</f>
        <v>-8.9654175494007227E-3</v>
      </c>
      <c r="G43" s="135">
        <f>IFERROR('Tablas PERNOCTA zona'!G43/'Tablas PERNOCTA zona'!G56-1,"-")</f>
        <v>-1.4045202461983042E-2</v>
      </c>
      <c r="H43" s="135">
        <f>IFERROR('Tablas PERNOCTA zona'!H43/'Tablas PERNOCTA zona'!H56-1,"-")</f>
        <v>2.1406407245890602E-2</v>
      </c>
      <c r="I43" s="135">
        <f>IFERROR('Tablas PERNOCTA zona'!I43/'Tablas PERNOCTA zona'!I56-1,"-")</f>
        <v>2.4938815364006217E-4</v>
      </c>
      <c r="J43" s="135">
        <f>IFERROR('Tablas PERNOCTA zona'!J43/'Tablas PERNOCTA zona'!J56-1,"-")</f>
        <v>1.4990579261402015E-2</v>
      </c>
      <c r="K43" s="135">
        <f>IFERROR('Tablas PERNOCTA zona'!K43/'Tablas PERNOCTA zona'!K56-1,"-")</f>
        <v>1.5024427828462361E-2</v>
      </c>
      <c r="L43" s="135">
        <f>IFERROR('Tablas PERNOCTA zona'!L43/'Tablas PERNOCTA zona'!L56-1,"-")</f>
        <v>1.5006585866151667E-2</v>
      </c>
    </row>
    <row r="44" spans="3:12" collapsed="1">
      <c r="C44" s="101">
        <v>2008</v>
      </c>
      <c r="D44" s="241">
        <f>IFERROR('Tablas PERNOCTA zona'!D44/'Tablas PERNOCTA zona'!D57-1,"-")</f>
        <v>-1.6004693312584695E-2</v>
      </c>
      <c r="E44" s="241">
        <f>IFERROR('Tablas PERNOCTA zona'!E44/'Tablas PERNOCTA zona'!E57-1,"-")</f>
        <v>-3.4785519049478464E-2</v>
      </c>
      <c r="F44" s="241">
        <f>IFERROR('Tablas PERNOCTA zona'!F44/'Tablas PERNOCTA zona'!F57-1,"-")</f>
        <v>-2.3026275085405223E-2</v>
      </c>
      <c r="G44" s="241">
        <f>IFERROR('Tablas PERNOCTA zona'!G44/'Tablas PERNOCTA zona'!G57-1,"-")</f>
        <v>-1.5047493134241141E-2</v>
      </c>
      <c r="H44" s="241">
        <f>IFERROR('Tablas PERNOCTA zona'!H44/'Tablas PERNOCTA zona'!H57-1,"-")</f>
        <v>-1.4033604649689946E-2</v>
      </c>
      <c r="I44" s="241">
        <f>IFERROR('Tablas PERNOCTA zona'!I44/'Tablas PERNOCTA zona'!I57-1,"-")</f>
        <v>-1.4662762533220852E-2</v>
      </c>
      <c r="J44" s="241">
        <f>IFERROR('Tablas PERNOCTA zona'!J44/'Tablas PERNOCTA zona'!J57-1,"-")</f>
        <v>1.5767408703919239E-2</v>
      </c>
      <c r="K44" s="241">
        <f>IFERROR('Tablas PERNOCTA zona'!K44/'Tablas PERNOCTA zona'!K57-1,"-")</f>
        <v>-1.214256123466384E-2</v>
      </c>
      <c r="L44" s="241">
        <f>IFERROR('Tablas PERNOCTA zona'!L44/'Tablas PERNOCTA zona'!L57-1,"-")</f>
        <v>2.9322277811290043E-3</v>
      </c>
    </row>
    <row r="45" spans="3:12" hidden="1" outlineLevel="1">
      <c r="C45" s="44" t="s">
        <v>37</v>
      </c>
      <c r="D45" s="135">
        <f>IFERROR('Tablas PERNOCTA zona'!D45/'Tablas PERNOCTA zona'!D58-1,"-")</f>
        <v>2.3786940894568787E-2</v>
      </c>
      <c r="E45" s="135">
        <f>IFERROR('Tablas PERNOCTA zona'!E45/'Tablas PERNOCTA zona'!E58-1,"-")</f>
        <v>4.0773846455605556E-2</v>
      </c>
      <c r="F45" s="135">
        <f>IFERROR('Tablas PERNOCTA zona'!F45/'Tablas PERNOCTA zona'!F58-1,"-")</f>
        <v>3.0739212277991479E-2</v>
      </c>
      <c r="G45" s="135">
        <f>IFERROR('Tablas PERNOCTA zona'!G45/'Tablas PERNOCTA zona'!G58-1,"-")</f>
        <v>2.0259607785708678E-2</v>
      </c>
      <c r="H45" s="135">
        <f>IFERROR('Tablas PERNOCTA zona'!H45/'Tablas PERNOCTA zona'!H58-1,"-")</f>
        <v>4.8942613508755395E-2</v>
      </c>
      <c r="I45" s="135">
        <f>IFERROR('Tablas PERNOCTA zona'!I45/'Tablas PERNOCTA zona'!I58-1,"-")</f>
        <v>3.2040552463336036E-2</v>
      </c>
      <c r="J45" s="135">
        <f>IFERROR('Tablas PERNOCTA zona'!J45/'Tablas PERNOCTA zona'!J58-1,"-")</f>
        <v>2.0115212129172555E-3</v>
      </c>
      <c r="K45" s="135">
        <f>IFERROR('Tablas PERNOCTA zona'!K45/'Tablas PERNOCTA zona'!K58-1,"-")</f>
        <v>1.9982772870003718E-2</v>
      </c>
      <c r="L45" s="135">
        <f>IFERROR('Tablas PERNOCTA zona'!L45/'Tablas PERNOCTA zona'!L58-1,"-")</f>
        <v>1.0631483921937912E-2</v>
      </c>
    </row>
    <row r="46" spans="3:12" hidden="1" outlineLevel="1">
      <c r="C46" s="44" t="s">
        <v>38</v>
      </c>
      <c r="D46" s="135">
        <f>IFERROR('Tablas PERNOCTA zona'!D46/'Tablas PERNOCTA zona'!D59-1,"-")</f>
        <v>1.1084347565709862E-2</v>
      </c>
      <c r="E46" s="135">
        <f>IFERROR('Tablas PERNOCTA zona'!E46/'Tablas PERNOCTA zona'!E59-1,"-")</f>
        <v>4.2421340993110679E-3</v>
      </c>
      <c r="F46" s="135">
        <f>IFERROR('Tablas PERNOCTA zona'!F46/'Tablas PERNOCTA zona'!F59-1,"-")</f>
        <v>8.5244281253058496E-3</v>
      </c>
      <c r="G46" s="135">
        <f>IFERROR('Tablas PERNOCTA zona'!G46/'Tablas PERNOCTA zona'!G59-1,"-")</f>
        <v>-2.3334485952155593E-3</v>
      </c>
      <c r="H46" s="135">
        <f>IFERROR('Tablas PERNOCTA zona'!H46/'Tablas PERNOCTA zona'!H59-1,"-")</f>
        <v>1.6992554889894151E-4</v>
      </c>
      <c r="I46" s="135">
        <f>IFERROR('Tablas PERNOCTA zona'!I46/'Tablas PERNOCTA zona'!I59-1,"-")</f>
        <v>-1.3831320891145582E-3</v>
      </c>
      <c r="J46" s="135">
        <f>IFERROR('Tablas PERNOCTA zona'!J46/'Tablas PERNOCTA zona'!J59-1,"-")</f>
        <v>3.0077534547082507E-2</v>
      </c>
      <c r="K46" s="135">
        <f>IFERROR('Tablas PERNOCTA zona'!K46/'Tablas PERNOCTA zona'!K59-1,"-")</f>
        <v>3.9804070372329026E-3</v>
      </c>
      <c r="L46" s="135">
        <f>IFERROR('Tablas PERNOCTA zona'!L46/'Tablas PERNOCTA zona'!L59-1,"-")</f>
        <v>1.7668444628620383E-2</v>
      </c>
    </row>
    <row r="47" spans="3:12" hidden="1" outlineLevel="1">
      <c r="C47" s="44" t="s">
        <v>39</v>
      </c>
      <c r="D47" s="135">
        <f>IFERROR('Tablas PERNOCTA zona'!D47/'Tablas PERNOCTA zona'!D60-1,"-")</f>
        <v>-0.117499056145839</v>
      </c>
      <c r="E47" s="135">
        <f>IFERROR('Tablas PERNOCTA zona'!E47/'Tablas PERNOCTA zona'!E60-1,"-")</f>
        <v>-3.1239441744418395E-3</v>
      </c>
      <c r="F47" s="135">
        <f>IFERROR('Tablas PERNOCTA zona'!F47/'Tablas PERNOCTA zona'!F60-1,"-")</f>
        <v>-7.8429701440860811E-2</v>
      </c>
      <c r="G47" s="135">
        <f>IFERROR('Tablas PERNOCTA zona'!G47/'Tablas PERNOCTA zona'!G60-1,"-")</f>
        <v>-0.11907708275118756</v>
      </c>
      <c r="H47" s="135">
        <f>IFERROR('Tablas PERNOCTA zona'!H47/'Tablas PERNOCTA zona'!H60-1,"-")</f>
        <v>6.4863456375370276E-3</v>
      </c>
      <c r="I47" s="135">
        <f>IFERROR('Tablas PERNOCTA zona'!I47/'Tablas PERNOCTA zona'!I60-1,"-")</f>
        <v>-7.5250637861786651E-2</v>
      </c>
      <c r="J47" s="135">
        <f>IFERROR('Tablas PERNOCTA zona'!J47/'Tablas PERNOCTA zona'!J60-1,"-")</f>
        <v>-5.1335480587531568E-2</v>
      </c>
      <c r="K47" s="135">
        <f>IFERROR('Tablas PERNOCTA zona'!K47/'Tablas PERNOCTA zona'!K60-1,"-")</f>
        <v>-8.2617142268996191E-2</v>
      </c>
      <c r="L47" s="135">
        <f>IFERROR('Tablas PERNOCTA zona'!L47/'Tablas PERNOCTA zona'!L60-1,"-")</f>
        <v>-6.5837034579028564E-2</v>
      </c>
    </row>
    <row r="48" spans="3:12" hidden="1" outlineLevel="1">
      <c r="C48" s="44" t="s">
        <v>40</v>
      </c>
      <c r="D48" s="135">
        <f>IFERROR('Tablas PERNOCTA zona'!D48/'Tablas PERNOCTA zona'!D61-1,"-")</f>
        <v>-0.102482093571026</v>
      </c>
      <c r="E48" s="135">
        <f>IFERROR('Tablas PERNOCTA zona'!E48/'Tablas PERNOCTA zona'!E61-1,"-")</f>
        <v>-7.5794500894243444E-2</v>
      </c>
      <c r="F48" s="135">
        <f>IFERROR('Tablas PERNOCTA zona'!F48/'Tablas PERNOCTA zona'!F61-1,"-")</f>
        <v>-9.3703635464445378E-2</v>
      </c>
      <c r="G48" s="135">
        <f>IFERROR('Tablas PERNOCTA zona'!G48/'Tablas PERNOCTA zona'!G61-1,"-")</f>
        <v>-0.11769118779746135</v>
      </c>
      <c r="H48" s="135">
        <f>IFERROR('Tablas PERNOCTA zona'!H48/'Tablas PERNOCTA zona'!H61-1,"-")</f>
        <v>-7.412264459209239E-2</v>
      </c>
      <c r="I48" s="135">
        <f>IFERROR('Tablas PERNOCTA zona'!I48/'Tablas PERNOCTA zona'!I61-1,"-")</f>
        <v>-0.10295796789064493</v>
      </c>
      <c r="J48" s="135">
        <f>IFERROR('Tablas PERNOCTA zona'!J48/'Tablas PERNOCTA zona'!J61-1,"-")</f>
        <v>-4.7924052403013229E-2</v>
      </c>
      <c r="K48" s="135">
        <f>IFERROR('Tablas PERNOCTA zona'!K48/'Tablas PERNOCTA zona'!K61-1,"-")</f>
        <v>-0.11251119560733835</v>
      </c>
      <c r="L48" s="135">
        <f>IFERROR('Tablas PERNOCTA zona'!L48/'Tablas PERNOCTA zona'!L61-1,"-")</f>
        <v>-7.6750556819058402E-2</v>
      </c>
    </row>
    <row r="49" spans="3:12" hidden="1" outlineLevel="1">
      <c r="C49" s="44" t="s">
        <v>41</v>
      </c>
      <c r="D49" s="135">
        <f>IFERROR('Tablas PERNOCTA zona'!D49/'Tablas PERNOCTA zona'!D62-1,"-")</f>
        <v>-1.5647432399507832E-2</v>
      </c>
      <c r="E49" s="135">
        <f>IFERROR('Tablas PERNOCTA zona'!E49/'Tablas PERNOCTA zona'!E62-1,"-")</f>
        <v>-9.8376714731843729E-3</v>
      </c>
      <c r="F49" s="135">
        <f>IFERROR('Tablas PERNOCTA zona'!F49/'Tablas PERNOCTA zona'!F62-1,"-")</f>
        <v>-1.3515546128509248E-2</v>
      </c>
      <c r="G49" s="135">
        <f>IFERROR('Tablas PERNOCTA zona'!G49/'Tablas PERNOCTA zona'!G62-1,"-")</f>
        <v>-2.6745763584288929E-2</v>
      </c>
      <c r="H49" s="135">
        <f>IFERROR('Tablas PERNOCTA zona'!H49/'Tablas PERNOCTA zona'!H62-1,"-")</f>
        <v>-6.3832774354574129E-3</v>
      </c>
      <c r="I49" s="135">
        <f>IFERROR('Tablas PERNOCTA zona'!I49/'Tablas PERNOCTA zona'!I62-1,"-")</f>
        <v>-1.9196089295649865E-2</v>
      </c>
      <c r="J49" s="135">
        <f>IFERROR('Tablas PERNOCTA zona'!J49/'Tablas PERNOCTA zona'!J62-1,"-")</f>
        <v>-3.4954478685411017E-2</v>
      </c>
      <c r="K49" s="135">
        <f>IFERROR('Tablas PERNOCTA zona'!K49/'Tablas PERNOCTA zona'!K62-1,"-")</f>
        <v>-0.10745544374088578</v>
      </c>
      <c r="L49" s="135">
        <f>IFERROR('Tablas PERNOCTA zona'!L49/'Tablas PERNOCTA zona'!L62-1,"-")</f>
        <v>-6.9784562610975764E-2</v>
      </c>
    </row>
    <row r="50" spans="3:12" hidden="1" outlineLevel="1">
      <c r="C50" s="44" t="s">
        <v>42</v>
      </c>
      <c r="D50" s="135">
        <f>IFERROR('Tablas PERNOCTA zona'!D50/'Tablas PERNOCTA zona'!D63-1,"-")</f>
        <v>-0.10230661875405223</v>
      </c>
      <c r="E50" s="135">
        <f>IFERROR('Tablas PERNOCTA zona'!E50/'Tablas PERNOCTA zona'!E63-1,"-")</f>
        <v>-3.113867883257293E-2</v>
      </c>
      <c r="F50" s="135">
        <f>IFERROR('Tablas PERNOCTA zona'!F50/'Tablas PERNOCTA zona'!F63-1,"-")</f>
        <v>-7.6680951490201932E-2</v>
      </c>
      <c r="G50" s="135">
        <f>IFERROR('Tablas PERNOCTA zona'!G50/'Tablas PERNOCTA zona'!G63-1,"-")</f>
        <v>-0.11307350405207384</v>
      </c>
      <c r="H50" s="135">
        <f>IFERROR('Tablas PERNOCTA zona'!H50/'Tablas PERNOCTA zona'!H63-1,"-")</f>
        <v>-1.6226455176320598E-2</v>
      </c>
      <c r="I50" s="135">
        <f>IFERROR('Tablas PERNOCTA zona'!I50/'Tablas PERNOCTA zona'!I63-1,"-")</f>
        <v>-7.7847234027208945E-2</v>
      </c>
      <c r="J50" s="135">
        <f>IFERROR('Tablas PERNOCTA zona'!J50/'Tablas PERNOCTA zona'!J63-1,"-")</f>
        <v>-6.3728045683160262E-2</v>
      </c>
      <c r="K50" s="135">
        <f>IFERROR('Tablas PERNOCTA zona'!K50/'Tablas PERNOCTA zona'!K63-1,"-")</f>
        <v>-0.11107205605125214</v>
      </c>
      <c r="L50" s="135">
        <f>IFERROR('Tablas PERNOCTA zona'!L50/'Tablas PERNOCTA zona'!L63-1,"-")</f>
        <v>-8.5730656550322304E-2</v>
      </c>
    </row>
    <row r="51" spans="3:12" hidden="1" outlineLevel="1">
      <c r="C51" s="44" t="s">
        <v>43</v>
      </c>
      <c r="D51" s="135">
        <f>IFERROR('Tablas PERNOCTA zona'!D51/'Tablas PERNOCTA zona'!D64-1,"-")</f>
        <v>-0.1067040193830312</v>
      </c>
      <c r="E51" s="135">
        <f>IFERROR('Tablas PERNOCTA zona'!E51/'Tablas PERNOCTA zona'!E64-1,"-")</f>
        <v>3.7490158076433966E-2</v>
      </c>
      <c r="F51" s="135">
        <f>IFERROR('Tablas PERNOCTA zona'!F51/'Tablas PERNOCTA zona'!F64-1,"-")</f>
        <v>-5.9211612011700554E-2</v>
      </c>
      <c r="G51" s="135">
        <f>IFERROR('Tablas PERNOCTA zona'!G51/'Tablas PERNOCTA zona'!G64-1,"-")</f>
        <v>-9.7542101838336004E-2</v>
      </c>
      <c r="H51" s="135">
        <f>IFERROR('Tablas PERNOCTA zona'!H51/'Tablas PERNOCTA zona'!H64-1,"-")</f>
        <v>5.1056293865920255E-2</v>
      </c>
      <c r="I51" s="135">
        <f>IFERROR('Tablas PERNOCTA zona'!I51/'Tablas PERNOCTA zona'!I64-1,"-")</f>
        <v>-4.7956648676157454E-2</v>
      </c>
      <c r="J51" s="135">
        <f>IFERROR('Tablas PERNOCTA zona'!J51/'Tablas PERNOCTA zona'!J64-1,"-")</f>
        <v>-7.3677018376969827E-2</v>
      </c>
      <c r="K51" s="135">
        <f>IFERROR('Tablas PERNOCTA zona'!K51/'Tablas PERNOCTA zona'!K64-1,"-")</f>
        <v>-8.7916185346202935E-2</v>
      </c>
      <c r="L51" s="135">
        <f>IFERROR('Tablas PERNOCTA zona'!L51/'Tablas PERNOCTA zona'!L64-1,"-")</f>
        <v>-7.9909843855735074E-2</v>
      </c>
    </row>
    <row r="52" spans="3:12" hidden="1" outlineLevel="1">
      <c r="C52" s="44" t="s">
        <v>44</v>
      </c>
      <c r="D52" s="135">
        <f>IFERROR('Tablas PERNOCTA zona'!D52/'Tablas PERNOCTA zona'!D65-1,"-")</f>
        <v>-0.23843282542689215</v>
      </c>
      <c r="E52" s="135">
        <f>IFERROR('Tablas PERNOCTA zona'!E52/'Tablas PERNOCTA zona'!E65-1,"-")</f>
        <v>2.4815728055485931E-2</v>
      </c>
      <c r="F52" s="135">
        <f>IFERROR('Tablas PERNOCTA zona'!F52/'Tablas PERNOCTA zona'!F65-1,"-")</f>
        <v>-0.16024305419568097</v>
      </c>
      <c r="G52" s="135">
        <f>IFERROR('Tablas PERNOCTA zona'!G52/'Tablas PERNOCTA zona'!G65-1,"-")</f>
        <v>-0.21400117058882684</v>
      </c>
      <c r="H52" s="135">
        <f>IFERROR('Tablas PERNOCTA zona'!H52/'Tablas PERNOCTA zona'!H65-1,"-")</f>
        <v>2.2591165134894675E-2</v>
      </c>
      <c r="I52" s="135">
        <f>IFERROR('Tablas PERNOCTA zona'!I52/'Tablas PERNOCTA zona'!I65-1,"-")</f>
        <v>-0.14229930870151974</v>
      </c>
      <c r="J52" s="135">
        <f>IFERROR('Tablas PERNOCTA zona'!J52/'Tablas PERNOCTA zona'!J65-1,"-")</f>
        <v>-0.1096378836611186</v>
      </c>
      <c r="K52" s="135">
        <f>IFERROR('Tablas PERNOCTA zona'!K52/'Tablas PERNOCTA zona'!K65-1,"-")</f>
        <v>-7.2388604877987928E-2</v>
      </c>
      <c r="L52" s="135">
        <f>IFERROR('Tablas PERNOCTA zona'!L52/'Tablas PERNOCTA zona'!L65-1,"-")</f>
        <v>-9.3656559277397911E-2</v>
      </c>
    </row>
    <row r="53" spans="3:12" hidden="1" outlineLevel="1">
      <c r="C53" s="44" t="s">
        <v>45</v>
      </c>
      <c r="D53" s="135">
        <f>IFERROR('Tablas PERNOCTA zona'!D53/'Tablas PERNOCTA zona'!D66-1,"-")</f>
        <v>-3.5825827426317791E-2</v>
      </c>
      <c r="E53" s="135">
        <f>IFERROR('Tablas PERNOCTA zona'!E53/'Tablas PERNOCTA zona'!E66-1,"-")</f>
        <v>-0.11771979606431815</v>
      </c>
      <c r="F53" s="135">
        <f>IFERROR('Tablas PERNOCTA zona'!F53/'Tablas PERNOCTA zona'!F66-1,"-")</f>
        <v>-6.5807988243143933E-2</v>
      </c>
      <c r="G53" s="135">
        <f>IFERROR('Tablas PERNOCTA zona'!G53/'Tablas PERNOCTA zona'!G66-1,"-")</f>
        <v>-1.3241811696033112E-3</v>
      </c>
      <c r="H53" s="135">
        <f>IFERROR('Tablas PERNOCTA zona'!H53/'Tablas PERNOCTA zona'!H66-1,"-")</f>
        <v>-0.11306508689176797</v>
      </c>
      <c r="I53" s="135">
        <f>IFERROR('Tablas PERNOCTA zona'!I53/'Tablas PERNOCTA zona'!I66-1,"-")</f>
        <v>-4.288440975109975E-2</v>
      </c>
      <c r="J53" s="135">
        <f>IFERROR('Tablas PERNOCTA zona'!J53/'Tablas PERNOCTA zona'!J66-1,"-")</f>
        <v>-5.9357304205217121E-2</v>
      </c>
      <c r="K53" s="135">
        <f>IFERROR('Tablas PERNOCTA zona'!K53/'Tablas PERNOCTA zona'!K66-1,"-")</f>
        <v>-0.10179409903202918</v>
      </c>
      <c r="L53" s="135">
        <f>IFERROR('Tablas PERNOCTA zona'!L53/'Tablas PERNOCTA zona'!L66-1,"-")</f>
        <v>-7.8833618272889594E-2</v>
      </c>
    </row>
    <row r="54" spans="3:12" hidden="1" outlineLevel="1">
      <c r="C54" s="44" t="s">
        <v>46</v>
      </c>
      <c r="D54" s="135">
        <f>IFERROR('Tablas PERNOCTA zona'!D54/'Tablas PERNOCTA zona'!D67-1,"-")</f>
        <v>-1.4681226741827591E-2</v>
      </c>
      <c r="E54" s="135">
        <f>IFERROR('Tablas PERNOCTA zona'!E54/'Tablas PERNOCTA zona'!E67-1,"-")</f>
        <v>-1.3661567621893633E-2</v>
      </c>
      <c r="F54" s="135">
        <f>IFERROR('Tablas PERNOCTA zona'!F54/'Tablas PERNOCTA zona'!F67-1,"-")</f>
        <v>-1.4293478418823891E-2</v>
      </c>
      <c r="G54" s="135">
        <f>IFERROR('Tablas PERNOCTA zona'!G54/'Tablas PERNOCTA zona'!G67-1,"-")</f>
        <v>-6.2770043984375912E-3</v>
      </c>
      <c r="H54" s="135">
        <f>IFERROR('Tablas PERNOCTA zona'!H54/'Tablas PERNOCTA zona'!H67-1,"-")</f>
        <v>-1.3899831756986947E-2</v>
      </c>
      <c r="I54" s="135">
        <f>IFERROR('Tablas PERNOCTA zona'!I54/'Tablas PERNOCTA zona'!I67-1,"-")</f>
        <v>-9.2163392016132439E-3</v>
      </c>
      <c r="J54" s="135">
        <f>IFERROR('Tablas PERNOCTA zona'!J54/'Tablas PERNOCTA zona'!J67-1,"-")</f>
        <v>2.4161026045161904E-3</v>
      </c>
      <c r="K54" s="135">
        <f>IFERROR('Tablas PERNOCTA zona'!K54/'Tablas PERNOCTA zona'!K67-1,"-")</f>
        <v>-5.8806492912417685E-3</v>
      </c>
      <c r="L54" s="135">
        <f>IFERROR('Tablas PERNOCTA zona'!L54/'Tablas PERNOCTA zona'!L67-1,"-")</f>
        <v>-1.5442163722078073E-3</v>
      </c>
    </row>
    <row r="55" spans="3:12" hidden="1" outlineLevel="1">
      <c r="C55" s="44" t="s">
        <v>47</v>
      </c>
      <c r="D55" s="135">
        <f>IFERROR('Tablas PERNOCTA zona'!D55/'Tablas PERNOCTA zona'!D68-1,"-")</f>
        <v>5.6318878851659981E-3</v>
      </c>
      <c r="E55" s="135">
        <f>IFERROR('Tablas PERNOCTA zona'!E55/'Tablas PERNOCTA zona'!E68-1,"-")</f>
        <v>-4.6290658548309604E-2</v>
      </c>
      <c r="F55" s="135">
        <f>IFERROR('Tablas PERNOCTA zona'!F55/'Tablas PERNOCTA zona'!F68-1,"-")</f>
        <v>-1.4874111104958843E-2</v>
      </c>
      <c r="G55" s="135">
        <f>IFERROR('Tablas PERNOCTA zona'!G55/'Tablas PERNOCTA zona'!G68-1,"-")</f>
        <v>1.4954088325316972E-2</v>
      </c>
      <c r="H55" s="135">
        <f>IFERROR('Tablas PERNOCTA zona'!H55/'Tablas PERNOCTA zona'!H68-1,"-")</f>
        <v>-4.3638699002917281E-2</v>
      </c>
      <c r="I55" s="135">
        <f>IFERROR('Tablas PERNOCTA zona'!I55/'Tablas PERNOCTA zona'!I68-1,"-")</f>
        <v>-8.5425687945244189E-3</v>
      </c>
      <c r="J55" s="135">
        <f>IFERROR('Tablas PERNOCTA zona'!J55/'Tablas PERNOCTA zona'!J68-1,"-")</f>
        <v>7.1897560994429455E-3</v>
      </c>
      <c r="K55" s="135">
        <f>IFERROR('Tablas PERNOCTA zona'!K55/'Tablas PERNOCTA zona'!K68-1,"-")</f>
        <v>-2.7795577976231001E-2</v>
      </c>
      <c r="L55" s="135">
        <f>IFERROR('Tablas PERNOCTA zona'!L55/'Tablas PERNOCTA zona'!L68-1,"-")</f>
        <v>-1.0038137818151993E-2</v>
      </c>
    </row>
    <row r="56" spans="3:12" hidden="1" outlineLevel="1">
      <c r="C56" s="44" t="s">
        <v>48</v>
      </c>
      <c r="D56" s="135">
        <f>IFERROR('Tablas PERNOCTA zona'!D56/'Tablas PERNOCTA zona'!D69-1,"-")</f>
        <v>4.2017056830849553E-2</v>
      </c>
      <c r="E56" s="135">
        <f>IFERROR('Tablas PERNOCTA zona'!E56/'Tablas PERNOCTA zona'!E69-1,"-")</f>
        <v>1.0737807549028311E-3</v>
      </c>
      <c r="F56" s="135">
        <f>IFERROR('Tablas PERNOCTA zona'!F56/'Tablas PERNOCTA zona'!F69-1,"-")</f>
        <v>2.5186637027830194E-2</v>
      </c>
      <c r="G56" s="135">
        <f>IFERROR('Tablas PERNOCTA zona'!G56/'Tablas PERNOCTA zona'!G69-1,"-")</f>
        <v>6.8373632249895344E-2</v>
      </c>
      <c r="H56" s="135">
        <f>IFERROR('Tablas PERNOCTA zona'!H56/'Tablas PERNOCTA zona'!H69-1,"-")</f>
        <v>2.7613012369931411E-4</v>
      </c>
      <c r="I56" s="135">
        <f>IFERROR('Tablas PERNOCTA zona'!I56/'Tablas PERNOCTA zona'!I69-1,"-")</f>
        <v>3.9829990725967823E-2</v>
      </c>
      <c r="J56" s="135">
        <f>IFERROR('Tablas PERNOCTA zona'!J56/'Tablas PERNOCTA zona'!J69-1,"-")</f>
        <v>1.4404573108824703E-2</v>
      </c>
      <c r="K56" s="135">
        <f>IFERROR('Tablas PERNOCTA zona'!K56/'Tablas PERNOCTA zona'!K69-1,"-")</f>
        <v>-2.575561961303563E-2</v>
      </c>
      <c r="L56" s="135">
        <f>IFERROR('Tablas PERNOCTA zona'!L56/'Tablas PERNOCTA zona'!L69-1,"-")</f>
        <v>-4.9914908105271882E-3</v>
      </c>
    </row>
    <row r="57" spans="3:12" collapsed="1">
      <c r="C57" s="101">
        <v>2007</v>
      </c>
      <c r="D57" s="241">
        <f>IFERROR('Tablas PERNOCTA zona'!D57/'Tablas PERNOCTA zona'!D70-1,"-")</f>
        <v>-5.3541378873348644E-2</v>
      </c>
      <c r="E57" s="241">
        <f>IFERROR('Tablas PERNOCTA zona'!E57/'Tablas PERNOCTA zona'!E70-1,"-")</f>
        <v>-1.6632821765178885E-2</v>
      </c>
      <c r="F57" s="241">
        <f>IFERROR('Tablas PERNOCTA zona'!F57/'Tablas PERNOCTA zona'!F70-1,"-")</f>
        <v>-4.0071285175133919E-2</v>
      </c>
      <c r="G57" s="241">
        <f>IFERROR('Tablas PERNOCTA zona'!G57/'Tablas PERNOCTA zona'!G70-1,"-")</f>
        <v>-4.9586725625142325E-2</v>
      </c>
      <c r="H57" s="241">
        <f>IFERROR('Tablas PERNOCTA zona'!H57/'Tablas PERNOCTA zona'!H70-1,"-")</f>
        <v>-1.2491889932851441E-2</v>
      </c>
      <c r="I57" s="241">
        <f>IFERROR('Tablas PERNOCTA zona'!I57/'Tablas PERNOCTA zona'!I70-1,"-")</f>
        <v>-3.5843558484220717E-2</v>
      </c>
      <c r="J57" s="241">
        <f>IFERROR('Tablas PERNOCTA zona'!J57/'Tablas PERNOCTA zona'!J70-1,"-")</f>
        <v>-3.1719413523430995E-2</v>
      </c>
      <c r="K57" s="241">
        <f>IFERROR('Tablas PERNOCTA zona'!K57/'Tablas PERNOCTA zona'!K70-1,"-")</f>
        <v>-5.8914487359399748E-2</v>
      </c>
      <c r="L57" s="241">
        <f>IFERROR('Tablas PERNOCTA zona'!L57/'Tablas PERNOCTA zona'!L70-1,"-")</f>
        <v>-4.4418472100876349E-2</v>
      </c>
    </row>
    <row r="58" spans="3:12">
      <c r="C58" s="514" t="s">
        <v>76</v>
      </c>
      <c r="D58" s="515"/>
      <c r="E58" s="515"/>
      <c r="F58" s="515"/>
      <c r="G58" s="515"/>
      <c r="H58" s="515"/>
      <c r="I58" s="515"/>
      <c r="J58" s="515"/>
      <c r="K58" s="515"/>
      <c r="L58" s="516"/>
    </row>
  </sheetData>
  <mergeCells count="6">
    <mergeCell ref="C58:L58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C2:I70"/>
  <sheetViews>
    <sheetView showGridLines="0" showRowColHeaders="0" zoomScaleNormal="100" workbookViewId="0">
      <selection activeCell="E10" sqref="E10"/>
    </sheetView>
  </sheetViews>
  <sheetFormatPr baseColWidth="10" defaultRowHeight="15" outlineLevelRow="1"/>
  <cols>
    <col min="1" max="1" width="14.28515625" customWidth="1"/>
    <col min="8" max="8" width="14" customWidth="1"/>
    <col min="11" max="11" width="12.85546875" customWidth="1"/>
  </cols>
  <sheetData>
    <row r="2" spans="3:9" ht="42.75" customHeight="1"/>
    <row r="3" spans="3:9" ht="30" customHeight="1">
      <c r="C3" s="528" t="s">
        <v>227</v>
      </c>
      <c r="D3" s="528"/>
      <c r="E3" s="528"/>
      <c r="F3" s="528"/>
      <c r="G3" s="528"/>
      <c r="H3" s="528"/>
      <c r="I3" s="528"/>
    </row>
    <row r="4" spans="3:9" ht="45" customHeight="1">
      <c r="C4" s="118"/>
      <c r="D4" s="95" t="s">
        <v>112</v>
      </c>
      <c r="E4" s="95" t="s">
        <v>113</v>
      </c>
      <c r="F4" s="95" t="s">
        <v>123</v>
      </c>
      <c r="G4" s="119" t="s">
        <v>34</v>
      </c>
      <c r="H4" s="119" t="s">
        <v>115</v>
      </c>
      <c r="I4" s="120" t="s">
        <v>36</v>
      </c>
    </row>
    <row r="5" spans="3:9" hidden="1">
      <c r="C5" s="44" t="s">
        <v>37</v>
      </c>
      <c r="D5" s="45" t="e">
        <v>#REF!</v>
      </c>
      <c r="E5" s="45" t="e">
        <v>#REF!</v>
      </c>
      <c r="F5" s="45" t="e">
        <v>#REF!</v>
      </c>
      <c r="G5" s="45" t="e">
        <v>#REF!</v>
      </c>
      <c r="H5" s="45" t="e">
        <v>#REF!</v>
      </c>
      <c r="I5" s="45" t="e">
        <v>#REF!</v>
      </c>
    </row>
    <row r="6" spans="3:9" hidden="1">
      <c r="C6" s="44" t="s">
        <v>38</v>
      </c>
      <c r="D6" s="45" t="e">
        <v>#REF!</v>
      </c>
      <c r="E6" s="45" t="e">
        <v>#REF!</v>
      </c>
      <c r="F6" s="45" t="e">
        <v>#REF!</v>
      </c>
      <c r="G6" s="45" t="e">
        <v>#REF!</v>
      </c>
      <c r="H6" s="45" t="e">
        <v>#REF!</v>
      </c>
      <c r="I6" s="45" t="e">
        <v>#REF!</v>
      </c>
    </row>
    <row r="7" spans="3:9" hidden="1">
      <c r="C7" s="44" t="s">
        <v>39</v>
      </c>
      <c r="D7" s="45" t="e">
        <v>#REF!</v>
      </c>
      <c r="E7" s="45" t="e">
        <v>#REF!</v>
      </c>
      <c r="F7" s="45" t="e">
        <v>#REF!</v>
      </c>
      <c r="G7" s="45" t="e">
        <v>#REF!</v>
      </c>
      <c r="H7" s="45" t="e">
        <v>#REF!</v>
      </c>
      <c r="I7" s="45" t="e">
        <v>#REF!</v>
      </c>
    </row>
    <row r="8" spans="3:9" hidden="1">
      <c r="C8" s="44" t="s">
        <v>40</v>
      </c>
      <c r="D8" s="45" t="e">
        <v>#REF!</v>
      </c>
      <c r="E8" s="45" t="e">
        <v>#REF!</v>
      </c>
      <c r="F8" s="45" t="e">
        <v>#REF!</v>
      </c>
      <c r="G8" s="45" t="e">
        <v>#REF!</v>
      </c>
      <c r="H8" s="45" t="e">
        <v>#REF!</v>
      </c>
      <c r="I8" s="45" t="e">
        <v>#REF!</v>
      </c>
    </row>
    <row r="9" spans="3:9" hidden="1">
      <c r="C9" s="44" t="s">
        <v>41</v>
      </c>
      <c r="D9" s="45" t="e">
        <v>#REF!</v>
      </c>
      <c r="E9" s="45" t="e">
        <v>#REF!</v>
      </c>
      <c r="F9" s="45" t="e">
        <v>#REF!</v>
      </c>
      <c r="G9" s="45" t="e">
        <v>#REF!</v>
      </c>
      <c r="H9" s="45" t="e">
        <v>#REF!</v>
      </c>
      <c r="I9" s="45" t="e">
        <v>#REF!</v>
      </c>
    </row>
    <row r="10" spans="3:9">
      <c r="C10" s="44" t="s">
        <v>42</v>
      </c>
      <c r="D10" s="45">
        <v>2113</v>
      </c>
      <c r="E10" s="45">
        <v>35704</v>
      </c>
      <c r="F10" s="45">
        <v>219286</v>
      </c>
      <c r="G10" s="45">
        <v>257103</v>
      </c>
      <c r="H10" s="45">
        <v>114669</v>
      </c>
      <c r="I10" s="45">
        <v>371772</v>
      </c>
    </row>
    <row r="11" spans="3:9">
      <c r="C11" s="44" t="s">
        <v>43</v>
      </c>
      <c r="D11" s="45">
        <v>1570</v>
      </c>
      <c r="E11" s="45">
        <v>37373</v>
      </c>
      <c r="F11" s="45">
        <v>243452</v>
      </c>
      <c r="G11" s="45">
        <v>282395</v>
      </c>
      <c r="H11" s="45">
        <v>128825</v>
      </c>
      <c r="I11" s="45">
        <v>411220</v>
      </c>
    </row>
    <row r="12" spans="3:9">
      <c r="C12" s="44" t="s">
        <v>44</v>
      </c>
      <c r="D12" s="45">
        <v>2916</v>
      </c>
      <c r="E12" s="45">
        <v>41576</v>
      </c>
      <c r="F12" s="45">
        <v>211438</v>
      </c>
      <c r="G12" s="45">
        <v>255930</v>
      </c>
      <c r="H12" s="45">
        <v>119831</v>
      </c>
      <c r="I12" s="45">
        <v>375761</v>
      </c>
    </row>
    <row r="13" spans="3:9">
      <c r="C13" s="44" t="s">
        <v>45</v>
      </c>
      <c r="D13" s="45">
        <v>2916</v>
      </c>
      <c r="E13" s="45">
        <v>41576</v>
      </c>
      <c r="F13" s="45">
        <v>211438</v>
      </c>
      <c r="G13" s="45">
        <v>255930</v>
      </c>
      <c r="H13" s="45">
        <v>119831</v>
      </c>
      <c r="I13" s="45">
        <v>375761</v>
      </c>
    </row>
    <row r="14" spans="3:9">
      <c r="C14" s="44" t="s">
        <v>46</v>
      </c>
      <c r="D14" s="45">
        <v>5121</v>
      </c>
      <c r="E14" s="45">
        <v>51618</v>
      </c>
      <c r="F14" s="45">
        <v>266486</v>
      </c>
      <c r="G14" s="45">
        <v>323225</v>
      </c>
      <c r="H14" s="45">
        <v>164207</v>
      </c>
      <c r="I14" s="45">
        <v>487432</v>
      </c>
    </row>
    <row r="15" spans="3:9">
      <c r="C15" s="44" t="s">
        <v>47</v>
      </c>
      <c r="D15" s="45">
        <v>4265</v>
      </c>
      <c r="E15" s="45">
        <v>58014</v>
      </c>
      <c r="F15" s="45">
        <v>283144</v>
      </c>
      <c r="G15" s="45">
        <v>345423</v>
      </c>
      <c r="H15" s="45">
        <v>177213</v>
      </c>
      <c r="I15" s="45">
        <v>522636</v>
      </c>
    </row>
    <row r="16" spans="3:9">
      <c r="C16" s="44" t="s">
        <v>48</v>
      </c>
      <c r="D16" s="45">
        <v>3380</v>
      </c>
      <c r="E16" s="45">
        <v>54419</v>
      </c>
      <c r="F16" s="45">
        <v>301767</v>
      </c>
      <c r="G16" s="45">
        <v>359566</v>
      </c>
      <c r="H16" s="45">
        <v>186366</v>
      </c>
      <c r="I16" s="45">
        <v>545932</v>
      </c>
    </row>
    <row r="17" spans="3:9" ht="30.75" customHeight="1">
      <c r="C17" s="47" t="str">
        <f>actualizaciones!A2</f>
        <v xml:space="preserve">acumulado julio 2010 </v>
      </c>
      <c r="D17" s="48">
        <v>22281</v>
      </c>
      <c r="E17" s="48">
        <v>320280</v>
      </c>
      <c r="F17" s="48">
        <v>1737011</v>
      </c>
      <c r="G17" s="48">
        <v>2079572</v>
      </c>
      <c r="H17" s="48">
        <v>1010942</v>
      </c>
      <c r="I17" s="48">
        <v>3090514</v>
      </c>
    </row>
    <row r="18" spans="3:9" hidden="1" outlineLevel="1">
      <c r="C18" s="44" t="s">
        <v>37</v>
      </c>
      <c r="D18" s="45">
        <v>3846</v>
      </c>
      <c r="E18" s="45">
        <v>53166</v>
      </c>
      <c r="F18" s="45">
        <v>269952</v>
      </c>
      <c r="G18" s="45">
        <v>326964</v>
      </c>
      <c r="H18" s="45">
        <v>180678</v>
      </c>
      <c r="I18" s="45">
        <v>507642</v>
      </c>
    </row>
    <row r="19" spans="3:9" hidden="1" outlineLevel="1">
      <c r="C19" s="44" t="s">
        <v>38</v>
      </c>
      <c r="D19" s="45">
        <v>814</v>
      </c>
      <c r="E19" s="45">
        <v>49745</v>
      </c>
      <c r="F19" s="45">
        <v>270264</v>
      </c>
      <c r="G19" s="45">
        <v>320823</v>
      </c>
      <c r="H19" s="45">
        <v>166674</v>
      </c>
      <c r="I19" s="45">
        <v>487497</v>
      </c>
    </row>
    <row r="20" spans="3:9" hidden="1" outlineLevel="1">
      <c r="C20" s="44" t="s">
        <v>39</v>
      </c>
      <c r="D20" s="45">
        <v>1621</v>
      </c>
      <c r="E20" s="45">
        <v>33696</v>
      </c>
      <c r="F20" s="45">
        <v>210349</v>
      </c>
      <c r="G20" s="45">
        <v>245666</v>
      </c>
      <c r="H20" s="45">
        <v>129106</v>
      </c>
      <c r="I20" s="45">
        <v>374772</v>
      </c>
    </row>
    <row r="21" spans="3:9" hidden="1" outlineLevel="1">
      <c r="C21" s="44" t="s">
        <v>40</v>
      </c>
      <c r="D21" s="45">
        <v>1686</v>
      </c>
      <c r="E21" s="45">
        <v>35816</v>
      </c>
      <c r="F21" s="45">
        <v>233493</v>
      </c>
      <c r="G21" s="45">
        <v>270995</v>
      </c>
      <c r="H21" s="45">
        <v>120885</v>
      </c>
      <c r="I21" s="45">
        <v>391880</v>
      </c>
    </row>
    <row r="22" spans="3:9" hidden="1" outlineLevel="1">
      <c r="C22" s="44" t="s">
        <v>41</v>
      </c>
      <c r="D22" s="45">
        <v>2883</v>
      </c>
      <c r="E22" s="45">
        <v>52818</v>
      </c>
      <c r="F22" s="45">
        <v>324410</v>
      </c>
      <c r="G22" s="45">
        <v>380111</v>
      </c>
      <c r="H22" s="45">
        <v>183744</v>
      </c>
      <c r="I22" s="45">
        <v>563855</v>
      </c>
    </row>
    <row r="23" spans="3:9" hidden="1" outlineLevel="1">
      <c r="C23" s="44" t="s">
        <v>42</v>
      </c>
      <c r="D23" s="45">
        <v>1026</v>
      </c>
      <c r="E23" s="45">
        <v>46264</v>
      </c>
      <c r="F23" s="45">
        <v>248779</v>
      </c>
      <c r="G23" s="45">
        <v>296069</v>
      </c>
      <c r="H23" s="45">
        <v>158481</v>
      </c>
      <c r="I23" s="45">
        <v>454550</v>
      </c>
    </row>
    <row r="24" spans="3:9" hidden="1" outlineLevel="1">
      <c r="C24" s="44" t="s">
        <v>43</v>
      </c>
      <c r="D24" s="45">
        <v>894</v>
      </c>
      <c r="E24" s="45">
        <v>40889</v>
      </c>
      <c r="F24" s="45">
        <v>213426</v>
      </c>
      <c r="G24" s="45">
        <v>255209</v>
      </c>
      <c r="H24" s="45">
        <v>148633</v>
      </c>
      <c r="I24" s="45">
        <v>403842</v>
      </c>
    </row>
    <row r="25" spans="3:9" hidden="1" outlineLevel="1">
      <c r="C25" s="44" t="s">
        <v>44</v>
      </c>
      <c r="D25" s="45">
        <v>733</v>
      </c>
      <c r="E25" s="45">
        <v>40726</v>
      </c>
      <c r="F25" s="45">
        <v>205546</v>
      </c>
      <c r="G25" s="45">
        <v>247005</v>
      </c>
      <c r="H25" s="45">
        <v>131071</v>
      </c>
      <c r="I25" s="45">
        <v>378076</v>
      </c>
    </row>
    <row r="26" spans="3:9" hidden="1" outlineLevel="1">
      <c r="C26" s="44" t="s">
        <v>45</v>
      </c>
      <c r="D26" s="45">
        <v>2612</v>
      </c>
      <c r="E26" s="45">
        <v>49589</v>
      </c>
      <c r="F26" s="45">
        <v>251389</v>
      </c>
      <c r="G26" s="45">
        <v>303590</v>
      </c>
      <c r="H26" s="45">
        <v>147394</v>
      </c>
      <c r="I26" s="45">
        <v>450984</v>
      </c>
    </row>
    <row r="27" spans="3:9" hidden="1" outlineLevel="1">
      <c r="C27" s="44" t="s">
        <v>46</v>
      </c>
      <c r="D27" s="45">
        <v>5177</v>
      </c>
      <c r="E27" s="45">
        <v>53115</v>
      </c>
      <c r="F27" s="45">
        <v>284705</v>
      </c>
      <c r="G27" s="45">
        <v>342997</v>
      </c>
      <c r="H27" s="45">
        <v>204458</v>
      </c>
      <c r="I27" s="45">
        <v>547455</v>
      </c>
    </row>
    <row r="28" spans="3:9" hidden="1" outlineLevel="1">
      <c r="C28" s="44" t="s">
        <v>47</v>
      </c>
      <c r="D28" s="45">
        <v>6030</v>
      </c>
      <c r="E28" s="45">
        <v>60756</v>
      </c>
      <c r="F28" s="45">
        <v>256392</v>
      </c>
      <c r="G28" s="45">
        <v>323178</v>
      </c>
      <c r="H28" s="45">
        <v>208085</v>
      </c>
      <c r="I28" s="45">
        <v>531263</v>
      </c>
    </row>
    <row r="29" spans="3:9" hidden="1" outlineLevel="1">
      <c r="C29" s="44" t="s">
        <v>48</v>
      </c>
      <c r="D29" s="45">
        <v>4879</v>
      </c>
      <c r="E29" s="45">
        <v>64028</v>
      </c>
      <c r="F29" s="45">
        <v>294371</v>
      </c>
      <c r="G29" s="45">
        <v>363278</v>
      </c>
      <c r="H29" s="45">
        <v>231046</v>
      </c>
      <c r="I29" s="45">
        <v>594324</v>
      </c>
    </row>
    <row r="30" spans="3:9" collapsed="1">
      <c r="C30" s="121">
        <v>2009</v>
      </c>
      <c r="D30" s="50">
        <v>32201</v>
      </c>
      <c r="E30" s="50">
        <v>580608</v>
      </c>
      <c r="F30" s="50">
        <v>3063076</v>
      </c>
      <c r="G30" s="50">
        <v>3675885</v>
      </c>
      <c r="H30" s="50">
        <v>2010255</v>
      </c>
      <c r="I30" s="50">
        <v>5686140</v>
      </c>
    </row>
    <row r="31" spans="3:9" hidden="1" outlineLevel="1">
      <c r="C31" s="44" t="s">
        <v>37</v>
      </c>
      <c r="D31" s="45">
        <v>6467</v>
      </c>
      <c r="E31" s="45">
        <v>79687</v>
      </c>
      <c r="F31" s="45">
        <v>272836</v>
      </c>
      <c r="G31" s="45">
        <v>358990</v>
      </c>
      <c r="H31" s="45">
        <v>222494</v>
      </c>
      <c r="I31" s="45">
        <v>581484</v>
      </c>
    </row>
    <row r="32" spans="3:9" hidden="1" outlineLevel="1">
      <c r="C32" s="44" t="s">
        <v>38</v>
      </c>
      <c r="D32" s="45">
        <v>4658</v>
      </c>
      <c r="E32" s="45">
        <v>70454</v>
      </c>
      <c r="F32" s="45">
        <v>269659</v>
      </c>
      <c r="G32" s="45">
        <v>344771</v>
      </c>
      <c r="H32" s="45">
        <v>204632</v>
      </c>
      <c r="I32" s="45">
        <v>549403</v>
      </c>
    </row>
    <row r="33" spans="3:9" hidden="1" outlineLevel="1">
      <c r="C33" s="44" t="s">
        <v>39</v>
      </c>
      <c r="D33" s="45">
        <v>3643</v>
      </c>
      <c r="E33" s="45">
        <v>57579</v>
      </c>
      <c r="F33" s="45">
        <v>245439</v>
      </c>
      <c r="G33" s="45">
        <v>306661</v>
      </c>
      <c r="H33" s="45">
        <v>172158</v>
      </c>
      <c r="I33" s="45">
        <v>478819</v>
      </c>
    </row>
    <row r="34" spans="3:9" hidden="1" outlineLevel="1">
      <c r="C34" s="44" t="s">
        <v>40</v>
      </c>
      <c r="D34" s="45">
        <v>4239</v>
      </c>
      <c r="E34" s="45">
        <v>55220</v>
      </c>
      <c r="F34" s="45">
        <v>279246</v>
      </c>
      <c r="G34" s="45">
        <v>338705</v>
      </c>
      <c r="H34" s="45">
        <v>168323</v>
      </c>
      <c r="I34" s="45">
        <v>507028</v>
      </c>
    </row>
    <row r="35" spans="3:9" ht="15" hidden="1" customHeight="1" outlineLevel="1">
      <c r="C35" s="44" t="s">
        <v>41</v>
      </c>
      <c r="D35" s="45">
        <v>6381</v>
      </c>
      <c r="E35" s="45">
        <v>89414</v>
      </c>
      <c r="F35" s="45">
        <v>368720</v>
      </c>
      <c r="G35" s="45">
        <v>464515</v>
      </c>
      <c r="H35" s="45">
        <v>281775</v>
      </c>
      <c r="I35" s="45">
        <v>746290</v>
      </c>
    </row>
    <row r="36" spans="3:9" ht="15" hidden="1" customHeight="1" outlineLevel="1">
      <c r="C36" s="44" t="s">
        <v>42</v>
      </c>
      <c r="D36" s="45">
        <v>4068</v>
      </c>
      <c r="E36" s="45">
        <v>59282</v>
      </c>
      <c r="F36" s="45">
        <v>314392</v>
      </c>
      <c r="G36" s="45">
        <v>377742</v>
      </c>
      <c r="H36" s="45">
        <v>222927</v>
      </c>
      <c r="I36" s="45">
        <v>600669</v>
      </c>
    </row>
    <row r="37" spans="3:9" ht="15" hidden="1" customHeight="1" outlineLevel="1">
      <c r="C37" s="44" t="s">
        <v>43</v>
      </c>
      <c r="D37" s="45">
        <v>2898</v>
      </c>
      <c r="E37" s="45">
        <v>61086</v>
      </c>
      <c r="F37" s="45">
        <v>263159</v>
      </c>
      <c r="G37" s="45">
        <v>327143</v>
      </c>
      <c r="H37" s="45">
        <v>179705</v>
      </c>
      <c r="I37" s="45">
        <v>506848</v>
      </c>
    </row>
    <row r="38" spans="3:9" hidden="1" outlineLevel="1">
      <c r="C38" s="44" t="s">
        <v>44</v>
      </c>
      <c r="D38" s="45">
        <v>3912</v>
      </c>
      <c r="E38" s="45">
        <v>62304</v>
      </c>
      <c r="F38" s="45">
        <v>255275</v>
      </c>
      <c r="G38" s="45">
        <v>321491</v>
      </c>
      <c r="H38" s="45">
        <v>188394</v>
      </c>
      <c r="I38" s="45">
        <v>509885</v>
      </c>
    </row>
    <row r="39" spans="3:9" ht="30" hidden="1" customHeight="1" outlineLevel="1">
      <c r="C39" s="44" t="s">
        <v>45</v>
      </c>
      <c r="D39" s="45">
        <v>4634</v>
      </c>
      <c r="E39" s="45">
        <v>86684</v>
      </c>
      <c r="F39" s="45">
        <v>315864</v>
      </c>
      <c r="G39" s="45">
        <v>407182</v>
      </c>
      <c r="H39" s="45">
        <v>205950</v>
      </c>
      <c r="I39" s="45">
        <v>613132</v>
      </c>
    </row>
    <row r="40" spans="3:9" hidden="1" outlineLevel="1">
      <c r="C40" s="44" t="s">
        <v>46</v>
      </c>
      <c r="D40" s="45">
        <v>9853</v>
      </c>
      <c r="E40" s="45">
        <v>90268</v>
      </c>
      <c r="F40" s="45">
        <v>310111</v>
      </c>
      <c r="G40" s="45">
        <v>410232</v>
      </c>
      <c r="H40" s="45">
        <v>252415</v>
      </c>
      <c r="I40" s="45">
        <v>662647</v>
      </c>
    </row>
    <row r="41" spans="3:9" ht="30" hidden="1" customHeight="1" outlineLevel="1">
      <c r="C41" s="44" t="s">
        <v>47</v>
      </c>
      <c r="D41" s="45">
        <v>9369</v>
      </c>
      <c r="E41" s="45">
        <v>86057</v>
      </c>
      <c r="F41" s="45">
        <v>298486</v>
      </c>
      <c r="G41" s="45">
        <v>393912</v>
      </c>
      <c r="H41" s="45">
        <v>239153</v>
      </c>
      <c r="I41" s="45">
        <v>633065</v>
      </c>
    </row>
    <row r="42" spans="3:9" hidden="1" outlineLevel="1">
      <c r="C42" s="44" t="s">
        <v>48</v>
      </c>
      <c r="D42" s="45">
        <v>7557</v>
      </c>
      <c r="E42" s="45">
        <v>82002</v>
      </c>
      <c r="F42" s="45">
        <v>290450</v>
      </c>
      <c r="G42" s="45">
        <v>380009</v>
      </c>
      <c r="H42" s="45">
        <v>257584</v>
      </c>
      <c r="I42" s="45">
        <v>637593</v>
      </c>
    </row>
    <row r="43" spans="3:9" collapsed="1">
      <c r="C43" s="122">
        <v>2008</v>
      </c>
      <c r="D43" s="52">
        <v>67679</v>
      </c>
      <c r="E43" s="52">
        <v>880037</v>
      </c>
      <c r="F43" s="52">
        <v>3483637</v>
      </c>
      <c r="G43" s="52">
        <v>4431353</v>
      </c>
      <c r="H43" s="52">
        <v>2595510</v>
      </c>
      <c r="I43" s="52">
        <v>7026863</v>
      </c>
    </row>
    <row r="44" spans="3:9" hidden="1" outlineLevel="1">
      <c r="C44" s="44" t="s">
        <v>37</v>
      </c>
      <c r="D44" s="45">
        <v>6801</v>
      </c>
      <c r="E44" s="45">
        <v>81473</v>
      </c>
      <c r="F44" s="45">
        <v>280879</v>
      </c>
      <c r="G44" s="45">
        <v>369153</v>
      </c>
      <c r="H44" s="45">
        <v>260003</v>
      </c>
      <c r="I44" s="45">
        <v>629156</v>
      </c>
    </row>
    <row r="45" spans="3:9" hidden="1" outlineLevel="1">
      <c r="C45" s="44" t="s">
        <v>38</v>
      </c>
      <c r="D45" s="45">
        <v>9618</v>
      </c>
      <c r="E45" s="45">
        <v>79766</v>
      </c>
      <c r="F45" s="45">
        <v>292178</v>
      </c>
      <c r="G45" s="45">
        <v>381562</v>
      </c>
      <c r="H45" s="45">
        <v>226551</v>
      </c>
      <c r="I45" s="45">
        <v>608113</v>
      </c>
    </row>
    <row r="46" spans="3:9" hidden="1" outlineLevel="1">
      <c r="C46" s="44" t="s">
        <v>39</v>
      </c>
      <c r="D46" s="45">
        <v>4961</v>
      </c>
      <c r="E46" s="45">
        <v>63173</v>
      </c>
      <c r="F46" s="45">
        <v>259115</v>
      </c>
      <c r="G46" s="45">
        <v>327249</v>
      </c>
      <c r="H46" s="45">
        <v>191784</v>
      </c>
      <c r="I46" s="45">
        <v>519033</v>
      </c>
    </row>
    <row r="47" spans="3:9" hidden="1" outlineLevel="1">
      <c r="C47" s="44" t="s">
        <v>40</v>
      </c>
      <c r="D47" s="45">
        <v>4211</v>
      </c>
      <c r="E47" s="45">
        <v>67462</v>
      </c>
      <c r="F47" s="45">
        <v>300989</v>
      </c>
      <c r="G47" s="45">
        <v>372662</v>
      </c>
      <c r="H47" s="45">
        <v>188098</v>
      </c>
      <c r="I47" s="45">
        <v>560760</v>
      </c>
    </row>
    <row r="48" spans="3:9" hidden="1" outlineLevel="1">
      <c r="C48" s="44" t="s">
        <v>41</v>
      </c>
      <c r="D48" s="45">
        <v>9306</v>
      </c>
      <c r="E48" s="45">
        <v>93814</v>
      </c>
      <c r="F48" s="45">
        <v>385740</v>
      </c>
      <c r="G48" s="45">
        <v>488860</v>
      </c>
      <c r="H48" s="45">
        <v>285041</v>
      </c>
      <c r="I48" s="45">
        <v>773901</v>
      </c>
    </row>
    <row r="49" spans="3:9" hidden="1" outlineLevel="1">
      <c r="C49" s="44" t="s">
        <v>42</v>
      </c>
      <c r="D49" s="45">
        <v>4219</v>
      </c>
      <c r="E49" s="45">
        <v>66630</v>
      </c>
      <c r="F49" s="45">
        <v>337597</v>
      </c>
      <c r="G49" s="45">
        <v>408446</v>
      </c>
      <c r="H49" s="45">
        <v>248044</v>
      </c>
      <c r="I49" s="45">
        <v>656490</v>
      </c>
    </row>
    <row r="50" spans="3:9" hidden="1" outlineLevel="1">
      <c r="C50" s="44" t="s">
        <v>43</v>
      </c>
      <c r="D50" s="45">
        <v>4059</v>
      </c>
      <c r="E50" s="45">
        <v>62489</v>
      </c>
      <c r="F50" s="45">
        <v>263800</v>
      </c>
      <c r="G50" s="45">
        <v>330348</v>
      </c>
      <c r="H50" s="45">
        <v>188430</v>
      </c>
      <c r="I50" s="45">
        <v>518778</v>
      </c>
    </row>
    <row r="51" spans="3:9" hidden="1" outlineLevel="1">
      <c r="C51" s="44" t="s">
        <v>44</v>
      </c>
      <c r="D51" s="45">
        <v>2875</v>
      </c>
      <c r="E51" s="45">
        <v>54899</v>
      </c>
      <c r="F51" s="45">
        <v>215621</v>
      </c>
      <c r="G51" s="45">
        <v>273395</v>
      </c>
      <c r="H51" s="45">
        <v>155442</v>
      </c>
      <c r="I51" s="45">
        <v>428837</v>
      </c>
    </row>
    <row r="52" spans="3:9" hidden="1" outlineLevel="1">
      <c r="C52" s="44" t="s">
        <v>45</v>
      </c>
      <c r="D52" s="45">
        <v>7132</v>
      </c>
      <c r="E52" s="45">
        <v>71783</v>
      </c>
      <c r="F52" s="45">
        <v>282901</v>
      </c>
      <c r="G52" s="45">
        <v>361816</v>
      </c>
      <c r="H52" s="45">
        <v>191221</v>
      </c>
      <c r="I52" s="45">
        <v>553037</v>
      </c>
    </row>
    <row r="53" spans="3:9" hidden="1" outlineLevel="1">
      <c r="C53" s="44" t="s">
        <v>46</v>
      </c>
      <c r="D53" s="45">
        <v>7399</v>
      </c>
      <c r="E53" s="45">
        <v>87300</v>
      </c>
      <c r="F53" s="45">
        <v>325503</v>
      </c>
      <c r="G53" s="45">
        <v>420202</v>
      </c>
      <c r="H53" s="45">
        <v>258108</v>
      </c>
      <c r="I53" s="45">
        <v>678310</v>
      </c>
    </row>
    <row r="54" spans="3:9" hidden="1" outlineLevel="1">
      <c r="C54" s="44" t="s">
        <v>47</v>
      </c>
      <c r="D54" s="45">
        <v>9970</v>
      </c>
      <c r="E54" s="45">
        <v>84313</v>
      </c>
      <c r="F54" s="45">
        <v>290336</v>
      </c>
      <c r="G54" s="45">
        <v>384619</v>
      </c>
      <c r="H54" s="45">
        <v>238084</v>
      </c>
      <c r="I54" s="45">
        <v>622703</v>
      </c>
    </row>
    <row r="55" spans="3:9" hidden="1" outlineLevel="1">
      <c r="C55" s="44" t="s">
        <v>48</v>
      </c>
      <c r="D55" s="45">
        <v>7136</v>
      </c>
      <c r="E55" s="45">
        <v>85953</v>
      </c>
      <c r="F55" s="45">
        <v>292028</v>
      </c>
      <c r="G55" s="45">
        <v>385117</v>
      </c>
      <c r="H55" s="45">
        <v>258244</v>
      </c>
      <c r="I55" s="45">
        <v>643361</v>
      </c>
    </row>
    <row r="56" spans="3:9" collapsed="1">
      <c r="C56" s="122">
        <v>2007</v>
      </c>
      <c r="D56" s="52">
        <v>77687</v>
      </c>
      <c r="E56" s="52">
        <v>899055</v>
      </c>
      <c r="F56" s="52">
        <v>3526687</v>
      </c>
      <c r="G56" s="52">
        <v>4503429</v>
      </c>
      <c r="H56" s="52">
        <v>2689050</v>
      </c>
      <c r="I56" s="52">
        <v>7192479</v>
      </c>
    </row>
    <row r="57" spans="3:9" hidden="1" outlineLevel="1">
      <c r="C57" s="44" t="s">
        <v>37</v>
      </c>
      <c r="D57" s="45">
        <v>5678</v>
      </c>
      <c r="E57" s="45">
        <v>83860</v>
      </c>
      <c r="F57" s="45">
        <v>271038</v>
      </c>
      <c r="G57" s="45">
        <v>360576</v>
      </c>
      <c r="H57" s="45">
        <v>249817</v>
      </c>
      <c r="I57" s="45">
        <v>610393</v>
      </c>
    </row>
    <row r="58" spans="3:9" hidden="1" outlineLevel="1">
      <c r="C58" s="44" t="s">
        <v>38</v>
      </c>
      <c r="D58" s="45">
        <v>4199</v>
      </c>
      <c r="E58" s="45">
        <v>77218</v>
      </c>
      <c r="F58" s="45">
        <v>295962</v>
      </c>
      <c r="G58" s="45">
        <v>377379</v>
      </c>
      <c r="H58" s="45">
        <v>225594</v>
      </c>
      <c r="I58" s="45">
        <v>602973</v>
      </c>
    </row>
    <row r="59" spans="3:9" hidden="1" outlineLevel="1">
      <c r="C59" s="44" t="s">
        <v>39</v>
      </c>
      <c r="D59" s="45">
        <v>5504</v>
      </c>
      <c r="E59" s="45">
        <v>65383</v>
      </c>
      <c r="F59" s="45">
        <v>299933</v>
      </c>
      <c r="G59" s="45">
        <v>370820</v>
      </c>
      <c r="H59" s="45">
        <v>192385</v>
      </c>
      <c r="I59" s="45">
        <v>563205</v>
      </c>
    </row>
    <row r="60" spans="3:9" hidden="1" outlineLevel="1">
      <c r="C60" s="44" t="s">
        <v>40</v>
      </c>
      <c r="D60" s="45">
        <v>5791</v>
      </c>
      <c r="E60" s="45">
        <v>74319</v>
      </c>
      <c r="F60" s="45">
        <v>335104</v>
      </c>
      <c r="G60" s="45">
        <v>415214</v>
      </c>
      <c r="H60" s="45">
        <v>203524</v>
      </c>
      <c r="I60" s="45">
        <v>618738</v>
      </c>
    </row>
    <row r="61" spans="3:9" hidden="1" outlineLevel="1">
      <c r="C61" s="44" t="s">
        <v>41</v>
      </c>
      <c r="D61" s="45">
        <v>5393</v>
      </c>
      <c r="E61" s="45">
        <v>108490</v>
      </c>
      <c r="F61" s="45">
        <v>382748</v>
      </c>
      <c r="G61" s="45">
        <v>496631</v>
      </c>
      <c r="H61" s="45">
        <v>287873</v>
      </c>
      <c r="I61" s="45">
        <v>784504</v>
      </c>
    </row>
    <row r="62" spans="3:9" hidden="1" outlineLevel="1">
      <c r="C62" s="44" t="s">
        <v>42</v>
      </c>
      <c r="D62" s="45">
        <v>6307</v>
      </c>
      <c r="E62" s="45">
        <v>88159</v>
      </c>
      <c r="F62" s="45">
        <v>360529</v>
      </c>
      <c r="G62" s="45">
        <v>454995</v>
      </c>
      <c r="H62" s="45">
        <v>256016</v>
      </c>
      <c r="I62" s="45">
        <v>711011</v>
      </c>
    </row>
    <row r="63" spans="3:9" hidden="1" outlineLevel="1">
      <c r="C63" s="44" t="s">
        <v>43</v>
      </c>
      <c r="D63" s="45">
        <v>3459</v>
      </c>
      <c r="E63" s="45">
        <v>70864</v>
      </c>
      <c r="F63" s="45">
        <v>295485</v>
      </c>
      <c r="G63" s="45">
        <v>369808</v>
      </c>
      <c r="H63" s="45">
        <v>181621</v>
      </c>
      <c r="I63" s="45">
        <v>551429</v>
      </c>
    </row>
    <row r="64" spans="3:9" hidden="1" outlineLevel="1">
      <c r="C64" s="44" t="s">
        <v>44</v>
      </c>
      <c r="D64" s="45">
        <v>2960</v>
      </c>
      <c r="E64" s="45">
        <v>69329</v>
      </c>
      <c r="F64" s="45">
        <v>286701</v>
      </c>
      <c r="G64" s="45">
        <v>358990</v>
      </c>
      <c r="H64" s="45">
        <v>151678</v>
      </c>
      <c r="I64" s="45">
        <v>510668</v>
      </c>
    </row>
    <row r="65" spans="3:9" hidden="1" outlineLevel="1">
      <c r="C65" s="44" t="s">
        <v>45</v>
      </c>
      <c r="D65" s="45">
        <v>7667</v>
      </c>
      <c r="E65" s="45">
        <v>82088</v>
      </c>
      <c r="F65" s="45">
        <v>285505</v>
      </c>
      <c r="G65" s="45">
        <v>375260</v>
      </c>
      <c r="H65" s="45">
        <v>216735</v>
      </c>
      <c r="I65" s="45">
        <v>591995</v>
      </c>
    </row>
    <row r="66" spans="3:9" hidden="1" outlineLevel="1">
      <c r="C66" s="44" t="s">
        <v>46</v>
      </c>
      <c r="D66" s="45">
        <v>8962</v>
      </c>
      <c r="E66" s="45">
        <v>88882</v>
      </c>
      <c r="F66" s="45">
        <v>328619</v>
      </c>
      <c r="G66" s="45">
        <v>426463</v>
      </c>
      <c r="H66" s="45">
        <v>261683</v>
      </c>
      <c r="I66" s="45">
        <v>688146</v>
      </c>
    </row>
    <row r="67" spans="3:9" hidden="1" outlineLevel="1">
      <c r="C67" s="44" t="s">
        <v>47</v>
      </c>
      <c r="D67" s="45">
        <v>7818</v>
      </c>
      <c r="E67" s="45">
        <v>86197</v>
      </c>
      <c r="F67" s="45">
        <v>288450</v>
      </c>
      <c r="G67" s="45">
        <v>382465</v>
      </c>
      <c r="H67" s="45">
        <v>249640</v>
      </c>
      <c r="I67" s="45">
        <v>632105</v>
      </c>
    </row>
    <row r="68" spans="3:9" hidden="1" outlineLevel="1">
      <c r="C68" s="44" t="s">
        <v>48</v>
      </c>
      <c r="D68" s="45">
        <v>5094</v>
      </c>
      <c r="E68" s="45">
        <v>85707</v>
      </c>
      <c r="F68" s="45">
        <v>278787</v>
      </c>
      <c r="G68" s="45">
        <v>369588</v>
      </c>
      <c r="H68" s="45">
        <v>257967</v>
      </c>
      <c r="I68" s="45">
        <v>627555</v>
      </c>
    </row>
    <row r="69" spans="3:9" collapsed="1">
      <c r="C69" s="122">
        <v>2006</v>
      </c>
      <c r="D69" s="52">
        <v>68832</v>
      </c>
      <c r="E69" s="52">
        <v>980496</v>
      </c>
      <c r="F69" s="52">
        <v>3708861</v>
      </c>
      <c r="G69" s="52">
        <v>4758189</v>
      </c>
      <c r="H69" s="52">
        <v>2734533</v>
      </c>
      <c r="I69" s="52">
        <v>7492722</v>
      </c>
    </row>
    <row r="70" spans="3:9">
      <c r="C70" s="529" t="s">
        <v>32</v>
      </c>
      <c r="D70" s="529"/>
      <c r="E70" s="529"/>
      <c r="F70" s="529"/>
      <c r="G70" s="529"/>
      <c r="H70" s="529"/>
      <c r="I70" s="529"/>
    </row>
  </sheetData>
  <mergeCells count="2">
    <mergeCell ref="C3:I3"/>
    <mergeCell ref="C70:I7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C2:I57"/>
  <sheetViews>
    <sheetView showGridLines="0" showRowColHeaders="0" zoomScaleNormal="100" workbookViewId="0">
      <selection activeCell="E10" sqref="E10"/>
    </sheetView>
  </sheetViews>
  <sheetFormatPr baseColWidth="10" defaultRowHeight="15" outlineLevelRow="1"/>
  <cols>
    <col min="1" max="1" width="14.28515625" customWidth="1"/>
    <col min="8" max="8" width="14" customWidth="1"/>
    <col min="11" max="11" width="12.85546875" customWidth="1"/>
  </cols>
  <sheetData>
    <row r="2" spans="3:9" ht="42.75" customHeight="1"/>
    <row r="3" spans="3:9" ht="30" customHeight="1">
      <c r="C3" s="528" t="s">
        <v>228</v>
      </c>
      <c r="D3" s="528"/>
      <c r="E3" s="528"/>
      <c r="F3" s="528"/>
      <c r="G3" s="528"/>
      <c r="H3" s="528"/>
      <c r="I3" s="528"/>
    </row>
    <row r="4" spans="3:9" ht="45" customHeight="1">
      <c r="C4" s="118"/>
      <c r="D4" s="95" t="s">
        <v>112</v>
      </c>
      <c r="E4" s="95" t="s">
        <v>113</v>
      </c>
      <c r="F4" s="95" t="s">
        <v>123</v>
      </c>
      <c r="G4" s="119" t="s">
        <v>34</v>
      </c>
      <c r="H4" s="119" t="s">
        <v>115</v>
      </c>
      <c r="I4" s="120" t="s">
        <v>36</v>
      </c>
    </row>
    <row r="5" spans="3:9" hidden="1">
      <c r="C5" s="44" t="s">
        <v>37</v>
      </c>
      <c r="D5" s="242" t="str">
        <f>IFERROR('tablas pernocta cat ev anual'!D5/'tablas pernocta cat ev anual'!D18-1,"-")</f>
        <v>-</v>
      </c>
      <c r="E5" s="242" t="str">
        <f>IFERROR('tablas pernocta cat ev anual'!E5/'tablas pernocta cat ev anual'!E18-1,"-")</f>
        <v>-</v>
      </c>
      <c r="F5" s="242" t="str">
        <f>IFERROR('tablas pernocta cat ev anual'!F5/'tablas pernocta cat ev anual'!F18-1,"-")</f>
        <v>-</v>
      </c>
      <c r="G5" s="242" t="str">
        <f>IFERROR('tablas pernocta cat ev anual'!G5/'tablas pernocta cat ev anual'!G18-1,"-")</f>
        <v>-</v>
      </c>
      <c r="H5" s="242" t="str">
        <f>IFERROR('tablas pernocta cat ev anual'!H5/'tablas pernocta cat ev anual'!H18-1,"-")</f>
        <v>-</v>
      </c>
      <c r="I5" s="242" t="str">
        <f>IFERROR('tablas pernocta cat ev anual'!I5/'tablas pernocta cat ev anual'!I18-1,"-")</f>
        <v>-</v>
      </c>
    </row>
    <row r="6" spans="3:9" hidden="1">
      <c r="C6" s="44" t="s">
        <v>38</v>
      </c>
      <c r="D6" s="242" t="str">
        <f>IFERROR('tablas pernocta cat ev anual'!D6/'tablas pernocta cat ev anual'!D19-1,"-")</f>
        <v>-</v>
      </c>
      <c r="E6" s="242" t="str">
        <f>IFERROR('tablas pernocta cat ev anual'!E6/'tablas pernocta cat ev anual'!E19-1,"-")</f>
        <v>-</v>
      </c>
      <c r="F6" s="242" t="str">
        <f>IFERROR('tablas pernocta cat ev anual'!F6/'tablas pernocta cat ev anual'!F19-1,"-")</f>
        <v>-</v>
      </c>
      <c r="G6" s="242" t="str">
        <f>IFERROR('tablas pernocta cat ev anual'!G6/'tablas pernocta cat ev anual'!G19-1,"-")</f>
        <v>-</v>
      </c>
      <c r="H6" s="242" t="str">
        <f>IFERROR('tablas pernocta cat ev anual'!H6/'tablas pernocta cat ev anual'!H19-1,"-")</f>
        <v>-</v>
      </c>
      <c r="I6" s="242" t="str">
        <f>IFERROR('tablas pernocta cat ev anual'!I6/'tablas pernocta cat ev anual'!I19-1,"-")</f>
        <v>-</v>
      </c>
    </row>
    <row r="7" spans="3:9" hidden="1">
      <c r="C7" s="44" t="s">
        <v>39</v>
      </c>
      <c r="D7" s="242" t="str">
        <f>IFERROR('tablas pernocta cat ev anual'!D7/'tablas pernocta cat ev anual'!D20-1,"-")</f>
        <v>-</v>
      </c>
      <c r="E7" s="242" t="str">
        <f>IFERROR('tablas pernocta cat ev anual'!E7/'tablas pernocta cat ev anual'!E20-1,"-")</f>
        <v>-</v>
      </c>
      <c r="F7" s="242" t="str">
        <f>IFERROR('tablas pernocta cat ev anual'!F7/'tablas pernocta cat ev anual'!F20-1,"-")</f>
        <v>-</v>
      </c>
      <c r="G7" s="242" t="str">
        <f>IFERROR('tablas pernocta cat ev anual'!G7/'tablas pernocta cat ev anual'!G20-1,"-")</f>
        <v>-</v>
      </c>
      <c r="H7" s="242" t="str">
        <f>IFERROR('tablas pernocta cat ev anual'!H7/'tablas pernocta cat ev anual'!H20-1,"-")</f>
        <v>-</v>
      </c>
      <c r="I7" s="242" t="str">
        <f>IFERROR('tablas pernocta cat ev anual'!I7/'tablas pernocta cat ev anual'!I20-1,"-")</f>
        <v>-</v>
      </c>
    </row>
    <row r="8" spans="3:9" hidden="1">
      <c r="C8" s="44" t="s">
        <v>40</v>
      </c>
      <c r="D8" s="242" t="str">
        <f>IFERROR('tablas pernocta cat ev anual'!D8/'tablas pernocta cat ev anual'!D21-1,"-")</f>
        <v>-</v>
      </c>
      <c r="E8" s="242" t="str">
        <f>IFERROR('tablas pernocta cat ev anual'!E8/'tablas pernocta cat ev anual'!E21-1,"-")</f>
        <v>-</v>
      </c>
      <c r="F8" s="242" t="str">
        <f>IFERROR('tablas pernocta cat ev anual'!F8/'tablas pernocta cat ev anual'!F21-1,"-")</f>
        <v>-</v>
      </c>
      <c r="G8" s="242" t="str">
        <f>IFERROR('tablas pernocta cat ev anual'!G8/'tablas pernocta cat ev anual'!G21-1,"-")</f>
        <v>-</v>
      </c>
      <c r="H8" s="242" t="str">
        <f>IFERROR('tablas pernocta cat ev anual'!H8/'tablas pernocta cat ev anual'!H21-1,"-")</f>
        <v>-</v>
      </c>
      <c r="I8" s="242" t="str">
        <f>IFERROR('tablas pernocta cat ev anual'!I8/'tablas pernocta cat ev anual'!I21-1,"-")</f>
        <v>-</v>
      </c>
    </row>
    <row r="9" spans="3:9" hidden="1">
      <c r="C9" s="44" t="s">
        <v>41</v>
      </c>
      <c r="D9" s="242" t="str">
        <f>IFERROR('tablas pernocta cat ev anual'!D9/'tablas pernocta cat ev anual'!D22-1,"-")</f>
        <v>-</v>
      </c>
      <c r="E9" s="242" t="str">
        <f>IFERROR('tablas pernocta cat ev anual'!E9/'tablas pernocta cat ev anual'!E22-1,"-")</f>
        <v>-</v>
      </c>
      <c r="F9" s="242" t="str">
        <f>IFERROR('tablas pernocta cat ev anual'!F9/'tablas pernocta cat ev anual'!F22-1,"-")</f>
        <v>-</v>
      </c>
      <c r="G9" s="242" t="str">
        <f>IFERROR('tablas pernocta cat ev anual'!G9/'tablas pernocta cat ev anual'!G22-1,"-")</f>
        <v>-</v>
      </c>
      <c r="H9" s="242" t="str">
        <f>IFERROR('tablas pernocta cat ev anual'!H9/'tablas pernocta cat ev anual'!H22-1,"-")</f>
        <v>-</v>
      </c>
      <c r="I9" s="242" t="str">
        <f>IFERROR('tablas pernocta cat ev anual'!I9/'tablas pernocta cat ev anual'!I22-1,"-")</f>
        <v>-</v>
      </c>
    </row>
    <row r="10" spans="3:9">
      <c r="C10" s="44" t="s">
        <v>42</v>
      </c>
      <c r="D10" s="242">
        <f>IFERROR('tablas pernocta cat ev anual'!D10/'tablas pernocta cat ev anual'!D23-1,"-")</f>
        <v>1.0594541910331383</v>
      </c>
      <c r="E10" s="242">
        <f>IFERROR('tablas pernocta cat ev anual'!E10/'tablas pernocta cat ev anual'!E23-1,"-")</f>
        <v>-0.22825523084904031</v>
      </c>
      <c r="F10" s="242">
        <f>IFERROR('tablas pernocta cat ev anual'!F10/'tablas pernocta cat ev anual'!F23-1,"-")</f>
        <v>-0.11855100309913613</v>
      </c>
      <c r="G10" s="242">
        <f>IFERROR('tablas pernocta cat ev anual'!G10/'tablas pernocta cat ev anual'!G23-1,"-")</f>
        <v>-0.13161121225119821</v>
      </c>
      <c r="H10" s="242">
        <f>IFERROR('tablas pernocta cat ev anual'!H10/'tablas pernocta cat ev anual'!H23-1,"-")</f>
        <v>-0.27644954284740753</v>
      </c>
      <c r="I10" s="242">
        <f>IFERROR('tablas pernocta cat ev anual'!I10/'tablas pernocta cat ev anual'!I23-1,"-")</f>
        <v>-0.18210977890221103</v>
      </c>
    </row>
    <row r="11" spans="3:9">
      <c r="C11" s="44" t="s">
        <v>43</v>
      </c>
      <c r="D11" s="242">
        <f>IFERROR('tablas pernocta cat ev anual'!D11/'tablas pernocta cat ev anual'!D24-1,"-")</f>
        <v>0.75615212527964215</v>
      </c>
      <c r="E11" s="242">
        <f>IFERROR('tablas pernocta cat ev anual'!E11/'tablas pernocta cat ev anual'!E24-1,"-")</f>
        <v>-8.5988896769302214E-2</v>
      </c>
      <c r="F11" s="242">
        <f>IFERROR('tablas pernocta cat ev anual'!F11/'tablas pernocta cat ev anual'!F24-1,"-")</f>
        <v>0.14068576462099269</v>
      </c>
      <c r="G11" s="242">
        <f>IFERROR('tablas pernocta cat ev anual'!G11/'tablas pernocta cat ev anual'!G24-1,"-")</f>
        <v>0.1065244564259098</v>
      </c>
      <c r="H11" s="242">
        <f>IFERROR('tablas pernocta cat ev anual'!H11/'tablas pernocta cat ev anual'!H24-1,"-")</f>
        <v>-0.13326784765159827</v>
      </c>
      <c r="I11" s="242">
        <f>IFERROR('tablas pernocta cat ev anual'!I11/'tablas pernocta cat ev anual'!I24-1,"-")</f>
        <v>1.8269521248408971E-2</v>
      </c>
    </row>
    <row r="12" spans="3:9">
      <c r="C12" s="44" t="s">
        <v>44</v>
      </c>
      <c r="D12" s="242">
        <f>IFERROR('tablas pernocta cat ev anual'!D12/'tablas pernocta cat ev anual'!D25-1,"-")</f>
        <v>2.9781718963165074</v>
      </c>
      <c r="E12" s="242">
        <f>IFERROR('tablas pernocta cat ev anual'!E12/'tablas pernocta cat ev anual'!E25-1,"-")</f>
        <v>2.0871187938908742E-2</v>
      </c>
      <c r="F12" s="242">
        <f>IFERROR('tablas pernocta cat ev anual'!F12/'tablas pernocta cat ev anual'!F25-1,"-")</f>
        <v>2.8665116324326334E-2</v>
      </c>
      <c r="G12" s="242">
        <f>IFERROR('tablas pernocta cat ev anual'!G12/'tablas pernocta cat ev anual'!G25-1,"-")</f>
        <v>3.6132871804214428E-2</v>
      </c>
      <c r="H12" s="242">
        <f>IFERROR('tablas pernocta cat ev anual'!H12/'tablas pernocta cat ev anual'!H25-1,"-")</f>
        <v>-8.575504879035023E-2</v>
      </c>
      <c r="I12" s="242">
        <f>IFERROR('tablas pernocta cat ev anual'!I12/'tablas pernocta cat ev anual'!I25-1,"-")</f>
        <v>-6.123107523355098E-3</v>
      </c>
    </row>
    <row r="13" spans="3:9">
      <c r="C13" s="44" t="s">
        <v>45</v>
      </c>
      <c r="D13" s="242">
        <f>IFERROR('tablas pernocta cat ev anual'!D13/'tablas pernocta cat ev anual'!D26-1,"-")</f>
        <v>0.11638591117917296</v>
      </c>
      <c r="E13" s="242">
        <f>IFERROR('tablas pernocta cat ev anual'!E13/'tablas pernocta cat ev anual'!E26-1,"-")</f>
        <v>-0.1615882554598802</v>
      </c>
      <c r="F13" s="242">
        <f>IFERROR('tablas pernocta cat ev anual'!F13/'tablas pernocta cat ev anual'!F26-1,"-")</f>
        <v>-0.15892103473103436</v>
      </c>
      <c r="G13" s="242">
        <f>IFERROR('tablas pernocta cat ev anual'!G13/'tablas pernocta cat ev anual'!G26-1,"-")</f>
        <v>-0.15698804308442305</v>
      </c>
      <c r="H13" s="242">
        <f>IFERROR('tablas pernocta cat ev anual'!H13/'tablas pernocta cat ev anual'!H26-1,"-")</f>
        <v>-0.1870021846208122</v>
      </c>
      <c r="I13" s="242">
        <f>IFERROR('tablas pernocta cat ev anual'!I13/'tablas pernocta cat ev anual'!I26-1,"-")</f>
        <v>-0.16679749170702285</v>
      </c>
    </row>
    <row r="14" spans="3:9">
      <c r="C14" s="44" t="s">
        <v>46</v>
      </c>
      <c r="D14" s="242">
        <f>IFERROR('tablas pernocta cat ev anual'!D14/'tablas pernocta cat ev anual'!D27-1,"-")</f>
        <v>-1.0817075526366571E-2</v>
      </c>
      <c r="E14" s="242">
        <f>IFERROR('tablas pernocta cat ev anual'!E14/'tablas pernocta cat ev anual'!E27-1,"-")</f>
        <v>-2.8184128777181572E-2</v>
      </c>
      <c r="F14" s="242">
        <f>IFERROR('tablas pernocta cat ev anual'!F14/'tablas pernocta cat ev anual'!F27-1,"-")</f>
        <v>-6.3992553695930821E-2</v>
      </c>
      <c r="G14" s="242">
        <f>IFERROR('tablas pernocta cat ev anual'!G14/'tablas pernocta cat ev anual'!G27-1,"-")</f>
        <v>-5.7644819050895468E-2</v>
      </c>
      <c r="H14" s="242">
        <f>IFERROR('tablas pernocta cat ev anual'!H14/'tablas pernocta cat ev anual'!H27-1,"-")</f>
        <v>-0.19686683817703388</v>
      </c>
      <c r="I14" s="242">
        <f>IFERROR('tablas pernocta cat ev anual'!I14/'tablas pernocta cat ev anual'!I27-1,"-")</f>
        <v>-0.10964006174023433</v>
      </c>
    </row>
    <row r="15" spans="3:9">
      <c r="C15" s="44" t="s">
        <v>47</v>
      </c>
      <c r="D15" s="242">
        <f>IFERROR('tablas pernocta cat ev anual'!D15/'tablas pernocta cat ev anual'!D28-1,"-")</f>
        <v>-0.29270315091210619</v>
      </c>
      <c r="E15" s="242">
        <f>IFERROR('tablas pernocta cat ev anual'!E15/'tablas pernocta cat ev anual'!E28-1,"-")</f>
        <v>-4.513134505234051E-2</v>
      </c>
      <c r="F15" s="242">
        <f>IFERROR('tablas pernocta cat ev anual'!F15/'tablas pernocta cat ev anual'!F28-1,"-")</f>
        <v>0.10434022902430651</v>
      </c>
      <c r="G15" s="242">
        <f>IFERROR('tablas pernocta cat ev anual'!G15/'tablas pernocta cat ev anual'!G28-1,"-")</f>
        <v>6.8832036834190369E-2</v>
      </c>
      <c r="H15" s="242">
        <f>IFERROR('tablas pernocta cat ev anual'!H15/'tablas pernocta cat ev anual'!H28-1,"-")</f>
        <v>-0.14836244803806142</v>
      </c>
      <c r="I15" s="242">
        <f>IFERROR('tablas pernocta cat ev anual'!I15/'tablas pernocta cat ev anual'!I28-1,"-")</f>
        <v>-1.6238661453931491E-2</v>
      </c>
    </row>
    <row r="16" spans="3:9">
      <c r="C16" s="44" t="s">
        <v>48</v>
      </c>
      <c r="D16" s="242">
        <f>IFERROR('tablas pernocta cat ev anual'!D16/'tablas pernocta cat ev anual'!D29-1,"-")</f>
        <v>-0.30723508915761422</v>
      </c>
      <c r="E16" s="242">
        <f>IFERROR('tablas pernocta cat ev anual'!E16/'tablas pernocta cat ev anual'!E29-1,"-")</f>
        <v>-0.15007496720184921</v>
      </c>
      <c r="F16" s="242">
        <f>IFERROR('tablas pernocta cat ev anual'!F16/'tablas pernocta cat ev anual'!F29-1,"-")</f>
        <v>2.5124757533860231E-2</v>
      </c>
      <c r="G16" s="242">
        <f>IFERROR('tablas pernocta cat ev anual'!G16/'tablas pernocta cat ev anual'!G29-1,"-")</f>
        <v>-1.0218069907894201E-2</v>
      </c>
      <c r="H16" s="242">
        <f>IFERROR('tablas pernocta cat ev anual'!H16/'tablas pernocta cat ev anual'!H29-1,"-")</f>
        <v>-0.19338140456878716</v>
      </c>
      <c r="I16" s="242">
        <f>IFERROR('tablas pernocta cat ev anual'!I16/'tablas pernocta cat ev anual'!I29-1,"-")</f>
        <v>-8.1423600594961676E-2</v>
      </c>
    </row>
    <row r="17" spans="3:9" ht="30">
      <c r="C17" s="238" t="s">
        <v>54</v>
      </c>
      <c r="D17" s="243">
        <f>IFERROR(('tablas pernocta cat ev anual'!D14+'tablas pernocta cat ev anual'!D15+'tablas pernocta cat ev anual'!D16+'tablas pernocta cat ev anual'!D13+'tablas pernocta cat ev anual'!D12+'tablas pernocta cat ev anual'!D11+'tablas pernocta cat ev anual'!D10)/('tablas pernocta cat ev anual'!D27+'tablas pernocta cat ev anual'!D28+'tablas pernocta cat ev anual'!D29+'tablas pernocta cat ev anual'!D26+'tablas pernocta cat ev anual'!D25+'tablas pernocta cat ev anual'!D24+'tablas pernocta cat ev anual'!D23)-1,"-")</f>
        <v>4.3557678797246036E-2</v>
      </c>
      <c r="E17" s="243">
        <f>IFERROR(('tablas pernocta cat ev anual'!E14+'tablas pernocta cat ev anual'!E15+'tablas pernocta cat ev anual'!E16+'tablas pernocta cat ev anual'!E13+'tablas pernocta cat ev anual'!E12+'tablas pernocta cat ev anual'!E11+'tablas pernocta cat ev anual'!E10)/('tablas pernocta cat ev anual'!E27+'tablas pernocta cat ev anual'!E28+'tablas pernocta cat ev anual'!E29+'tablas pernocta cat ev anual'!E26+'tablas pernocta cat ev anual'!E25+'tablas pernocta cat ev anual'!E24+'tablas pernocta cat ev anual'!E23)-1,"-")</f>
        <v>-9.8734547664808492E-2</v>
      </c>
      <c r="F17" s="243">
        <f>IFERROR(('tablas pernocta cat ev anual'!F14+'tablas pernocta cat ev anual'!F15+'tablas pernocta cat ev anual'!F16+'tablas pernocta cat ev anual'!F13+'tablas pernocta cat ev anual'!F12+'tablas pernocta cat ev anual'!F11+'tablas pernocta cat ev anual'!F10)/('tablas pernocta cat ev anual'!F27+'tablas pernocta cat ev anual'!F28+'tablas pernocta cat ev anual'!F29+'tablas pernocta cat ev anual'!F26+'tablas pernocta cat ev anual'!F25+'tablas pernocta cat ev anual'!F24+'tablas pernocta cat ev anual'!F23)-1,"-")</f>
        <v>-1.0029020727136739E-2</v>
      </c>
      <c r="G17" s="243">
        <f>IFERROR(('tablas pernocta cat ev anual'!G14+'tablas pernocta cat ev anual'!G15+'tablas pernocta cat ev anual'!G16+'tablas pernocta cat ev anual'!G13+'tablas pernocta cat ev anual'!G12+'tablas pernocta cat ev anual'!G11+'tablas pernocta cat ev anual'!G10)/('tablas pernocta cat ev anual'!G27+'tablas pernocta cat ev anual'!G28+'tablas pernocta cat ev anual'!G29+'tablas pernocta cat ev anual'!G26+'tablas pernocta cat ev anual'!G25+'tablas pernocta cat ev anual'!G24+'tablas pernocta cat ev anual'!G23)-1,"-")</f>
        <v>-2.4282535848574982E-2</v>
      </c>
      <c r="H17" s="243">
        <f>IFERROR(('tablas pernocta cat ev anual'!H14+'tablas pernocta cat ev anual'!H15+'tablas pernocta cat ev anual'!H16+'tablas pernocta cat ev anual'!H13+'tablas pernocta cat ev anual'!H12+'tablas pernocta cat ev anual'!H11+'tablas pernocta cat ev anual'!H10)/('tablas pernocta cat ev anual'!H27+'tablas pernocta cat ev anual'!H28+'tablas pernocta cat ev anual'!H29+'tablas pernocta cat ev anual'!H26+'tablas pernocta cat ev anual'!H25+'tablas pernocta cat ev anual'!H24+'tablas pernocta cat ev anual'!H23)-1,"-")</f>
        <v>-0.17753960402483626</v>
      </c>
      <c r="I17" s="243">
        <f>IFERROR(('tablas pernocta cat ev anual'!I14+'tablas pernocta cat ev anual'!I15+'tablas pernocta cat ev anual'!I16+'tablas pernocta cat ev anual'!I13+'tablas pernocta cat ev anual'!I12+'tablas pernocta cat ev anual'!I11+'tablas pernocta cat ev anual'!I10)/('tablas pernocta cat ev anual'!I27+'tablas pernocta cat ev anual'!I28+'tablas pernocta cat ev anual'!I29+'tablas pernocta cat ev anual'!I26+'tablas pernocta cat ev anual'!I25+'tablas pernocta cat ev anual'!I24+'tablas pernocta cat ev anual'!I23)-1,"-")</f>
        <v>-8.0339378674682993E-2</v>
      </c>
    </row>
    <row r="18" spans="3:9" hidden="1" outlineLevel="1">
      <c r="C18" s="44" t="s">
        <v>37</v>
      </c>
      <c r="D18" s="242">
        <f>IFERROR('tablas pernocta cat ev anual'!D18/'tablas pernocta cat ev anual'!D31-1,"-")</f>
        <v>-0.40528838719653626</v>
      </c>
      <c r="E18" s="242">
        <f>IFERROR('tablas pernocta cat ev anual'!E18/'tablas pernocta cat ev anual'!E31-1,"-")</f>
        <v>-0.33281463726831229</v>
      </c>
      <c r="F18" s="242">
        <f>IFERROR('tablas pernocta cat ev anual'!F18/'tablas pernocta cat ev anual'!F31-1,"-")</f>
        <v>-1.0570452579571565E-2</v>
      </c>
      <c r="G18" s="242">
        <f>IFERROR('tablas pernocta cat ev anual'!G18/'tablas pernocta cat ev anual'!G31-1,"-")</f>
        <v>-8.9211398646201867E-2</v>
      </c>
      <c r="H18" s="242">
        <f>IFERROR('tablas pernocta cat ev anual'!H18/'tablas pernocta cat ev anual'!H31-1,"-")</f>
        <v>-0.18794214675451926</v>
      </c>
      <c r="I18" s="242">
        <f>IFERROR('tablas pernocta cat ev anual'!I18/'tablas pernocta cat ev anual'!I31-1,"-")</f>
        <v>-0.12698887673607528</v>
      </c>
    </row>
    <row r="19" spans="3:9" hidden="1" outlineLevel="1">
      <c r="C19" s="44" t="s">
        <v>38</v>
      </c>
      <c r="D19" s="242">
        <f>IFERROR('tablas pernocta cat ev anual'!D19/'tablas pernocta cat ev anual'!D32-1,"-")</f>
        <v>-0.82524688707599825</v>
      </c>
      <c r="E19" s="242">
        <f>IFERROR('tablas pernocta cat ev anual'!E19/'tablas pernocta cat ev anual'!E32-1,"-")</f>
        <v>-0.29393646918556793</v>
      </c>
      <c r="F19" s="242">
        <f>IFERROR('tablas pernocta cat ev anual'!F19/'tablas pernocta cat ev anual'!F32-1,"-")</f>
        <v>2.2435742919761914E-3</v>
      </c>
      <c r="G19" s="242">
        <f>IFERROR('tablas pernocta cat ev anual'!G19/'tablas pernocta cat ev anual'!G32-1,"-")</f>
        <v>-6.9460598484211267E-2</v>
      </c>
      <c r="H19" s="242">
        <f>IFERROR('tablas pernocta cat ev anual'!H19/'tablas pernocta cat ev anual'!H32-1,"-")</f>
        <v>-0.18549395988897144</v>
      </c>
      <c r="I19" s="242">
        <f>IFERROR('tablas pernocta cat ev anual'!I19/'tablas pernocta cat ev anual'!I32-1,"-")</f>
        <v>-0.11267867121220665</v>
      </c>
    </row>
    <row r="20" spans="3:9" hidden="1" outlineLevel="1">
      <c r="C20" s="44" t="s">
        <v>39</v>
      </c>
      <c r="D20" s="242">
        <f>IFERROR('tablas pernocta cat ev anual'!D20/'tablas pernocta cat ev anual'!D33-1,"-")</f>
        <v>-0.55503705737029918</v>
      </c>
      <c r="E20" s="242">
        <f>IFERROR('tablas pernocta cat ev anual'!E20/'tablas pernocta cat ev anual'!E33-1,"-")</f>
        <v>-0.41478664096285101</v>
      </c>
      <c r="F20" s="242">
        <f>IFERROR('tablas pernocta cat ev anual'!F20/'tablas pernocta cat ev anual'!F33-1,"-")</f>
        <v>-0.14296831391914078</v>
      </c>
      <c r="G20" s="242">
        <f>IFERROR('tablas pernocta cat ev anual'!G20/'tablas pernocta cat ev anual'!G33-1,"-")</f>
        <v>-0.19890041446418028</v>
      </c>
      <c r="H20" s="242">
        <f>IFERROR('tablas pernocta cat ev anual'!H20/'tablas pernocta cat ev anual'!H33-1,"-")</f>
        <v>-0.25007260772081463</v>
      </c>
      <c r="I20" s="242">
        <f>IFERROR('tablas pernocta cat ev anual'!I20/'tablas pernocta cat ev anual'!I33-1,"-")</f>
        <v>-0.21729922998043105</v>
      </c>
    </row>
    <row r="21" spans="3:9" hidden="1" outlineLevel="1">
      <c r="C21" s="44" t="s">
        <v>40</v>
      </c>
      <c r="D21" s="242">
        <f>IFERROR('tablas pernocta cat ev anual'!D21/'tablas pernocta cat ev anual'!D34-1,"-")</f>
        <v>-0.60226468506723285</v>
      </c>
      <c r="E21" s="242">
        <f>IFERROR('tablas pernocta cat ev anual'!E21/'tablas pernocta cat ev anual'!E34-1,"-")</f>
        <v>-0.35139442231075702</v>
      </c>
      <c r="F21" s="242">
        <f>IFERROR('tablas pernocta cat ev anual'!F21/'tablas pernocta cat ev anual'!F34-1,"-")</f>
        <v>-0.16384478202015429</v>
      </c>
      <c r="G21" s="242">
        <f>IFERROR('tablas pernocta cat ev anual'!G21/'tablas pernocta cat ev anual'!G34-1,"-")</f>
        <v>-0.1999084749265585</v>
      </c>
      <c r="H21" s="242">
        <f>IFERROR('tablas pernocta cat ev anual'!H21/'tablas pernocta cat ev anual'!H34-1,"-")</f>
        <v>-0.2818272012737415</v>
      </c>
      <c r="I21" s="242">
        <f>IFERROR('tablas pernocta cat ev anual'!I21/'tablas pernocta cat ev anual'!I34-1,"-")</f>
        <v>-0.22710382858540357</v>
      </c>
    </row>
    <row r="22" spans="3:9" hidden="1" outlineLevel="1">
      <c r="C22" s="44" t="s">
        <v>41</v>
      </c>
      <c r="D22" s="242">
        <f>IFERROR('tablas pernocta cat ev anual'!D22/'tablas pernocta cat ev anual'!D35-1,"-")</f>
        <v>-0.54818993888105316</v>
      </c>
      <c r="E22" s="242">
        <f>IFERROR('tablas pernocta cat ev anual'!E22/'tablas pernocta cat ev anual'!E35-1,"-")</f>
        <v>-0.40928713624264657</v>
      </c>
      <c r="F22" s="242">
        <f>IFERROR('tablas pernocta cat ev anual'!F22/'tablas pernocta cat ev anual'!F35-1,"-")</f>
        <v>-0.12017248860924279</v>
      </c>
      <c r="G22" s="242">
        <f>IFERROR('tablas pernocta cat ev anual'!G22/'tablas pernocta cat ev anual'!G35-1,"-")</f>
        <v>-0.1817034971960001</v>
      </c>
      <c r="H22" s="242">
        <f>IFERROR('tablas pernocta cat ev anual'!H22/'tablas pernocta cat ev anual'!H35-1,"-")</f>
        <v>-0.34790524354538199</v>
      </c>
      <c r="I22" s="242">
        <f>IFERROR('tablas pernocta cat ev anual'!I22/'tablas pernocta cat ev anual'!I35-1,"-")</f>
        <v>-0.24445590856101518</v>
      </c>
    </row>
    <row r="23" spans="3:9" hidden="1" outlineLevel="1">
      <c r="C23" s="44" t="s">
        <v>42</v>
      </c>
      <c r="D23" s="242">
        <f>IFERROR('tablas pernocta cat ev anual'!D23/'tablas pernocta cat ev anual'!D36-1,"-")</f>
        <v>-0.74778761061946897</v>
      </c>
      <c r="E23" s="242">
        <f>IFERROR('tablas pernocta cat ev anual'!E23/'tablas pernocta cat ev anual'!E36-1,"-")</f>
        <v>-0.21959448061806286</v>
      </c>
      <c r="F23" s="242">
        <f>IFERROR('tablas pernocta cat ev anual'!F23/'tablas pernocta cat ev anual'!F36-1,"-")</f>
        <v>-0.2086980584747703</v>
      </c>
      <c r="G23" s="242">
        <f>IFERROR('tablas pernocta cat ev anual'!G23/'tablas pernocta cat ev anual'!G36-1,"-")</f>
        <v>-0.2162137120044898</v>
      </c>
      <c r="H23" s="242">
        <f>IFERROR('tablas pernocta cat ev anual'!H23/'tablas pernocta cat ev anual'!H36-1,"-")</f>
        <v>-0.28909015058741205</v>
      </c>
      <c r="I23" s="242">
        <f>IFERROR('tablas pernocta cat ev anual'!I23/'tablas pernocta cat ev anual'!I36-1,"-")</f>
        <v>-0.24326043128578301</v>
      </c>
    </row>
    <row r="24" spans="3:9" hidden="1" outlineLevel="1">
      <c r="C24" s="44" t="s">
        <v>43</v>
      </c>
      <c r="D24" s="242">
        <f>IFERROR('tablas pernocta cat ev anual'!D24/'tablas pernocta cat ev anual'!D37-1,"-")</f>
        <v>-0.69151138716356109</v>
      </c>
      <c r="E24" s="242">
        <f>IFERROR('tablas pernocta cat ev anual'!E24/'tablas pernocta cat ev anual'!E37-1,"-")</f>
        <v>-0.33063222342271548</v>
      </c>
      <c r="F24" s="242">
        <f>IFERROR('tablas pernocta cat ev anual'!F24/'tablas pernocta cat ev anual'!F37-1,"-")</f>
        <v>-0.18898460626465374</v>
      </c>
      <c r="G24" s="242">
        <f>IFERROR('tablas pernocta cat ev anual'!G24/'tablas pernocta cat ev anual'!G37-1,"-")</f>
        <v>-0.21988549349978448</v>
      </c>
      <c r="H24" s="242">
        <f>IFERROR('tablas pernocta cat ev anual'!H24/'tablas pernocta cat ev anual'!H37-1,"-")</f>
        <v>-0.17290559528115523</v>
      </c>
      <c r="I24" s="242">
        <f>IFERROR('tablas pernocta cat ev anual'!I24/'tablas pernocta cat ev anual'!I37-1,"-")</f>
        <v>-0.20322858134983268</v>
      </c>
    </row>
    <row r="25" spans="3:9" hidden="1" outlineLevel="1">
      <c r="C25" s="44" t="s">
        <v>44</v>
      </c>
      <c r="D25" s="242">
        <f>IFERROR('tablas pernocta cat ev anual'!D25/'tablas pernocta cat ev anual'!D38-1,"-")</f>
        <v>-0.81262781186094069</v>
      </c>
      <c r="E25" s="242">
        <f>IFERROR('tablas pernocta cat ev anual'!E25/'tablas pernocta cat ev anual'!E38-1,"-")</f>
        <v>-0.34633410374935802</v>
      </c>
      <c r="F25" s="242">
        <f>IFERROR('tablas pernocta cat ev anual'!F25/'tablas pernocta cat ev anual'!F38-1,"-")</f>
        <v>-0.19480560180197826</v>
      </c>
      <c r="G25" s="242">
        <f>IFERROR('tablas pernocta cat ev anual'!G25/'tablas pernocta cat ev anual'!G38-1,"-")</f>
        <v>-0.23168922302646111</v>
      </c>
      <c r="H25" s="242">
        <f>IFERROR('tablas pernocta cat ev anual'!H25/'tablas pernocta cat ev anual'!H38-1,"-")</f>
        <v>-0.30427189825578305</v>
      </c>
      <c r="I25" s="242">
        <f>IFERROR('tablas pernocta cat ev anual'!I25/'tablas pernocta cat ev anual'!I38-1,"-")</f>
        <v>-0.25850731047196918</v>
      </c>
    </row>
    <row r="26" spans="3:9" hidden="1" outlineLevel="1">
      <c r="C26" s="44" t="s">
        <v>45</v>
      </c>
      <c r="D26" s="242">
        <f>IFERROR('tablas pernocta cat ev anual'!D26/'tablas pernocta cat ev anual'!D39-1,"-")</f>
        <v>-0.43634009495036685</v>
      </c>
      <c r="E26" s="242">
        <f>IFERROR('tablas pernocta cat ev anual'!E26/'tablas pernocta cat ev anual'!E39-1,"-")</f>
        <v>-0.42793364404042267</v>
      </c>
      <c r="F26" s="242">
        <f>IFERROR('tablas pernocta cat ev anual'!F26/'tablas pernocta cat ev anual'!F39-1,"-")</f>
        <v>-0.20412266038548232</v>
      </c>
      <c r="G26" s="242">
        <f>IFERROR('tablas pernocta cat ev anual'!G26/'tablas pernocta cat ev anual'!G39-1,"-")</f>
        <v>-0.25441203196604956</v>
      </c>
      <c r="H26" s="242">
        <f>IFERROR('tablas pernocta cat ev anual'!H26/'tablas pernocta cat ev anual'!H39-1,"-")</f>
        <v>-0.28432143724204906</v>
      </c>
      <c r="I26" s="242">
        <f>IFERROR('tablas pernocta cat ev anual'!I26/'tablas pernocta cat ev anual'!I39-1,"-")</f>
        <v>-0.26445855052419376</v>
      </c>
    </row>
    <row r="27" spans="3:9" hidden="1" outlineLevel="1">
      <c r="C27" s="44" t="s">
        <v>46</v>
      </c>
      <c r="D27" s="242">
        <f>IFERROR('tablas pernocta cat ev anual'!D27/'tablas pernocta cat ev anual'!D40-1,"-")</f>
        <v>-0.47457627118644063</v>
      </c>
      <c r="E27" s="242">
        <f>IFERROR('tablas pernocta cat ev anual'!E27/'tablas pernocta cat ev anual'!E40-1,"-")</f>
        <v>-0.41158550095271862</v>
      </c>
      <c r="F27" s="242">
        <f>IFERROR('tablas pernocta cat ev anual'!F27/'tablas pernocta cat ev anual'!F40-1,"-")</f>
        <v>-8.1925504093695478E-2</v>
      </c>
      <c r="G27" s="242">
        <f>IFERROR('tablas pernocta cat ev anual'!G27/'tablas pernocta cat ev anual'!G40-1,"-")</f>
        <v>-0.16389506425632328</v>
      </c>
      <c r="H27" s="242">
        <f>IFERROR('tablas pernocta cat ev anual'!H27/'tablas pernocta cat ev anual'!H40-1,"-")</f>
        <v>-0.18999267080007132</v>
      </c>
      <c r="I27" s="242">
        <f>IFERROR('tablas pernocta cat ev anual'!I27/'tablas pernocta cat ev anual'!I40-1,"-")</f>
        <v>-0.17383614503649758</v>
      </c>
    </row>
    <row r="28" spans="3:9" hidden="1" outlineLevel="1">
      <c r="C28" s="44" t="s">
        <v>47</v>
      </c>
      <c r="D28" s="242">
        <f>IFERROR('tablas pernocta cat ev anual'!D28/'tablas pernocta cat ev anual'!D41-1,"-")</f>
        <v>-0.356388088376561</v>
      </c>
      <c r="E28" s="242">
        <f>IFERROR('tablas pernocta cat ev anual'!E28/'tablas pernocta cat ev anual'!E41-1,"-")</f>
        <v>-0.2940028120896615</v>
      </c>
      <c r="F28" s="242">
        <f>IFERROR('tablas pernocta cat ev anual'!F28/'tablas pernocta cat ev anual'!F41-1,"-")</f>
        <v>-0.1410250397003544</v>
      </c>
      <c r="G28" s="242">
        <f>IFERROR('tablas pernocta cat ev anual'!G28/'tablas pernocta cat ev anual'!G41-1,"-")</f>
        <v>-0.17956802534576255</v>
      </c>
      <c r="H28" s="242">
        <f>IFERROR('tablas pernocta cat ev anual'!H28/'tablas pernocta cat ev anual'!H41-1,"-")</f>
        <v>-0.12990846863723227</v>
      </c>
      <c r="I28" s="242">
        <f>IFERROR('tablas pernocta cat ev anual'!I28/'tablas pernocta cat ev anual'!I41-1,"-")</f>
        <v>-0.16080813186639598</v>
      </c>
    </row>
    <row r="29" spans="3:9" hidden="1" outlineLevel="1">
      <c r="C29" s="44" t="s">
        <v>48</v>
      </c>
      <c r="D29" s="242">
        <f>IFERROR('tablas pernocta cat ev anual'!D29/'tablas pernocta cat ev anual'!D42-1,"-")</f>
        <v>-0.35437342860923648</v>
      </c>
      <c r="E29" s="242">
        <f>IFERROR('tablas pernocta cat ev anual'!E29/'tablas pernocta cat ev anual'!E42-1,"-")</f>
        <v>-0.21918977585912536</v>
      </c>
      <c r="F29" s="242">
        <f>IFERROR('tablas pernocta cat ev anual'!F29/'tablas pernocta cat ev anual'!F42-1,"-")</f>
        <v>1.3499741779996466E-2</v>
      </c>
      <c r="G29" s="242">
        <f>IFERROR('tablas pernocta cat ev anual'!G29/'tablas pernocta cat ev anual'!G42-1,"-")</f>
        <v>-4.4027904602259471E-2</v>
      </c>
      <c r="H29" s="242">
        <f>IFERROR('tablas pernocta cat ev anual'!H29/'tablas pernocta cat ev anual'!H42-1,"-")</f>
        <v>-0.10302658550220511</v>
      </c>
      <c r="I29" s="242">
        <f>IFERROR('tablas pernocta cat ev anual'!I29/'tablas pernocta cat ev anual'!I42-1,"-")</f>
        <v>-6.7863041156349002E-2</v>
      </c>
    </row>
    <row r="30" spans="3:9" collapsed="1">
      <c r="C30" s="121">
        <v>2009</v>
      </c>
      <c r="D30" s="244">
        <f>IFERROR('tablas pernocta cat ev anual'!D30/'tablas pernocta cat ev anual'!D43-1,"-")</f>
        <v>-0.52420987307732081</v>
      </c>
      <c r="E30" s="244">
        <f>IFERROR('tablas pernocta cat ev anual'!E30/'tablas pernocta cat ev anual'!E43-1,"-")</f>
        <v>-0.34024592147830146</v>
      </c>
      <c r="F30" s="244">
        <f>IFERROR('tablas pernocta cat ev anual'!F30/'tablas pernocta cat ev anual'!F43-1,"-")</f>
        <v>-0.12072469089058357</v>
      </c>
      <c r="G30" s="244">
        <f>IFERROR('tablas pernocta cat ev anual'!G30/'tablas pernocta cat ev anual'!G43-1,"-")</f>
        <v>-0.17048246889832519</v>
      </c>
      <c r="H30" s="244">
        <f>IFERROR('tablas pernocta cat ev anual'!H30/'tablas pernocta cat ev anual'!H43-1,"-")</f>
        <v>-0.22548747644971512</v>
      </c>
      <c r="I30" s="244">
        <f>IFERROR('tablas pernocta cat ev anual'!I30/'tablas pernocta cat ev anual'!I43-1,"-")</f>
        <v>-0.1907996498579807</v>
      </c>
    </row>
    <row r="31" spans="3:9" hidden="1" outlineLevel="1">
      <c r="C31" s="44" t="s">
        <v>37</v>
      </c>
      <c r="D31" s="242">
        <f>IFERROR('tablas pernocta cat ev anual'!D31/'tablas pernocta cat ev anual'!D44-1,"-")</f>
        <v>-4.9110424937509167E-2</v>
      </c>
      <c r="E31" s="242">
        <f>IFERROR('tablas pernocta cat ev anual'!E31/'tablas pernocta cat ev anual'!E44-1,"-")</f>
        <v>-2.192137272470629E-2</v>
      </c>
      <c r="F31" s="242">
        <f>IFERROR('tablas pernocta cat ev anual'!F31/'tablas pernocta cat ev anual'!F44-1,"-")</f>
        <v>-2.8635106220116113E-2</v>
      </c>
      <c r="G31" s="242">
        <f>IFERROR('tablas pernocta cat ev anual'!G31/'tablas pernocta cat ev anual'!G44-1,"-")</f>
        <v>-2.7530590297248025E-2</v>
      </c>
      <c r="H31" s="242">
        <f>IFERROR('tablas pernocta cat ev anual'!H31/'tablas pernocta cat ev anual'!H44-1,"-")</f>
        <v>-0.14426372003399957</v>
      </c>
      <c r="I31" s="242">
        <f>IFERROR('tablas pernocta cat ev anual'!I31/'tablas pernocta cat ev anual'!I44-1,"-")</f>
        <v>-7.5771350825550421E-2</v>
      </c>
    </row>
    <row r="32" spans="3:9" hidden="1" outlineLevel="1">
      <c r="C32" s="44" t="s">
        <v>38</v>
      </c>
      <c r="D32" s="242">
        <f>IFERROR('tablas pernocta cat ev anual'!D32/'tablas pernocta cat ev anual'!D45-1,"-")</f>
        <v>-0.51569972967352884</v>
      </c>
      <c r="E32" s="242">
        <f>IFERROR('tablas pernocta cat ev anual'!E32/'tablas pernocta cat ev anual'!E45-1,"-")</f>
        <v>-0.11674146879622893</v>
      </c>
      <c r="F32" s="242">
        <f>IFERROR('tablas pernocta cat ev anual'!F32/'tablas pernocta cat ev anual'!F45-1,"-")</f>
        <v>-7.7072880230544372E-2</v>
      </c>
      <c r="G32" s="242">
        <f>IFERROR('tablas pernocta cat ev anual'!G32/'tablas pernocta cat ev anual'!G45-1,"-")</f>
        <v>-9.6422075573563415E-2</v>
      </c>
      <c r="H32" s="242">
        <f>IFERROR('tablas pernocta cat ev anual'!H32/'tablas pernocta cat ev anual'!H45-1,"-")</f>
        <v>-9.6750841973771928E-2</v>
      </c>
      <c r="I32" s="242">
        <f>IFERROR('tablas pernocta cat ev anual'!I32/'tablas pernocta cat ev anual'!I45-1,"-")</f>
        <v>-9.6544556686010696E-2</v>
      </c>
    </row>
    <row r="33" spans="3:9" hidden="1" outlineLevel="1">
      <c r="C33" s="44" t="s">
        <v>39</v>
      </c>
      <c r="D33" s="242">
        <f>IFERROR('tablas pernocta cat ev anual'!D33/'tablas pernocta cat ev anual'!D46-1,"-")</f>
        <v>-0.26567224349929452</v>
      </c>
      <c r="E33" s="242">
        <f>IFERROR('tablas pernocta cat ev anual'!E33/'tablas pernocta cat ev anual'!E46-1,"-")</f>
        <v>-8.8550488341538336E-2</v>
      </c>
      <c r="F33" s="242">
        <f>IFERROR('tablas pernocta cat ev anual'!F33/'tablas pernocta cat ev anual'!F46-1,"-")</f>
        <v>-5.2779653821662165E-2</v>
      </c>
      <c r="G33" s="242">
        <f>IFERROR('tablas pernocta cat ev anual'!G33/'tablas pernocta cat ev anual'!G46-1,"-")</f>
        <v>-6.2912338922349598E-2</v>
      </c>
      <c r="H33" s="242">
        <f>IFERROR('tablas pernocta cat ev anual'!H33/'tablas pernocta cat ev anual'!H46-1,"-")</f>
        <v>-0.10233387561006135</v>
      </c>
      <c r="I33" s="242">
        <f>IFERROR('tablas pernocta cat ev anual'!I33/'tablas pernocta cat ev anual'!I46-1,"-")</f>
        <v>-7.7478695959601773E-2</v>
      </c>
    </row>
    <row r="34" spans="3:9" hidden="1" outlineLevel="1">
      <c r="C34" s="44" t="s">
        <v>40</v>
      </c>
      <c r="D34" s="242">
        <f>IFERROR('tablas pernocta cat ev anual'!D34/'tablas pernocta cat ev anual'!D47-1,"-")</f>
        <v>6.6492519591545562E-3</v>
      </c>
      <c r="E34" s="242">
        <f>IFERROR('tablas pernocta cat ev anual'!E34/'tablas pernocta cat ev anual'!E47-1,"-")</f>
        <v>-0.18146512110521473</v>
      </c>
      <c r="F34" s="242">
        <f>IFERROR('tablas pernocta cat ev anual'!F34/'tablas pernocta cat ev anual'!F47-1,"-")</f>
        <v>-7.2238520344597323E-2</v>
      </c>
      <c r="G34" s="242">
        <f>IFERROR('tablas pernocta cat ev anual'!G34/'tablas pernocta cat ev anual'!G47-1,"-")</f>
        <v>-9.112010347177868E-2</v>
      </c>
      <c r="H34" s="242">
        <f>IFERROR('tablas pernocta cat ev anual'!H34/'tablas pernocta cat ev anual'!H47-1,"-")</f>
        <v>-0.10513136769130982</v>
      </c>
      <c r="I34" s="242">
        <f>IFERROR('tablas pernocta cat ev anual'!I34/'tablas pernocta cat ev anual'!I47-1,"-")</f>
        <v>-9.5819958627576862E-2</v>
      </c>
    </row>
    <row r="35" spans="3:9" ht="15" hidden="1" customHeight="1" outlineLevel="1">
      <c r="C35" s="44" t="s">
        <v>41</v>
      </c>
      <c r="D35" s="242">
        <f>IFERROR('tablas pernocta cat ev anual'!D35/'tablas pernocta cat ev anual'!D48-1,"-")</f>
        <v>-0.31431334622823981</v>
      </c>
      <c r="E35" s="242">
        <f>IFERROR('tablas pernocta cat ev anual'!E35/'tablas pernocta cat ev anual'!E48-1,"-")</f>
        <v>-4.6901315368708341E-2</v>
      </c>
      <c r="F35" s="242">
        <f>IFERROR('tablas pernocta cat ev anual'!F35/'tablas pernocta cat ev anual'!F48-1,"-")</f>
        <v>-4.4122984393633047E-2</v>
      </c>
      <c r="G35" s="242">
        <f>IFERROR('tablas pernocta cat ev anual'!G35/'tablas pernocta cat ev anual'!G48-1,"-")</f>
        <v>-4.9799533608804181E-2</v>
      </c>
      <c r="H35" s="242">
        <f>IFERROR('tablas pernocta cat ev anual'!H35/'tablas pernocta cat ev anual'!H48-1,"-")</f>
        <v>-1.1458000778835298E-2</v>
      </c>
      <c r="I35" s="242">
        <f>IFERROR('tablas pernocta cat ev anual'!I35/'tablas pernocta cat ev anual'!I48-1,"-")</f>
        <v>-3.5677690040457399E-2</v>
      </c>
    </row>
    <row r="36" spans="3:9" ht="15" hidden="1" customHeight="1" outlineLevel="1">
      <c r="C36" s="44" t="s">
        <v>42</v>
      </c>
      <c r="D36" s="242">
        <f>IFERROR('tablas pernocta cat ev anual'!D36/'tablas pernocta cat ev anual'!D49-1,"-")</f>
        <v>-3.5790471675752555E-2</v>
      </c>
      <c r="E36" s="242">
        <f>IFERROR('tablas pernocta cat ev anual'!E36/'tablas pernocta cat ev anual'!E49-1,"-")</f>
        <v>-0.11028065435989798</v>
      </c>
      <c r="F36" s="242">
        <f>IFERROR('tablas pernocta cat ev anual'!F36/'tablas pernocta cat ev anual'!F49-1,"-")</f>
        <v>-6.8735800377373035E-2</v>
      </c>
      <c r="G36" s="242">
        <f>IFERROR('tablas pernocta cat ev anual'!G36/'tablas pernocta cat ev anual'!G49-1,"-")</f>
        <v>-7.5172727851417376E-2</v>
      </c>
      <c r="H36" s="242">
        <f>IFERROR('tablas pernocta cat ev anual'!H36/'tablas pernocta cat ev anual'!H49-1,"-")</f>
        <v>-0.10126026027640256</v>
      </c>
      <c r="I36" s="242">
        <f>IFERROR('tablas pernocta cat ev anual'!I36/'tablas pernocta cat ev anual'!I49-1,"-")</f>
        <v>-8.5029474934881E-2</v>
      </c>
    </row>
    <row r="37" spans="3:9" ht="15" hidden="1" customHeight="1" outlineLevel="1">
      <c r="C37" s="44" t="s">
        <v>43</v>
      </c>
      <c r="D37" s="242">
        <f>IFERROR('tablas pernocta cat ev anual'!D37/'tablas pernocta cat ev anual'!D50-1,"-")</f>
        <v>-0.28603104212860309</v>
      </c>
      <c r="E37" s="242">
        <f>IFERROR('tablas pernocta cat ev anual'!E37/'tablas pernocta cat ev anual'!E50-1,"-")</f>
        <v>-2.2451951543471682E-2</v>
      </c>
      <c r="F37" s="242">
        <f>IFERROR('tablas pernocta cat ev anual'!F37/'tablas pernocta cat ev anual'!F50-1,"-")</f>
        <v>-2.4298711144806751E-3</v>
      </c>
      <c r="G37" s="242">
        <f>IFERROR('tablas pernocta cat ev anual'!G37/'tablas pernocta cat ev anual'!G50-1,"-")</f>
        <v>-9.701890127986279E-3</v>
      </c>
      <c r="H37" s="242">
        <f>IFERROR('tablas pernocta cat ev anual'!H37/'tablas pernocta cat ev anual'!H50-1,"-")</f>
        <v>-4.6303667144297567E-2</v>
      </c>
      <c r="I37" s="242">
        <f>IFERROR('tablas pernocta cat ev anual'!I37/'tablas pernocta cat ev anual'!I50-1,"-")</f>
        <v>-2.2996349112722636E-2</v>
      </c>
    </row>
    <row r="38" spans="3:9" hidden="1" outlineLevel="1">
      <c r="C38" s="44" t="s">
        <v>44</v>
      </c>
      <c r="D38" s="242">
        <f>IFERROR('tablas pernocta cat ev anual'!D38/'tablas pernocta cat ev anual'!D51-1,"-")</f>
        <v>0.36069565217391308</v>
      </c>
      <c r="E38" s="242">
        <f>IFERROR('tablas pernocta cat ev anual'!E38/'tablas pernocta cat ev anual'!E51-1,"-")</f>
        <v>0.13488405981894025</v>
      </c>
      <c r="F38" s="242">
        <f>IFERROR('tablas pernocta cat ev anual'!F38/'tablas pernocta cat ev anual'!F51-1,"-")</f>
        <v>0.18390602028559377</v>
      </c>
      <c r="G38" s="242">
        <f>IFERROR('tablas pernocta cat ev anual'!G38/'tablas pernocta cat ev anual'!G51-1,"-")</f>
        <v>0.17592128605131774</v>
      </c>
      <c r="H38" s="242">
        <f>IFERROR('tablas pernocta cat ev anual'!H38/'tablas pernocta cat ev anual'!H51-1,"-")</f>
        <v>0.21198903771181543</v>
      </c>
      <c r="I38" s="242">
        <f>IFERROR('tablas pernocta cat ev anual'!I38/'tablas pernocta cat ev anual'!I51-1,"-")</f>
        <v>0.18899488616887061</v>
      </c>
    </row>
    <row r="39" spans="3:9" ht="30" hidden="1" customHeight="1" outlineLevel="1">
      <c r="C39" s="44" t="s">
        <v>45</v>
      </c>
      <c r="D39" s="242">
        <f>IFERROR('tablas pernocta cat ev anual'!D39/'tablas pernocta cat ev anual'!D52-1,"-")</f>
        <v>-0.35025238362310718</v>
      </c>
      <c r="E39" s="242">
        <f>IFERROR('tablas pernocta cat ev anual'!E39/'tablas pernocta cat ev anual'!E52-1,"-")</f>
        <v>0.20758396834905191</v>
      </c>
      <c r="F39" s="242">
        <f>IFERROR('tablas pernocta cat ev anual'!F39/'tablas pernocta cat ev anual'!F52-1,"-")</f>
        <v>0.11651779244329297</v>
      </c>
      <c r="G39" s="242">
        <f>IFERROR('tablas pernocta cat ev anual'!G39/'tablas pernocta cat ev anual'!G52-1,"-")</f>
        <v>0.12538417317089356</v>
      </c>
      <c r="H39" s="242">
        <f>IFERROR('tablas pernocta cat ev anual'!H39/'tablas pernocta cat ev anual'!H52-1,"-")</f>
        <v>7.7026058853368662E-2</v>
      </c>
      <c r="I39" s="242">
        <f>IFERROR('tablas pernocta cat ev anual'!I39/'tablas pernocta cat ev anual'!I52-1,"-")</f>
        <v>0.10866361563512017</v>
      </c>
    </row>
    <row r="40" spans="3:9" hidden="1" outlineLevel="1">
      <c r="C40" s="44" t="s">
        <v>46</v>
      </c>
      <c r="D40" s="242">
        <f>IFERROR('tablas pernocta cat ev anual'!D40/'tablas pernocta cat ev anual'!D53-1,"-")</f>
        <v>0.33166644141100154</v>
      </c>
      <c r="E40" s="242">
        <f>IFERROR('tablas pernocta cat ev anual'!E40/'tablas pernocta cat ev anual'!E53-1,"-")</f>
        <v>3.3997709049255365E-2</v>
      </c>
      <c r="F40" s="242">
        <f>IFERROR('tablas pernocta cat ev anual'!F40/'tablas pernocta cat ev anual'!F53-1,"-")</f>
        <v>-4.7286814560848933E-2</v>
      </c>
      <c r="G40" s="242">
        <f>IFERROR('tablas pernocta cat ev anual'!G40/'tablas pernocta cat ev anual'!G53-1,"-")</f>
        <v>-2.3726683833013684E-2</v>
      </c>
      <c r="H40" s="242">
        <f>IFERROR('tablas pernocta cat ev anual'!H40/'tablas pernocta cat ev anual'!H53-1,"-")</f>
        <v>-2.2056658453050715E-2</v>
      </c>
      <c r="I40" s="242">
        <f>IFERROR('tablas pernocta cat ev anual'!I40/'tablas pernocta cat ev anual'!I53-1,"-")</f>
        <v>-2.3091211982721793E-2</v>
      </c>
    </row>
    <row r="41" spans="3:9" ht="30" hidden="1" customHeight="1" outlineLevel="1">
      <c r="C41" s="44" t="s">
        <v>47</v>
      </c>
      <c r="D41" s="242">
        <f>IFERROR('tablas pernocta cat ev anual'!D41/'tablas pernocta cat ev anual'!D54-1,"-")</f>
        <v>-6.0280842527582701E-2</v>
      </c>
      <c r="E41" s="242">
        <f>IFERROR('tablas pernocta cat ev anual'!E41/'tablas pernocta cat ev anual'!E54-1,"-")</f>
        <v>2.0684829148529982E-2</v>
      </c>
      <c r="F41" s="242">
        <f>IFERROR('tablas pernocta cat ev anual'!F41/'tablas pernocta cat ev anual'!F54-1,"-")</f>
        <v>2.8070924721701696E-2</v>
      </c>
      <c r="G41" s="242">
        <f>IFERROR('tablas pernocta cat ev anual'!G41/'tablas pernocta cat ev anual'!G54-1,"-")</f>
        <v>2.416157288121501E-2</v>
      </c>
      <c r="H41" s="242">
        <f>IFERROR('tablas pernocta cat ev anual'!H41/'tablas pernocta cat ev anual'!H54-1,"-")</f>
        <v>4.4900119285631312E-3</v>
      </c>
      <c r="I41" s="242">
        <f>IFERROR('tablas pernocta cat ev anual'!I41/'tablas pernocta cat ev anual'!I54-1,"-")</f>
        <v>1.6640356638718545E-2</v>
      </c>
    </row>
    <row r="42" spans="3:9" hidden="1" outlineLevel="1">
      <c r="C42" s="44" t="s">
        <v>48</v>
      </c>
      <c r="D42" s="242">
        <f>IFERROR('tablas pernocta cat ev anual'!D42/'tablas pernocta cat ev anual'!D55-1,"-")</f>
        <v>5.8996636771300404E-2</v>
      </c>
      <c r="E42" s="242">
        <f>IFERROR('tablas pernocta cat ev anual'!E42/'tablas pernocta cat ev anual'!E55-1,"-")</f>
        <v>-4.5966981955254615E-2</v>
      </c>
      <c r="F42" s="242">
        <f>IFERROR('tablas pernocta cat ev anual'!F42/'tablas pernocta cat ev anual'!F55-1,"-")</f>
        <v>-5.4035914364376492E-3</v>
      </c>
      <c r="G42" s="242">
        <f>IFERROR('tablas pernocta cat ev anual'!G42/'tablas pernocta cat ev anual'!G55-1,"-")</f>
        <v>-1.3263501741029304E-2</v>
      </c>
      <c r="H42" s="242">
        <f>IFERROR('tablas pernocta cat ev anual'!H42/'tablas pernocta cat ev anual'!H55-1,"-")</f>
        <v>-2.5557224950046864E-3</v>
      </c>
      <c r="I42" s="242">
        <f>IFERROR('tablas pernocta cat ev anual'!I42/'tablas pernocta cat ev anual'!I55-1,"-")</f>
        <v>-8.9654175494007227E-3</v>
      </c>
    </row>
    <row r="43" spans="3:9" collapsed="1">
      <c r="C43" s="122">
        <v>2008</v>
      </c>
      <c r="D43" s="245">
        <f>IFERROR('tablas pernocta cat ev anual'!D43/'tablas pernocta cat ev anual'!D56-1,"-")</f>
        <v>-0.12882464247557501</v>
      </c>
      <c r="E43" s="245">
        <f>IFERROR('tablas pernocta cat ev anual'!E43/'tablas pernocta cat ev anual'!E56-1,"-")</f>
        <v>-2.1153322099315419E-2</v>
      </c>
      <c r="F43" s="245">
        <f>IFERROR('tablas pernocta cat ev anual'!F43/'tablas pernocta cat ev anual'!F56-1,"-")</f>
        <v>-1.2206923948737125E-2</v>
      </c>
      <c r="G43" s="245">
        <f>IFERROR('tablas pernocta cat ev anual'!G43/'tablas pernocta cat ev anual'!G56-1,"-")</f>
        <v>-1.6004693312584695E-2</v>
      </c>
      <c r="H43" s="245">
        <f>IFERROR('tablas pernocta cat ev anual'!H43/'tablas pernocta cat ev anual'!H56-1,"-")</f>
        <v>-3.4785519049478464E-2</v>
      </c>
      <c r="I43" s="245">
        <f>IFERROR('tablas pernocta cat ev anual'!I43/'tablas pernocta cat ev anual'!I56-1,"-")</f>
        <v>-2.3026275085405223E-2</v>
      </c>
    </row>
    <row r="44" spans="3:9" hidden="1" outlineLevel="1">
      <c r="C44" s="44" t="s">
        <v>37</v>
      </c>
      <c r="D44" s="242">
        <f>IFERROR('tablas pernocta cat ev anual'!D44/'tablas pernocta cat ev anual'!D57-1,"-")</f>
        <v>0.19778090877069388</v>
      </c>
      <c r="E44" s="242">
        <f>IFERROR('tablas pernocta cat ev anual'!E44/'tablas pernocta cat ev anual'!E57-1,"-")</f>
        <v>-2.846410684474121E-2</v>
      </c>
      <c r="F44" s="242">
        <f>IFERROR('tablas pernocta cat ev anual'!F44/'tablas pernocta cat ev anual'!F57-1,"-")</f>
        <v>3.6308561899069502E-2</v>
      </c>
      <c r="G44" s="242">
        <f>IFERROR('tablas pernocta cat ev anual'!G44/'tablas pernocta cat ev anual'!G57-1,"-")</f>
        <v>2.3786940894568787E-2</v>
      </c>
      <c r="H44" s="242">
        <f>IFERROR('tablas pernocta cat ev anual'!H44/'tablas pernocta cat ev anual'!H57-1,"-")</f>
        <v>4.0773846455605556E-2</v>
      </c>
      <c r="I44" s="242">
        <f>IFERROR('tablas pernocta cat ev anual'!I44/'tablas pernocta cat ev anual'!I57-1,"-")</f>
        <v>3.0739212277991479E-2</v>
      </c>
    </row>
    <row r="45" spans="3:9" hidden="1" outlineLevel="1">
      <c r="C45" s="44" t="s">
        <v>38</v>
      </c>
      <c r="D45" s="242">
        <f>IFERROR('tablas pernocta cat ev anual'!D45/'tablas pernocta cat ev anual'!D58-1,"-")</f>
        <v>1.2905453679447487</v>
      </c>
      <c r="E45" s="242">
        <f>IFERROR('tablas pernocta cat ev anual'!E45/'tablas pernocta cat ev anual'!E58-1,"-")</f>
        <v>3.2997487632417277E-2</v>
      </c>
      <c r="F45" s="242">
        <f>IFERROR('tablas pernocta cat ev anual'!F45/'tablas pernocta cat ev anual'!F58-1,"-")</f>
        <v>-1.2785425155932173E-2</v>
      </c>
      <c r="G45" s="242">
        <f>IFERROR('tablas pernocta cat ev anual'!G45/'tablas pernocta cat ev anual'!G58-1,"-")</f>
        <v>1.1084347565709862E-2</v>
      </c>
      <c r="H45" s="242">
        <f>IFERROR('tablas pernocta cat ev anual'!H45/'tablas pernocta cat ev anual'!H58-1,"-")</f>
        <v>4.2421340993110679E-3</v>
      </c>
      <c r="I45" s="242">
        <f>IFERROR('tablas pernocta cat ev anual'!I45/'tablas pernocta cat ev anual'!I58-1,"-")</f>
        <v>8.5244281253058496E-3</v>
      </c>
    </row>
    <row r="46" spans="3:9" hidden="1" outlineLevel="1">
      <c r="C46" s="44" t="s">
        <v>39</v>
      </c>
      <c r="D46" s="242">
        <f>IFERROR('tablas pernocta cat ev anual'!D46/'tablas pernocta cat ev anual'!D59-1,"-")</f>
        <v>-9.8655523255813948E-2</v>
      </c>
      <c r="E46" s="242">
        <f>IFERROR('tablas pernocta cat ev anual'!E46/'tablas pernocta cat ev anual'!E59-1,"-")</f>
        <v>-3.3800835079454861E-2</v>
      </c>
      <c r="F46" s="242">
        <f>IFERROR('tablas pernocta cat ev anual'!F46/'tablas pernocta cat ev anual'!F59-1,"-")</f>
        <v>-0.13609039352121977</v>
      </c>
      <c r="G46" s="242">
        <f>IFERROR('tablas pernocta cat ev anual'!G46/'tablas pernocta cat ev anual'!G59-1,"-")</f>
        <v>-0.117499056145839</v>
      </c>
      <c r="H46" s="242">
        <f>IFERROR('tablas pernocta cat ev anual'!H46/'tablas pernocta cat ev anual'!H59-1,"-")</f>
        <v>-3.1239441744418395E-3</v>
      </c>
      <c r="I46" s="242">
        <f>IFERROR('tablas pernocta cat ev anual'!I46/'tablas pernocta cat ev anual'!I59-1,"-")</f>
        <v>-7.8429701440860811E-2</v>
      </c>
    </row>
    <row r="47" spans="3:9" hidden="1" outlineLevel="1">
      <c r="C47" s="44" t="s">
        <v>40</v>
      </c>
      <c r="D47" s="242">
        <f>IFERROR('tablas pernocta cat ev anual'!D47/'tablas pernocta cat ev anual'!D60-1,"-")</f>
        <v>-0.27283716111207046</v>
      </c>
      <c r="E47" s="242">
        <f>IFERROR('tablas pernocta cat ev anual'!E47/'tablas pernocta cat ev anual'!E60-1,"-")</f>
        <v>-9.2264427669909499E-2</v>
      </c>
      <c r="F47" s="242">
        <f>IFERROR('tablas pernocta cat ev anual'!F47/'tablas pernocta cat ev anual'!F60-1,"-")</f>
        <v>-0.10180421600458367</v>
      </c>
      <c r="G47" s="242">
        <f>IFERROR('tablas pernocta cat ev anual'!G47/'tablas pernocta cat ev anual'!G60-1,"-")</f>
        <v>-0.102482093571026</v>
      </c>
      <c r="H47" s="242">
        <f>IFERROR('tablas pernocta cat ev anual'!H47/'tablas pernocta cat ev anual'!H60-1,"-")</f>
        <v>-7.5794500894243444E-2</v>
      </c>
      <c r="I47" s="242">
        <f>IFERROR('tablas pernocta cat ev anual'!I47/'tablas pernocta cat ev anual'!I60-1,"-")</f>
        <v>-9.3703635464445378E-2</v>
      </c>
    </row>
    <row r="48" spans="3:9" hidden="1" outlineLevel="1">
      <c r="C48" s="44" t="s">
        <v>41</v>
      </c>
      <c r="D48" s="242">
        <f>IFERROR('tablas pernocta cat ev anual'!D48/'tablas pernocta cat ev anual'!D61-1,"-")</f>
        <v>0.72557018357129621</v>
      </c>
      <c r="E48" s="242">
        <f>IFERROR('tablas pernocta cat ev anual'!E48/'tablas pernocta cat ev anual'!E61-1,"-")</f>
        <v>-0.1352751405659508</v>
      </c>
      <c r="F48" s="242">
        <f>IFERROR('tablas pernocta cat ev anual'!F48/'tablas pernocta cat ev anual'!F61-1,"-")</f>
        <v>7.8171538453499778E-3</v>
      </c>
      <c r="G48" s="242">
        <f>IFERROR('tablas pernocta cat ev anual'!G48/'tablas pernocta cat ev anual'!G61-1,"-")</f>
        <v>-1.5647432399507832E-2</v>
      </c>
      <c r="H48" s="242">
        <f>IFERROR('tablas pernocta cat ev anual'!H48/'tablas pernocta cat ev anual'!H61-1,"-")</f>
        <v>-9.8376714731843729E-3</v>
      </c>
      <c r="I48" s="242">
        <f>IFERROR('tablas pernocta cat ev anual'!I48/'tablas pernocta cat ev anual'!I61-1,"-")</f>
        <v>-1.3515546128509248E-2</v>
      </c>
    </row>
    <row r="49" spans="3:9" hidden="1" outlineLevel="1">
      <c r="C49" s="44" t="s">
        <v>42</v>
      </c>
      <c r="D49" s="242">
        <f>IFERROR('tablas pernocta cat ev anual'!D49/'tablas pernocta cat ev anual'!D62-1,"-")</f>
        <v>-0.33106072617726334</v>
      </c>
      <c r="E49" s="242">
        <f>IFERROR('tablas pernocta cat ev anual'!E49/'tablas pernocta cat ev anual'!E62-1,"-")</f>
        <v>-0.24420649054549171</v>
      </c>
      <c r="F49" s="242">
        <f>IFERROR('tablas pernocta cat ev anual'!F49/'tablas pernocta cat ev anual'!F62-1,"-")</f>
        <v>-6.3606533732376569E-2</v>
      </c>
      <c r="G49" s="242">
        <f>IFERROR('tablas pernocta cat ev anual'!G49/'tablas pernocta cat ev anual'!G62-1,"-")</f>
        <v>-0.10230661875405223</v>
      </c>
      <c r="H49" s="242">
        <f>IFERROR('tablas pernocta cat ev anual'!H49/'tablas pernocta cat ev anual'!H62-1,"-")</f>
        <v>-3.113867883257293E-2</v>
      </c>
      <c r="I49" s="242">
        <f>IFERROR('tablas pernocta cat ev anual'!I49/'tablas pernocta cat ev anual'!I62-1,"-")</f>
        <v>-7.6680951490201932E-2</v>
      </c>
    </row>
    <row r="50" spans="3:9" hidden="1" outlineLevel="1">
      <c r="C50" s="44" t="s">
        <v>43</v>
      </c>
      <c r="D50" s="242">
        <f>IFERROR('tablas pernocta cat ev anual'!D50/'tablas pernocta cat ev anual'!D63-1,"-")</f>
        <v>0.17346053772766701</v>
      </c>
      <c r="E50" s="242">
        <f>IFERROR('tablas pernocta cat ev anual'!E50/'tablas pernocta cat ev anual'!E63-1,"-")</f>
        <v>-0.11818412734251527</v>
      </c>
      <c r="F50" s="242">
        <f>IFERROR('tablas pernocta cat ev anual'!F50/'tablas pernocta cat ev anual'!F63-1,"-")</f>
        <v>-0.10723048547303582</v>
      </c>
      <c r="G50" s="242">
        <f>IFERROR('tablas pernocta cat ev anual'!G50/'tablas pernocta cat ev anual'!G63-1,"-")</f>
        <v>-0.1067040193830312</v>
      </c>
      <c r="H50" s="242">
        <f>IFERROR('tablas pernocta cat ev anual'!H50/'tablas pernocta cat ev anual'!H63-1,"-")</f>
        <v>3.7490158076433966E-2</v>
      </c>
      <c r="I50" s="242">
        <f>IFERROR('tablas pernocta cat ev anual'!I50/'tablas pernocta cat ev anual'!I63-1,"-")</f>
        <v>-5.9211612011700554E-2</v>
      </c>
    </row>
    <row r="51" spans="3:9" hidden="1" outlineLevel="1">
      <c r="C51" s="44" t="s">
        <v>44</v>
      </c>
      <c r="D51" s="242">
        <f>IFERROR('tablas pernocta cat ev anual'!D51/'tablas pernocta cat ev anual'!D64-1,"-")</f>
        <v>-2.8716216216216228E-2</v>
      </c>
      <c r="E51" s="242">
        <f>IFERROR('tablas pernocta cat ev anual'!E51/'tablas pernocta cat ev anual'!E64-1,"-")</f>
        <v>-0.20813800862553911</v>
      </c>
      <c r="F51" s="242">
        <f>IFERROR('tablas pernocta cat ev anual'!F51/'tablas pernocta cat ev anual'!F64-1,"-")</f>
        <v>-0.24792379517336882</v>
      </c>
      <c r="G51" s="242">
        <f>IFERROR('tablas pernocta cat ev anual'!G51/'tablas pernocta cat ev anual'!G64-1,"-")</f>
        <v>-0.23843282542689215</v>
      </c>
      <c r="H51" s="242">
        <f>IFERROR('tablas pernocta cat ev anual'!H51/'tablas pernocta cat ev anual'!H64-1,"-")</f>
        <v>2.4815728055485931E-2</v>
      </c>
      <c r="I51" s="242">
        <f>IFERROR('tablas pernocta cat ev anual'!I51/'tablas pernocta cat ev anual'!I64-1,"-")</f>
        <v>-0.16024305419568097</v>
      </c>
    </row>
    <row r="52" spans="3:9" hidden="1" outlineLevel="1">
      <c r="C52" s="44" t="s">
        <v>45</v>
      </c>
      <c r="D52" s="242">
        <f>IFERROR('tablas pernocta cat ev anual'!D52/'tablas pernocta cat ev anual'!D65-1,"-")</f>
        <v>-6.9779574801095645E-2</v>
      </c>
      <c r="E52" s="242">
        <f>IFERROR('tablas pernocta cat ev anual'!E52/'tablas pernocta cat ev anual'!E65-1,"-")</f>
        <v>-0.12553601013546434</v>
      </c>
      <c r="F52" s="242">
        <f>IFERROR('tablas pernocta cat ev anual'!F52/'tablas pernocta cat ev anual'!F65-1,"-")</f>
        <v>-9.1206808987583932E-3</v>
      </c>
      <c r="G52" s="242">
        <f>IFERROR('tablas pernocta cat ev anual'!G52/'tablas pernocta cat ev anual'!G65-1,"-")</f>
        <v>-3.5825827426317791E-2</v>
      </c>
      <c r="H52" s="242">
        <f>IFERROR('tablas pernocta cat ev anual'!H52/'tablas pernocta cat ev anual'!H65-1,"-")</f>
        <v>-0.11771979606431815</v>
      </c>
      <c r="I52" s="242">
        <f>IFERROR('tablas pernocta cat ev anual'!I52/'tablas pernocta cat ev anual'!I65-1,"-")</f>
        <v>-6.5807988243143933E-2</v>
      </c>
    </row>
    <row r="53" spans="3:9" hidden="1" outlineLevel="1">
      <c r="C53" s="44" t="s">
        <v>46</v>
      </c>
      <c r="D53" s="242">
        <f>IFERROR('tablas pernocta cat ev anual'!D53/'tablas pernocta cat ev anual'!D66-1,"-")</f>
        <v>-0.17440303503682208</v>
      </c>
      <c r="E53" s="242">
        <f>IFERROR('tablas pernocta cat ev anual'!E53/'tablas pernocta cat ev anual'!E66-1,"-")</f>
        <v>-1.77988794131545E-2</v>
      </c>
      <c r="F53" s="242">
        <f>IFERROR('tablas pernocta cat ev anual'!F53/'tablas pernocta cat ev anual'!F66-1,"-")</f>
        <v>-9.4821054169114127E-3</v>
      </c>
      <c r="G53" s="242">
        <f>IFERROR('tablas pernocta cat ev anual'!G53/'tablas pernocta cat ev anual'!G66-1,"-")</f>
        <v>-1.4681226741827591E-2</v>
      </c>
      <c r="H53" s="242">
        <f>IFERROR('tablas pernocta cat ev anual'!H53/'tablas pernocta cat ev anual'!H66-1,"-")</f>
        <v>-1.3661567621893633E-2</v>
      </c>
      <c r="I53" s="242">
        <f>IFERROR('tablas pernocta cat ev anual'!I53/'tablas pernocta cat ev anual'!I66-1,"-")</f>
        <v>-1.4293478418823891E-2</v>
      </c>
    </row>
    <row r="54" spans="3:9" hidden="1" outlineLevel="1">
      <c r="C54" s="44" t="s">
        <v>47</v>
      </c>
      <c r="D54" s="242">
        <f>IFERROR('tablas pernocta cat ev anual'!D54/'tablas pernocta cat ev anual'!D67-1,"-")</f>
        <v>0.27526221540035811</v>
      </c>
      <c r="E54" s="242">
        <f>IFERROR('tablas pernocta cat ev anual'!E54/'tablas pernocta cat ev anual'!E67-1,"-")</f>
        <v>-2.1856909173173067E-2</v>
      </c>
      <c r="F54" s="242">
        <f>IFERROR('tablas pernocta cat ev anual'!F54/'tablas pernocta cat ev anual'!F67-1,"-")</f>
        <v>6.5383948691279947E-3</v>
      </c>
      <c r="G54" s="242">
        <f>IFERROR('tablas pernocta cat ev anual'!G54/'tablas pernocta cat ev anual'!G67-1,"-")</f>
        <v>5.6318878851659981E-3</v>
      </c>
      <c r="H54" s="242">
        <f>IFERROR('tablas pernocta cat ev anual'!H54/'tablas pernocta cat ev anual'!H67-1,"-")</f>
        <v>-4.6290658548309604E-2</v>
      </c>
      <c r="I54" s="242">
        <f>IFERROR('tablas pernocta cat ev anual'!I54/'tablas pernocta cat ev anual'!I67-1,"-")</f>
        <v>-1.4874111104958843E-2</v>
      </c>
    </row>
    <row r="55" spans="3:9" hidden="1" outlineLevel="1">
      <c r="C55" s="44" t="s">
        <v>48</v>
      </c>
      <c r="D55" s="242">
        <f>IFERROR('tablas pernocta cat ev anual'!D55/'tablas pernocta cat ev anual'!D68-1,"-")</f>
        <v>0.40086376128778967</v>
      </c>
      <c r="E55" s="242">
        <f>IFERROR('tablas pernocta cat ev anual'!E55/'tablas pernocta cat ev anual'!E68-1,"-")</f>
        <v>2.8702439707375405E-3</v>
      </c>
      <c r="F55" s="242">
        <f>IFERROR('tablas pernocta cat ev anual'!F55/'tablas pernocta cat ev anual'!F68-1,"-")</f>
        <v>4.7495041016977213E-2</v>
      </c>
      <c r="G55" s="242">
        <f>IFERROR('tablas pernocta cat ev anual'!G55/'tablas pernocta cat ev anual'!G68-1,"-")</f>
        <v>4.2017056830849553E-2</v>
      </c>
      <c r="H55" s="242">
        <f>IFERROR('tablas pernocta cat ev anual'!H55/'tablas pernocta cat ev anual'!H68-1,"-")</f>
        <v>1.0737807549028311E-3</v>
      </c>
      <c r="I55" s="242">
        <f>IFERROR('tablas pernocta cat ev anual'!I55/'tablas pernocta cat ev anual'!I68-1,"-")</f>
        <v>2.5186637027830194E-2</v>
      </c>
    </row>
    <row r="56" spans="3:9" collapsed="1">
      <c r="C56" s="122">
        <v>2007</v>
      </c>
      <c r="D56" s="245">
        <f>IFERROR('tablas pernocta cat ev anual'!D56/'tablas pernocta cat ev anual'!D69-1,"-")</f>
        <v>0.128646559739656</v>
      </c>
      <c r="E56" s="245">
        <f>IFERROR('tablas pernocta cat ev anual'!E56/'tablas pernocta cat ev anual'!E69-1,"-")</f>
        <v>-8.3061022176531107E-2</v>
      </c>
      <c r="F56" s="245">
        <f>IFERROR('tablas pernocta cat ev anual'!F56/'tablas pernocta cat ev anual'!F69-1,"-")</f>
        <v>-4.9118583845552566E-2</v>
      </c>
      <c r="G56" s="245">
        <f>IFERROR('tablas pernocta cat ev anual'!G56/'tablas pernocta cat ev anual'!G69-1,"-")</f>
        <v>-5.3541378873348644E-2</v>
      </c>
      <c r="H56" s="245">
        <f>IFERROR('tablas pernocta cat ev anual'!H56/'tablas pernocta cat ev anual'!H69-1,"-")</f>
        <v>-1.6632821765178885E-2</v>
      </c>
      <c r="I56" s="245">
        <f>IFERROR('tablas pernocta cat ev anual'!I56/'tablas pernocta cat ev anual'!I69-1,"-")</f>
        <v>-4.0071285175133919E-2</v>
      </c>
    </row>
    <row r="57" spans="3:9">
      <c r="C57" s="529" t="s">
        <v>32</v>
      </c>
      <c r="D57" s="529"/>
      <c r="E57" s="529"/>
      <c r="F57" s="529"/>
      <c r="G57" s="529"/>
      <c r="H57" s="529"/>
      <c r="I57" s="529"/>
    </row>
  </sheetData>
  <mergeCells count="2">
    <mergeCell ref="C3:I3"/>
    <mergeCell ref="C57:I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1:K28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1.42578125" style="20"/>
    <col min="2" max="2" width="34.28515625" style="20" customWidth="1"/>
    <col min="3" max="3" width="12.5703125" style="20" customWidth="1"/>
    <col min="4" max="4" width="10.5703125" style="20" customWidth="1"/>
    <col min="5" max="5" width="12.5703125" style="20" customWidth="1"/>
    <col min="6" max="6" width="10.5703125" style="20" customWidth="1"/>
    <col min="7" max="7" width="10.7109375" style="20" customWidth="1"/>
    <col min="8" max="14" width="11.42578125" style="20"/>
    <col min="15" max="15" width="13.85546875" style="20" customWidth="1"/>
    <col min="16" max="257" width="11.42578125" style="20"/>
    <col min="258" max="258" width="34.28515625" style="20" customWidth="1"/>
    <col min="259" max="259" width="12.5703125" style="20" customWidth="1"/>
    <col min="260" max="260" width="10.5703125" style="20" customWidth="1"/>
    <col min="261" max="261" width="12.5703125" style="20" customWidth="1"/>
    <col min="262" max="262" width="10.5703125" style="20" customWidth="1"/>
    <col min="263" max="263" width="10.7109375" style="20" customWidth="1"/>
    <col min="264" max="270" width="11.42578125" style="20"/>
    <col min="271" max="271" width="13.85546875" style="20" customWidth="1"/>
    <col min="272" max="513" width="11.42578125" style="20"/>
    <col min="514" max="514" width="34.28515625" style="20" customWidth="1"/>
    <col min="515" max="515" width="12.5703125" style="20" customWidth="1"/>
    <col min="516" max="516" width="10.5703125" style="20" customWidth="1"/>
    <col min="517" max="517" width="12.5703125" style="20" customWidth="1"/>
    <col min="518" max="518" width="10.5703125" style="20" customWidth="1"/>
    <col min="519" max="519" width="10.7109375" style="20" customWidth="1"/>
    <col min="520" max="526" width="11.42578125" style="20"/>
    <col min="527" max="527" width="13.85546875" style="20" customWidth="1"/>
    <col min="528" max="769" width="11.42578125" style="20"/>
    <col min="770" max="770" width="34.28515625" style="20" customWidth="1"/>
    <col min="771" max="771" width="12.5703125" style="20" customWidth="1"/>
    <col min="772" max="772" width="10.5703125" style="20" customWidth="1"/>
    <col min="773" max="773" width="12.5703125" style="20" customWidth="1"/>
    <col min="774" max="774" width="10.5703125" style="20" customWidth="1"/>
    <col min="775" max="775" width="10.7109375" style="20" customWidth="1"/>
    <col min="776" max="782" width="11.42578125" style="20"/>
    <col min="783" max="783" width="13.85546875" style="20" customWidth="1"/>
    <col min="784" max="1025" width="11.42578125" style="20"/>
    <col min="1026" max="1026" width="34.28515625" style="20" customWidth="1"/>
    <col min="1027" max="1027" width="12.5703125" style="20" customWidth="1"/>
    <col min="1028" max="1028" width="10.5703125" style="20" customWidth="1"/>
    <col min="1029" max="1029" width="12.5703125" style="20" customWidth="1"/>
    <col min="1030" max="1030" width="10.5703125" style="20" customWidth="1"/>
    <col min="1031" max="1031" width="10.7109375" style="20" customWidth="1"/>
    <col min="1032" max="1038" width="11.42578125" style="20"/>
    <col min="1039" max="1039" width="13.85546875" style="20" customWidth="1"/>
    <col min="1040" max="1281" width="11.42578125" style="20"/>
    <col min="1282" max="1282" width="34.28515625" style="20" customWidth="1"/>
    <col min="1283" max="1283" width="12.5703125" style="20" customWidth="1"/>
    <col min="1284" max="1284" width="10.5703125" style="20" customWidth="1"/>
    <col min="1285" max="1285" width="12.5703125" style="20" customWidth="1"/>
    <col min="1286" max="1286" width="10.5703125" style="20" customWidth="1"/>
    <col min="1287" max="1287" width="10.7109375" style="20" customWidth="1"/>
    <col min="1288" max="1294" width="11.42578125" style="20"/>
    <col min="1295" max="1295" width="13.85546875" style="20" customWidth="1"/>
    <col min="1296" max="1537" width="11.42578125" style="20"/>
    <col min="1538" max="1538" width="34.28515625" style="20" customWidth="1"/>
    <col min="1539" max="1539" width="12.5703125" style="20" customWidth="1"/>
    <col min="1540" max="1540" width="10.5703125" style="20" customWidth="1"/>
    <col min="1541" max="1541" width="12.5703125" style="20" customWidth="1"/>
    <col min="1542" max="1542" width="10.5703125" style="20" customWidth="1"/>
    <col min="1543" max="1543" width="10.7109375" style="20" customWidth="1"/>
    <col min="1544" max="1550" width="11.42578125" style="20"/>
    <col min="1551" max="1551" width="13.85546875" style="20" customWidth="1"/>
    <col min="1552" max="1793" width="11.42578125" style="20"/>
    <col min="1794" max="1794" width="34.28515625" style="20" customWidth="1"/>
    <col min="1795" max="1795" width="12.5703125" style="20" customWidth="1"/>
    <col min="1796" max="1796" width="10.5703125" style="20" customWidth="1"/>
    <col min="1797" max="1797" width="12.5703125" style="20" customWidth="1"/>
    <col min="1798" max="1798" width="10.5703125" style="20" customWidth="1"/>
    <col min="1799" max="1799" width="10.7109375" style="20" customWidth="1"/>
    <col min="1800" max="1806" width="11.42578125" style="20"/>
    <col min="1807" max="1807" width="13.85546875" style="20" customWidth="1"/>
    <col min="1808" max="2049" width="11.42578125" style="20"/>
    <col min="2050" max="2050" width="34.28515625" style="20" customWidth="1"/>
    <col min="2051" max="2051" width="12.5703125" style="20" customWidth="1"/>
    <col min="2052" max="2052" width="10.5703125" style="20" customWidth="1"/>
    <col min="2053" max="2053" width="12.5703125" style="20" customWidth="1"/>
    <col min="2054" max="2054" width="10.5703125" style="20" customWidth="1"/>
    <col min="2055" max="2055" width="10.7109375" style="20" customWidth="1"/>
    <col min="2056" max="2062" width="11.42578125" style="20"/>
    <col min="2063" max="2063" width="13.85546875" style="20" customWidth="1"/>
    <col min="2064" max="2305" width="11.42578125" style="20"/>
    <col min="2306" max="2306" width="34.28515625" style="20" customWidth="1"/>
    <col min="2307" max="2307" width="12.5703125" style="20" customWidth="1"/>
    <col min="2308" max="2308" width="10.5703125" style="20" customWidth="1"/>
    <col min="2309" max="2309" width="12.5703125" style="20" customWidth="1"/>
    <col min="2310" max="2310" width="10.5703125" style="20" customWidth="1"/>
    <col min="2311" max="2311" width="10.7109375" style="20" customWidth="1"/>
    <col min="2312" max="2318" width="11.42578125" style="20"/>
    <col min="2319" max="2319" width="13.85546875" style="20" customWidth="1"/>
    <col min="2320" max="2561" width="11.42578125" style="20"/>
    <col min="2562" max="2562" width="34.28515625" style="20" customWidth="1"/>
    <col min="2563" max="2563" width="12.5703125" style="20" customWidth="1"/>
    <col min="2564" max="2564" width="10.5703125" style="20" customWidth="1"/>
    <col min="2565" max="2565" width="12.5703125" style="20" customWidth="1"/>
    <col min="2566" max="2566" width="10.5703125" style="20" customWidth="1"/>
    <col min="2567" max="2567" width="10.7109375" style="20" customWidth="1"/>
    <col min="2568" max="2574" width="11.42578125" style="20"/>
    <col min="2575" max="2575" width="13.85546875" style="20" customWidth="1"/>
    <col min="2576" max="2817" width="11.42578125" style="20"/>
    <col min="2818" max="2818" width="34.28515625" style="20" customWidth="1"/>
    <col min="2819" max="2819" width="12.5703125" style="20" customWidth="1"/>
    <col min="2820" max="2820" width="10.5703125" style="20" customWidth="1"/>
    <col min="2821" max="2821" width="12.5703125" style="20" customWidth="1"/>
    <col min="2822" max="2822" width="10.5703125" style="20" customWidth="1"/>
    <col min="2823" max="2823" width="10.7109375" style="20" customWidth="1"/>
    <col min="2824" max="2830" width="11.42578125" style="20"/>
    <col min="2831" max="2831" width="13.85546875" style="20" customWidth="1"/>
    <col min="2832" max="3073" width="11.42578125" style="20"/>
    <col min="3074" max="3074" width="34.28515625" style="20" customWidth="1"/>
    <col min="3075" max="3075" width="12.5703125" style="20" customWidth="1"/>
    <col min="3076" max="3076" width="10.5703125" style="20" customWidth="1"/>
    <col min="3077" max="3077" width="12.5703125" style="20" customWidth="1"/>
    <col min="3078" max="3078" width="10.5703125" style="20" customWidth="1"/>
    <col min="3079" max="3079" width="10.7109375" style="20" customWidth="1"/>
    <col min="3080" max="3086" width="11.42578125" style="20"/>
    <col min="3087" max="3087" width="13.85546875" style="20" customWidth="1"/>
    <col min="3088" max="3329" width="11.42578125" style="20"/>
    <col min="3330" max="3330" width="34.28515625" style="20" customWidth="1"/>
    <col min="3331" max="3331" width="12.5703125" style="20" customWidth="1"/>
    <col min="3332" max="3332" width="10.5703125" style="20" customWidth="1"/>
    <col min="3333" max="3333" width="12.5703125" style="20" customWidth="1"/>
    <col min="3334" max="3334" width="10.5703125" style="20" customWidth="1"/>
    <col min="3335" max="3335" width="10.7109375" style="20" customWidth="1"/>
    <col min="3336" max="3342" width="11.42578125" style="20"/>
    <col min="3343" max="3343" width="13.85546875" style="20" customWidth="1"/>
    <col min="3344" max="3585" width="11.42578125" style="20"/>
    <col min="3586" max="3586" width="34.28515625" style="20" customWidth="1"/>
    <col min="3587" max="3587" width="12.5703125" style="20" customWidth="1"/>
    <col min="3588" max="3588" width="10.5703125" style="20" customWidth="1"/>
    <col min="3589" max="3589" width="12.5703125" style="20" customWidth="1"/>
    <col min="3590" max="3590" width="10.5703125" style="20" customWidth="1"/>
    <col min="3591" max="3591" width="10.7109375" style="20" customWidth="1"/>
    <col min="3592" max="3598" width="11.42578125" style="20"/>
    <col min="3599" max="3599" width="13.85546875" style="20" customWidth="1"/>
    <col min="3600" max="3841" width="11.42578125" style="20"/>
    <col min="3842" max="3842" width="34.28515625" style="20" customWidth="1"/>
    <col min="3843" max="3843" width="12.5703125" style="20" customWidth="1"/>
    <col min="3844" max="3844" width="10.5703125" style="20" customWidth="1"/>
    <col min="3845" max="3845" width="12.5703125" style="20" customWidth="1"/>
    <col min="3846" max="3846" width="10.5703125" style="20" customWidth="1"/>
    <col min="3847" max="3847" width="10.7109375" style="20" customWidth="1"/>
    <col min="3848" max="3854" width="11.42578125" style="20"/>
    <col min="3855" max="3855" width="13.85546875" style="20" customWidth="1"/>
    <col min="3856" max="4097" width="11.42578125" style="20"/>
    <col min="4098" max="4098" width="34.28515625" style="20" customWidth="1"/>
    <col min="4099" max="4099" width="12.5703125" style="20" customWidth="1"/>
    <col min="4100" max="4100" width="10.5703125" style="20" customWidth="1"/>
    <col min="4101" max="4101" width="12.5703125" style="20" customWidth="1"/>
    <col min="4102" max="4102" width="10.5703125" style="20" customWidth="1"/>
    <col min="4103" max="4103" width="10.7109375" style="20" customWidth="1"/>
    <col min="4104" max="4110" width="11.42578125" style="20"/>
    <col min="4111" max="4111" width="13.85546875" style="20" customWidth="1"/>
    <col min="4112" max="4353" width="11.42578125" style="20"/>
    <col min="4354" max="4354" width="34.28515625" style="20" customWidth="1"/>
    <col min="4355" max="4355" width="12.5703125" style="20" customWidth="1"/>
    <col min="4356" max="4356" width="10.5703125" style="20" customWidth="1"/>
    <col min="4357" max="4357" width="12.5703125" style="20" customWidth="1"/>
    <col min="4358" max="4358" width="10.5703125" style="20" customWidth="1"/>
    <col min="4359" max="4359" width="10.7109375" style="20" customWidth="1"/>
    <col min="4360" max="4366" width="11.42578125" style="20"/>
    <col min="4367" max="4367" width="13.85546875" style="20" customWidth="1"/>
    <col min="4368" max="4609" width="11.42578125" style="20"/>
    <col min="4610" max="4610" width="34.28515625" style="20" customWidth="1"/>
    <col min="4611" max="4611" width="12.5703125" style="20" customWidth="1"/>
    <col min="4612" max="4612" width="10.5703125" style="20" customWidth="1"/>
    <col min="4613" max="4613" width="12.5703125" style="20" customWidth="1"/>
    <col min="4614" max="4614" width="10.5703125" style="20" customWidth="1"/>
    <col min="4615" max="4615" width="10.7109375" style="20" customWidth="1"/>
    <col min="4616" max="4622" width="11.42578125" style="20"/>
    <col min="4623" max="4623" width="13.85546875" style="20" customWidth="1"/>
    <col min="4624" max="4865" width="11.42578125" style="20"/>
    <col min="4866" max="4866" width="34.28515625" style="20" customWidth="1"/>
    <col min="4867" max="4867" width="12.5703125" style="20" customWidth="1"/>
    <col min="4868" max="4868" width="10.5703125" style="20" customWidth="1"/>
    <col min="4869" max="4869" width="12.5703125" style="20" customWidth="1"/>
    <col min="4870" max="4870" width="10.5703125" style="20" customWidth="1"/>
    <col min="4871" max="4871" width="10.7109375" style="20" customWidth="1"/>
    <col min="4872" max="4878" width="11.42578125" style="20"/>
    <col min="4879" max="4879" width="13.85546875" style="20" customWidth="1"/>
    <col min="4880" max="5121" width="11.42578125" style="20"/>
    <col min="5122" max="5122" width="34.28515625" style="20" customWidth="1"/>
    <col min="5123" max="5123" width="12.5703125" style="20" customWidth="1"/>
    <col min="5124" max="5124" width="10.5703125" style="20" customWidth="1"/>
    <col min="5125" max="5125" width="12.5703125" style="20" customWidth="1"/>
    <col min="5126" max="5126" width="10.5703125" style="20" customWidth="1"/>
    <col min="5127" max="5127" width="10.7109375" style="20" customWidth="1"/>
    <col min="5128" max="5134" width="11.42578125" style="20"/>
    <col min="5135" max="5135" width="13.85546875" style="20" customWidth="1"/>
    <col min="5136" max="5377" width="11.42578125" style="20"/>
    <col min="5378" max="5378" width="34.28515625" style="20" customWidth="1"/>
    <col min="5379" max="5379" width="12.5703125" style="20" customWidth="1"/>
    <col min="5380" max="5380" width="10.5703125" style="20" customWidth="1"/>
    <col min="5381" max="5381" width="12.5703125" style="20" customWidth="1"/>
    <col min="5382" max="5382" width="10.5703125" style="20" customWidth="1"/>
    <col min="5383" max="5383" width="10.7109375" style="20" customWidth="1"/>
    <col min="5384" max="5390" width="11.42578125" style="20"/>
    <col min="5391" max="5391" width="13.85546875" style="20" customWidth="1"/>
    <col min="5392" max="5633" width="11.42578125" style="20"/>
    <col min="5634" max="5634" width="34.28515625" style="20" customWidth="1"/>
    <col min="5635" max="5635" width="12.5703125" style="20" customWidth="1"/>
    <col min="5636" max="5636" width="10.5703125" style="20" customWidth="1"/>
    <col min="5637" max="5637" width="12.5703125" style="20" customWidth="1"/>
    <col min="5638" max="5638" width="10.5703125" style="20" customWidth="1"/>
    <col min="5639" max="5639" width="10.7109375" style="20" customWidth="1"/>
    <col min="5640" max="5646" width="11.42578125" style="20"/>
    <col min="5647" max="5647" width="13.85546875" style="20" customWidth="1"/>
    <col min="5648" max="5889" width="11.42578125" style="20"/>
    <col min="5890" max="5890" width="34.28515625" style="20" customWidth="1"/>
    <col min="5891" max="5891" width="12.5703125" style="20" customWidth="1"/>
    <col min="5892" max="5892" width="10.5703125" style="20" customWidth="1"/>
    <col min="5893" max="5893" width="12.5703125" style="20" customWidth="1"/>
    <col min="5894" max="5894" width="10.5703125" style="20" customWidth="1"/>
    <col min="5895" max="5895" width="10.7109375" style="20" customWidth="1"/>
    <col min="5896" max="5902" width="11.42578125" style="20"/>
    <col min="5903" max="5903" width="13.85546875" style="20" customWidth="1"/>
    <col min="5904" max="6145" width="11.42578125" style="20"/>
    <col min="6146" max="6146" width="34.28515625" style="20" customWidth="1"/>
    <col min="6147" max="6147" width="12.5703125" style="20" customWidth="1"/>
    <col min="6148" max="6148" width="10.5703125" style="20" customWidth="1"/>
    <col min="6149" max="6149" width="12.5703125" style="20" customWidth="1"/>
    <col min="6150" max="6150" width="10.5703125" style="20" customWidth="1"/>
    <col min="6151" max="6151" width="10.7109375" style="20" customWidth="1"/>
    <col min="6152" max="6158" width="11.42578125" style="20"/>
    <col min="6159" max="6159" width="13.85546875" style="20" customWidth="1"/>
    <col min="6160" max="6401" width="11.42578125" style="20"/>
    <col min="6402" max="6402" width="34.28515625" style="20" customWidth="1"/>
    <col min="6403" max="6403" width="12.5703125" style="20" customWidth="1"/>
    <col min="6404" max="6404" width="10.5703125" style="20" customWidth="1"/>
    <col min="6405" max="6405" width="12.5703125" style="20" customWidth="1"/>
    <col min="6406" max="6406" width="10.5703125" style="20" customWidth="1"/>
    <col min="6407" max="6407" width="10.7109375" style="20" customWidth="1"/>
    <col min="6408" max="6414" width="11.42578125" style="20"/>
    <col min="6415" max="6415" width="13.85546875" style="20" customWidth="1"/>
    <col min="6416" max="6657" width="11.42578125" style="20"/>
    <col min="6658" max="6658" width="34.28515625" style="20" customWidth="1"/>
    <col min="6659" max="6659" width="12.5703125" style="20" customWidth="1"/>
    <col min="6660" max="6660" width="10.5703125" style="20" customWidth="1"/>
    <col min="6661" max="6661" width="12.5703125" style="20" customWidth="1"/>
    <col min="6662" max="6662" width="10.5703125" style="20" customWidth="1"/>
    <col min="6663" max="6663" width="10.7109375" style="20" customWidth="1"/>
    <col min="6664" max="6670" width="11.42578125" style="20"/>
    <col min="6671" max="6671" width="13.85546875" style="20" customWidth="1"/>
    <col min="6672" max="6913" width="11.42578125" style="20"/>
    <col min="6914" max="6914" width="34.28515625" style="20" customWidth="1"/>
    <col min="6915" max="6915" width="12.5703125" style="20" customWidth="1"/>
    <col min="6916" max="6916" width="10.5703125" style="20" customWidth="1"/>
    <col min="6917" max="6917" width="12.5703125" style="20" customWidth="1"/>
    <col min="6918" max="6918" width="10.5703125" style="20" customWidth="1"/>
    <col min="6919" max="6919" width="10.7109375" style="20" customWidth="1"/>
    <col min="6920" max="6926" width="11.42578125" style="20"/>
    <col min="6927" max="6927" width="13.85546875" style="20" customWidth="1"/>
    <col min="6928" max="7169" width="11.42578125" style="20"/>
    <col min="7170" max="7170" width="34.28515625" style="20" customWidth="1"/>
    <col min="7171" max="7171" width="12.5703125" style="20" customWidth="1"/>
    <col min="7172" max="7172" width="10.5703125" style="20" customWidth="1"/>
    <col min="7173" max="7173" width="12.5703125" style="20" customWidth="1"/>
    <col min="7174" max="7174" width="10.5703125" style="20" customWidth="1"/>
    <col min="7175" max="7175" width="10.7109375" style="20" customWidth="1"/>
    <col min="7176" max="7182" width="11.42578125" style="20"/>
    <col min="7183" max="7183" width="13.85546875" style="20" customWidth="1"/>
    <col min="7184" max="7425" width="11.42578125" style="20"/>
    <col min="7426" max="7426" width="34.28515625" style="20" customWidth="1"/>
    <col min="7427" max="7427" width="12.5703125" style="20" customWidth="1"/>
    <col min="7428" max="7428" width="10.5703125" style="20" customWidth="1"/>
    <col min="7429" max="7429" width="12.5703125" style="20" customWidth="1"/>
    <col min="7430" max="7430" width="10.5703125" style="20" customWidth="1"/>
    <col min="7431" max="7431" width="10.7109375" style="20" customWidth="1"/>
    <col min="7432" max="7438" width="11.42578125" style="20"/>
    <col min="7439" max="7439" width="13.85546875" style="20" customWidth="1"/>
    <col min="7440" max="7681" width="11.42578125" style="20"/>
    <col min="7682" max="7682" width="34.28515625" style="20" customWidth="1"/>
    <col min="7683" max="7683" width="12.5703125" style="20" customWidth="1"/>
    <col min="7684" max="7684" width="10.5703125" style="20" customWidth="1"/>
    <col min="7685" max="7685" width="12.5703125" style="20" customWidth="1"/>
    <col min="7686" max="7686" width="10.5703125" style="20" customWidth="1"/>
    <col min="7687" max="7687" width="10.7109375" style="20" customWidth="1"/>
    <col min="7688" max="7694" width="11.42578125" style="20"/>
    <col min="7695" max="7695" width="13.85546875" style="20" customWidth="1"/>
    <col min="7696" max="7937" width="11.42578125" style="20"/>
    <col min="7938" max="7938" width="34.28515625" style="20" customWidth="1"/>
    <col min="7939" max="7939" width="12.5703125" style="20" customWidth="1"/>
    <col min="7940" max="7940" width="10.5703125" style="20" customWidth="1"/>
    <col min="7941" max="7941" width="12.5703125" style="20" customWidth="1"/>
    <col min="7942" max="7942" width="10.5703125" style="20" customWidth="1"/>
    <col min="7943" max="7943" width="10.7109375" style="20" customWidth="1"/>
    <col min="7944" max="7950" width="11.42578125" style="20"/>
    <col min="7951" max="7951" width="13.85546875" style="20" customWidth="1"/>
    <col min="7952" max="8193" width="11.42578125" style="20"/>
    <col min="8194" max="8194" width="34.28515625" style="20" customWidth="1"/>
    <col min="8195" max="8195" width="12.5703125" style="20" customWidth="1"/>
    <col min="8196" max="8196" width="10.5703125" style="20" customWidth="1"/>
    <col min="8197" max="8197" width="12.5703125" style="20" customWidth="1"/>
    <col min="8198" max="8198" width="10.5703125" style="20" customWidth="1"/>
    <col min="8199" max="8199" width="10.7109375" style="20" customWidth="1"/>
    <col min="8200" max="8206" width="11.42578125" style="20"/>
    <col min="8207" max="8207" width="13.85546875" style="20" customWidth="1"/>
    <col min="8208" max="8449" width="11.42578125" style="20"/>
    <col min="8450" max="8450" width="34.28515625" style="20" customWidth="1"/>
    <col min="8451" max="8451" width="12.5703125" style="20" customWidth="1"/>
    <col min="8452" max="8452" width="10.5703125" style="20" customWidth="1"/>
    <col min="8453" max="8453" width="12.5703125" style="20" customWidth="1"/>
    <col min="8454" max="8454" width="10.5703125" style="20" customWidth="1"/>
    <col min="8455" max="8455" width="10.7109375" style="20" customWidth="1"/>
    <col min="8456" max="8462" width="11.42578125" style="20"/>
    <col min="8463" max="8463" width="13.85546875" style="20" customWidth="1"/>
    <col min="8464" max="8705" width="11.42578125" style="20"/>
    <col min="8706" max="8706" width="34.28515625" style="20" customWidth="1"/>
    <col min="8707" max="8707" width="12.5703125" style="20" customWidth="1"/>
    <col min="8708" max="8708" width="10.5703125" style="20" customWidth="1"/>
    <col min="8709" max="8709" width="12.5703125" style="20" customWidth="1"/>
    <col min="8710" max="8710" width="10.5703125" style="20" customWidth="1"/>
    <col min="8711" max="8711" width="10.7109375" style="20" customWidth="1"/>
    <col min="8712" max="8718" width="11.42578125" style="20"/>
    <col min="8719" max="8719" width="13.85546875" style="20" customWidth="1"/>
    <col min="8720" max="8961" width="11.42578125" style="20"/>
    <col min="8962" max="8962" width="34.28515625" style="20" customWidth="1"/>
    <col min="8963" max="8963" width="12.5703125" style="20" customWidth="1"/>
    <col min="8964" max="8964" width="10.5703125" style="20" customWidth="1"/>
    <col min="8965" max="8965" width="12.5703125" style="20" customWidth="1"/>
    <col min="8966" max="8966" width="10.5703125" style="20" customWidth="1"/>
    <col min="8967" max="8967" width="10.7109375" style="20" customWidth="1"/>
    <col min="8968" max="8974" width="11.42578125" style="20"/>
    <col min="8975" max="8975" width="13.85546875" style="20" customWidth="1"/>
    <col min="8976" max="9217" width="11.42578125" style="20"/>
    <col min="9218" max="9218" width="34.28515625" style="20" customWidth="1"/>
    <col min="9219" max="9219" width="12.5703125" style="20" customWidth="1"/>
    <col min="9220" max="9220" width="10.5703125" style="20" customWidth="1"/>
    <col min="9221" max="9221" width="12.5703125" style="20" customWidth="1"/>
    <col min="9222" max="9222" width="10.5703125" style="20" customWidth="1"/>
    <col min="9223" max="9223" width="10.7109375" style="20" customWidth="1"/>
    <col min="9224" max="9230" width="11.42578125" style="20"/>
    <col min="9231" max="9231" width="13.85546875" style="20" customWidth="1"/>
    <col min="9232" max="9473" width="11.42578125" style="20"/>
    <col min="9474" max="9474" width="34.28515625" style="20" customWidth="1"/>
    <col min="9475" max="9475" width="12.5703125" style="20" customWidth="1"/>
    <col min="9476" max="9476" width="10.5703125" style="20" customWidth="1"/>
    <col min="9477" max="9477" width="12.5703125" style="20" customWidth="1"/>
    <col min="9478" max="9478" width="10.5703125" style="20" customWidth="1"/>
    <col min="9479" max="9479" width="10.7109375" style="20" customWidth="1"/>
    <col min="9480" max="9486" width="11.42578125" style="20"/>
    <col min="9487" max="9487" width="13.85546875" style="20" customWidth="1"/>
    <col min="9488" max="9729" width="11.42578125" style="20"/>
    <col min="9730" max="9730" width="34.28515625" style="20" customWidth="1"/>
    <col min="9731" max="9731" width="12.5703125" style="20" customWidth="1"/>
    <col min="9732" max="9732" width="10.5703125" style="20" customWidth="1"/>
    <col min="9733" max="9733" width="12.5703125" style="20" customWidth="1"/>
    <col min="9734" max="9734" width="10.5703125" style="20" customWidth="1"/>
    <col min="9735" max="9735" width="10.7109375" style="20" customWidth="1"/>
    <col min="9736" max="9742" width="11.42578125" style="20"/>
    <col min="9743" max="9743" width="13.85546875" style="20" customWidth="1"/>
    <col min="9744" max="9985" width="11.42578125" style="20"/>
    <col min="9986" max="9986" width="34.28515625" style="20" customWidth="1"/>
    <col min="9987" max="9987" width="12.5703125" style="20" customWidth="1"/>
    <col min="9988" max="9988" width="10.5703125" style="20" customWidth="1"/>
    <col min="9989" max="9989" width="12.5703125" style="20" customWidth="1"/>
    <col min="9990" max="9990" width="10.5703125" style="20" customWidth="1"/>
    <col min="9991" max="9991" width="10.7109375" style="20" customWidth="1"/>
    <col min="9992" max="9998" width="11.42578125" style="20"/>
    <col min="9999" max="9999" width="13.85546875" style="20" customWidth="1"/>
    <col min="10000" max="10241" width="11.42578125" style="20"/>
    <col min="10242" max="10242" width="34.28515625" style="20" customWidth="1"/>
    <col min="10243" max="10243" width="12.5703125" style="20" customWidth="1"/>
    <col min="10244" max="10244" width="10.5703125" style="20" customWidth="1"/>
    <col min="10245" max="10245" width="12.5703125" style="20" customWidth="1"/>
    <col min="10246" max="10246" width="10.5703125" style="20" customWidth="1"/>
    <col min="10247" max="10247" width="10.7109375" style="20" customWidth="1"/>
    <col min="10248" max="10254" width="11.42578125" style="20"/>
    <col min="10255" max="10255" width="13.85546875" style="20" customWidth="1"/>
    <col min="10256" max="10497" width="11.42578125" style="20"/>
    <col min="10498" max="10498" width="34.28515625" style="20" customWidth="1"/>
    <col min="10499" max="10499" width="12.5703125" style="20" customWidth="1"/>
    <col min="10500" max="10500" width="10.5703125" style="20" customWidth="1"/>
    <col min="10501" max="10501" width="12.5703125" style="20" customWidth="1"/>
    <col min="10502" max="10502" width="10.5703125" style="20" customWidth="1"/>
    <col min="10503" max="10503" width="10.7109375" style="20" customWidth="1"/>
    <col min="10504" max="10510" width="11.42578125" style="20"/>
    <col min="10511" max="10511" width="13.85546875" style="20" customWidth="1"/>
    <col min="10512" max="10753" width="11.42578125" style="20"/>
    <col min="10754" max="10754" width="34.28515625" style="20" customWidth="1"/>
    <col min="10755" max="10755" width="12.5703125" style="20" customWidth="1"/>
    <col min="10756" max="10756" width="10.5703125" style="20" customWidth="1"/>
    <col min="10757" max="10757" width="12.5703125" style="20" customWidth="1"/>
    <col min="10758" max="10758" width="10.5703125" style="20" customWidth="1"/>
    <col min="10759" max="10759" width="10.7109375" style="20" customWidth="1"/>
    <col min="10760" max="10766" width="11.42578125" style="20"/>
    <col min="10767" max="10767" width="13.85546875" style="20" customWidth="1"/>
    <col min="10768" max="11009" width="11.42578125" style="20"/>
    <col min="11010" max="11010" width="34.28515625" style="20" customWidth="1"/>
    <col min="11011" max="11011" width="12.5703125" style="20" customWidth="1"/>
    <col min="11012" max="11012" width="10.5703125" style="20" customWidth="1"/>
    <col min="11013" max="11013" width="12.5703125" style="20" customWidth="1"/>
    <col min="11014" max="11014" width="10.5703125" style="20" customWidth="1"/>
    <col min="11015" max="11015" width="10.7109375" style="20" customWidth="1"/>
    <col min="11016" max="11022" width="11.42578125" style="20"/>
    <col min="11023" max="11023" width="13.85546875" style="20" customWidth="1"/>
    <col min="11024" max="11265" width="11.42578125" style="20"/>
    <col min="11266" max="11266" width="34.28515625" style="20" customWidth="1"/>
    <col min="11267" max="11267" width="12.5703125" style="20" customWidth="1"/>
    <col min="11268" max="11268" width="10.5703125" style="20" customWidth="1"/>
    <col min="11269" max="11269" width="12.5703125" style="20" customWidth="1"/>
    <col min="11270" max="11270" width="10.5703125" style="20" customWidth="1"/>
    <col min="11271" max="11271" width="10.7109375" style="20" customWidth="1"/>
    <col min="11272" max="11278" width="11.42578125" style="20"/>
    <col min="11279" max="11279" width="13.85546875" style="20" customWidth="1"/>
    <col min="11280" max="11521" width="11.42578125" style="20"/>
    <col min="11522" max="11522" width="34.28515625" style="20" customWidth="1"/>
    <col min="11523" max="11523" width="12.5703125" style="20" customWidth="1"/>
    <col min="11524" max="11524" width="10.5703125" style="20" customWidth="1"/>
    <col min="11525" max="11525" width="12.5703125" style="20" customWidth="1"/>
    <col min="11526" max="11526" width="10.5703125" style="20" customWidth="1"/>
    <col min="11527" max="11527" width="10.7109375" style="20" customWidth="1"/>
    <col min="11528" max="11534" width="11.42578125" style="20"/>
    <col min="11535" max="11535" width="13.85546875" style="20" customWidth="1"/>
    <col min="11536" max="11777" width="11.42578125" style="20"/>
    <col min="11778" max="11778" width="34.28515625" style="20" customWidth="1"/>
    <col min="11779" max="11779" width="12.5703125" style="20" customWidth="1"/>
    <col min="11780" max="11780" width="10.5703125" style="20" customWidth="1"/>
    <col min="11781" max="11781" width="12.5703125" style="20" customWidth="1"/>
    <col min="11782" max="11782" width="10.5703125" style="20" customWidth="1"/>
    <col min="11783" max="11783" width="10.7109375" style="20" customWidth="1"/>
    <col min="11784" max="11790" width="11.42578125" style="20"/>
    <col min="11791" max="11791" width="13.85546875" style="20" customWidth="1"/>
    <col min="11792" max="12033" width="11.42578125" style="20"/>
    <col min="12034" max="12034" width="34.28515625" style="20" customWidth="1"/>
    <col min="12035" max="12035" width="12.5703125" style="20" customWidth="1"/>
    <col min="12036" max="12036" width="10.5703125" style="20" customWidth="1"/>
    <col min="12037" max="12037" width="12.5703125" style="20" customWidth="1"/>
    <col min="12038" max="12038" width="10.5703125" style="20" customWidth="1"/>
    <col min="12039" max="12039" width="10.7109375" style="20" customWidth="1"/>
    <col min="12040" max="12046" width="11.42578125" style="20"/>
    <col min="12047" max="12047" width="13.85546875" style="20" customWidth="1"/>
    <col min="12048" max="12289" width="11.42578125" style="20"/>
    <col min="12290" max="12290" width="34.28515625" style="20" customWidth="1"/>
    <col min="12291" max="12291" width="12.5703125" style="20" customWidth="1"/>
    <col min="12292" max="12292" width="10.5703125" style="20" customWidth="1"/>
    <col min="12293" max="12293" width="12.5703125" style="20" customWidth="1"/>
    <col min="12294" max="12294" width="10.5703125" style="20" customWidth="1"/>
    <col min="12295" max="12295" width="10.7109375" style="20" customWidth="1"/>
    <col min="12296" max="12302" width="11.42578125" style="20"/>
    <col min="12303" max="12303" width="13.85546875" style="20" customWidth="1"/>
    <col min="12304" max="12545" width="11.42578125" style="20"/>
    <col min="12546" max="12546" width="34.28515625" style="20" customWidth="1"/>
    <col min="12547" max="12547" width="12.5703125" style="20" customWidth="1"/>
    <col min="12548" max="12548" width="10.5703125" style="20" customWidth="1"/>
    <col min="12549" max="12549" width="12.5703125" style="20" customWidth="1"/>
    <col min="12550" max="12550" width="10.5703125" style="20" customWidth="1"/>
    <col min="12551" max="12551" width="10.7109375" style="20" customWidth="1"/>
    <col min="12552" max="12558" width="11.42578125" style="20"/>
    <col min="12559" max="12559" width="13.85546875" style="20" customWidth="1"/>
    <col min="12560" max="12801" width="11.42578125" style="20"/>
    <col min="12802" max="12802" width="34.28515625" style="20" customWidth="1"/>
    <col min="12803" max="12803" width="12.5703125" style="20" customWidth="1"/>
    <col min="12804" max="12804" width="10.5703125" style="20" customWidth="1"/>
    <col min="12805" max="12805" width="12.5703125" style="20" customWidth="1"/>
    <col min="12806" max="12806" width="10.5703125" style="20" customWidth="1"/>
    <col min="12807" max="12807" width="10.7109375" style="20" customWidth="1"/>
    <col min="12808" max="12814" width="11.42578125" style="20"/>
    <col min="12815" max="12815" width="13.85546875" style="20" customWidth="1"/>
    <col min="12816" max="13057" width="11.42578125" style="20"/>
    <col min="13058" max="13058" width="34.28515625" style="20" customWidth="1"/>
    <col min="13059" max="13059" width="12.5703125" style="20" customWidth="1"/>
    <col min="13060" max="13060" width="10.5703125" style="20" customWidth="1"/>
    <col min="13061" max="13061" width="12.5703125" style="20" customWidth="1"/>
    <col min="13062" max="13062" width="10.5703125" style="20" customWidth="1"/>
    <col min="13063" max="13063" width="10.7109375" style="20" customWidth="1"/>
    <col min="13064" max="13070" width="11.42578125" style="20"/>
    <col min="13071" max="13071" width="13.85546875" style="20" customWidth="1"/>
    <col min="13072" max="13313" width="11.42578125" style="20"/>
    <col min="13314" max="13314" width="34.28515625" style="20" customWidth="1"/>
    <col min="13315" max="13315" width="12.5703125" style="20" customWidth="1"/>
    <col min="13316" max="13316" width="10.5703125" style="20" customWidth="1"/>
    <col min="13317" max="13317" width="12.5703125" style="20" customWidth="1"/>
    <col min="13318" max="13318" width="10.5703125" style="20" customWidth="1"/>
    <col min="13319" max="13319" width="10.7109375" style="20" customWidth="1"/>
    <col min="13320" max="13326" width="11.42578125" style="20"/>
    <col min="13327" max="13327" width="13.85546875" style="20" customWidth="1"/>
    <col min="13328" max="13569" width="11.42578125" style="20"/>
    <col min="13570" max="13570" width="34.28515625" style="20" customWidth="1"/>
    <col min="13571" max="13571" width="12.5703125" style="20" customWidth="1"/>
    <col min="13572" max="13572" width="10.5703125" style="20" customWidth="1"/>
    <col min="13573" max="13573" width="12.5703125" style="20" customWidth="1"/>
    <col min="13574" max="13574" width="10.5703125" style="20" customWidth="1"/>
    <col min="13575" max="13575" width="10.7109375" style="20" customWidth="1"/>
    <col min="13576" max="13582" width="11.42578125" style="20"/>
    <col min="13583" max="13583" width="13.85546875" style="20" customWidth="1"/>
    <col min="13584" max="13825" width="11.42578125" style="20"/>
    <col min="13826" max="13826" width="34.28515625" style="20" customWidth="1"/>
    <col min="13827" max="13827" width="12.5703125" style="20" customWidth="1"/>
    <col min="13828" max="13828" width="10.5703125" style="20" customWidth="1"/>
    <col min="13829" max="13829" width="12.5703125" style="20" customWidth="1"/>
    <col min="13830" max="13830" width="10.5703125" style="20" customWidth="1"/>
    <col min="13831" max="13831" width="10.7109375" style="20" customWidth="1"/>
    <col min="13832" max="13838" width="11.42578125" style="20"/>
    <col min="13839" max="13839" width="13.85546875" style="20" customWidth="1"/>
    <col min="13840" max="14081" width="11.42578125" style="20"/>
    <col min="14082" max="14082" width="34.28515625" style="20" customWidth="1"/>
    <col min="14083" max="14083" width="12.5703125" style="20" customWidth="1"/>
    <col min="14084" max="14084" width="10.5703125" style="20" customWidth="1"/>
    <col min="14085" max="14085" width="12.5703125" style="20" customWidth="1"/>
    <col min="14086" max="14086" width="10.5703125" style="20" customWidth="1"/>
    <col min="14087" max="14087" width="10.7109375" style="20" customWidth="1"/>
    <col min="14088" max="14094" width="11.42578125" style="20"/>
    <col min="14095" max="14095" width="13.85546875" style="20" customWidth="1"/>
    <col min="14096" max="14337" width="11.42578125" style="20"/>
    <col min="14338" max="14338" width="34.28515625" style="20" customWidth="1"/>
    <col min="14339" max="14339" width="12.5703125" style="20" customWidth="1"/>
    <col min="14340" max="14340" width="10.5703125" style="20" customWidth="1"/>
    <col min="14341" max="14341" width="12.5703125" style="20" customWidth="1"/>
    <col min="14342" max="14342" width="10.5703125" style="20" customWidth="1"/>
    <col min="14343" max="14343" width="10.7109375" style="20" customWidth="1"/>
    <col min="14344" max="14350" width="11.42578125" style="20"/>
    <col min="14351" max="14351" width="13.85546875" style="20" customWidth="1"/>
    <col min="14352" max="14593" width="11.42578125" style="20"/>
    <col min="14594" max="14594" width="34.28515625" style="20" customWidth="1"/>
    <col min="14595" max="14595" width="12.5703125" style="20" customWidth="1"/>
    <col min="14596" max="14596" width="10.5703125" style="20" customWidth="1"/>
    <col min="14597" max="14597" width="12.5703125" style="20" customWidth="1"/>
    <col min="14598" max="14598" width="10.5703125" style="20" customWidth="1"/>
    <col min="14599" max="14599" width="10.7109375" style="20" customWidth="1"/>
    <col min="14600" max="14606" width="11.42578125" style="20"/>
    <col min="14607" max="14607" width="13.85546875" style="20" customWidth="1"/>
    <col min="14608" max="14849" width="11.42578125" style="20"/>
    <col min="14850" max="14850" width="34.28515625" style="20" customWidth="1"/>
    <col min="14851" max="14851" width="12.5703125" style="20" customWidth="1"/>
    <col min="14852" max="14852" width="10.5703125" style="20" customWidth="1"/>
    <col min="14853" max="14853" width="12.5703125" style="20" customWidth="1"/>
    <col min="14854" max="14854" width="10.5703125" style="20" customWidth="1"/>
    <col min="14855" max="14855" width="10.7109375" style="20" customWidth="1"/>
    <col min="14856" max="14862" width="11.42578125" style="20"/>
    <col min="14863" max="14863" width="13.85546875" style="20" customWidth="1"/>
    <col min="14864" max="15105" width="11.42578125" style="20"/>
    <col min="15106" max="15106" width="34.28515625" style="20" customWidth="1"/>
    <col min="15107" max="15107" width="12.5703125" style="20" customWidth="1"/>
    <col min="15108" max="15108" width="10.5703125" style="20" customWidth="1"/>
    <col min="15109" max="15109" width="12.5703125" style="20" customWidth="1"/>
    <col min="15110" max="15110" width="10.5703125" style="20" customWidth="1"/>
    <col min="15111" max="15111" width="10.7109375" style="20" customWidth="1"/>
    <col min="15112" max="15118" width="11.42578125" style="20"/>
    <col min="15119" max="15119" width="13.85546875" style="20" customWidth="1"/>
    <col min="15120" max="15361" width="11.42578125" style="20"/>
    <col min="15362" max="15362" width="34.28515625" style="20" customWidth="1"/>
    <col min="15363" max="15363" width="12.5703125" style="20" customWidth="1"/>
    <col min="15364" max="15364" width="10.5703125" style="20" customWidth="1"/>
    <col min="15365" max="15365" width="12.5703125" style="20" customWidth="1"/>
    <col min="15366" max="15366" width="10.5703125" style="20" customWidth="1"/>
    <col min="15367" max="15367" width="10.7109375" style="20" customWidth="1"/>
    <col min="15368" max="15374" width="11.42578125" style="20"/>
    <col min="15375" max="15375" width="13.85546875" style="20" customWidth="1"/>
    <col min="15376" max="15617" width="11.42578125" style="20"/>
    <col min="15618" max="15618" width="34.28515625" style="20" customWidth="1"/>
    <col min="15619" max="15619" width="12.5703125" style="20" customWidth="1"/>
    <col min="15620" max="15620" width="10.5703125" style="20" customWidth="1"/>
    <col min="15621" max="15621" width="12.5703125" style="20" customWidth="1"/>
    <col min="15622" max="15622" width="10.5703125" style="20" customWidth="1"/>
    <col min="15623" max="15623" width="10.7109375" style="20" customWidth="1"/>
    <col min="15624" max="15630" width="11.42578125" style="20"/>
    <col min="15631" max="15631" width="13.85546875" style="20" customWidth="1"/>
    <col min="15632" max="15873" width="11.42578125" style="20"/>
    <col min="15874" max="15874" width="34.28515625" style="20" customWidth="1"/>
    <col min="15875" max="15875" width="12.5703125" style="20" customWidth="1"/>
    <col min="15876" max="15876" width="10.5703125" style="20" customWidth="1"/>
    <col min="15877" max="15877" width="12.5703125" style="20" customWidth="1"/>
    <col min="15878" max="15878" width="10.5703125" style="20" customWidth="1"/>
    <col min="15879" max="15879" width="10.7109375" style="20" customWidth="1"/>
    <col min="15880" max="15886" width="11.42578125" style="20"/>
    <col min="15887" max="15887" width="13.85546875" style="20" customWidth="1"/>
    <col min="15888" max="16129" width="11.42578125" style="20"/>
    <col min="16130" max="16130" width="34.28515625" style="20" customWidth="1"/>
    <col min="16131" max="16131" width="12.5703125" style="20" customWidth="1"/>
    <col min="16132" max="16132" width="10.5703125" style="20" customWidth="1"/>
    <col min="16133" max="16133" width="12.5703125" style="20" customWidth="1"/>
    <col min="16134" max="16134" width="10.5703125" style="20" customWidth="1"/>
    <col min="16135" max="16135" width="10.7109375" style="20" customWidth="1"/>
    <col min="16136" max="16142" width="11.42578125" style="20"/>
    <col min="16143" max="16143" width="13.85546875" style="20" customWidth="1"/>
    <col min="16144" max="16384" width="11.42578125" style="20"/>
  </cols>
  <sheetData>
    <row r="11" spans="2:7" ht="25.5" customHeight="1">
      <c r="B11" s="547" t="s">
        <v>229</v>
      </c>
      <c r="C11" s="548"/>
      <c r="D11" s="548"/>
      <c r="E11" s="548"/>
      <c r="F11" s="548"/>
      <c r="G11" s="549"/>
    </row>
    <row r="12" spans="2:7" ht="39.75" customHeight="1">
      <c r="B12" s="24" t="s">
        <v>26</v>
      </c>
      <c r="C12" s="246" t="str">
        <f>actualizaciones!A3</f>
        <v>acumulado julio 2009</v>
      </c>
      <c r="D12" s="247" t="s">
        <v>27</v>
      </c>
      <c r="E12" s="246" t="str">
        <f>actualizaciones!A2</f>
        <v xml:space="preserve">acumulado julio 2010 </v>
      </c>
      <c r="F12" s="247" t="s">
        <v>27</v>
      </c>
      <c r="G12" s="247" t="s">
        <v>28</v>
      </c>
    </row>
    <row r="13" spans="2:7">
      <c r="B13" s="74" t="s">
        <v>230</v>
      </c>
      <c r="C13" s="83"/>
      <c r="D13" s="83"/>
      <c r="E13" s="83"/>
      <c r="F13" s="83"/>
      <c r="G13" s="84"/>
    </row>
    <row r="14" spans="2:7">
      <c r="B14" s="77" t="s">
        <v>231</v>
      </c>
      <c r="C14" s="28">
        <v>3360494</v>
      </c>
      <c r="D14" s="29">
        <f>C14/C14</f>
        <v>1</v>
      </c>
      <c r="E14" s="28">
        <v>3090514</v>
      </c>
      <c r="F14" s="29">
        <f>E14/E14</f>
        <v>1</v>
      </c>
      <c r="G14" s="30">
        <f>(E14-C14)/C14</f>
        <v>-8.0339378674682951E-2</v>
      </c>
    </row>
    <row r="15" spans="2:7">
      <c r="B15" s="87" t="s">
        <v>232</v>
      </c>
      <c r="C15" s="32">
        <v>2131326</v>
      </c>
      <c r="D15" s="33">
        <f>C15/C14</f>
        <v>0.63422996737979598</v>
      </c>
      <c r="E15" s="32">
        <v>2079572</v>
      </c>
      <c r="F15" s="33">
        <f>E15/E14</f>
        <v>0.67288871689304752</v>
      </c>
      <c r="G15" s="34">
        <f>(E15-C15)/C15</f>
        <v>-2.428253584857502E-2</v>
      </c>
    </row>
    <row r="16" spans="2:7">
      <c r="B16" s="248" t="s">
        <v>233</v>
      </c>
      <c r="C16" s="88">
        <v>1229168</v>
      </c>
      <c r="D16" s="35">
        <f>C16/C14</f>
        <v>0.36577003262020408</v>
      </c>
      <c r="E16" s="88">
        <v>1010942</v>
      </c>
      <c r="F16" s="35">
        <f>E16/E14</f>
        <v>0.32711128310695242</v>
      </c>
      <c r="G16" s="249">
        <f>(E16-C16)/C16</f>
        <v>-0.17753960402483632</v>
      </c>
    </row>
    <row r="17" spans="2:11">
      <c r="B17" s="36" t="s">
        <v>88</v>
      </c>
      <c r="C17" s="37"/>
      <c r="D17" s="37"/>
      <c r="E17" s="37"/>
      <c r="F17" s="37"/>
      <c r="G17" s="38"/>
    </row>
    <row r="28" spans="2:11">
      <c r="B28" s="40"/>
      <c r="C28" s="40"/>
      <c r="D28" s="40"/>
      <c r="E28" s="40"/>
      <c r="F28" s="40"/>
      <c r="G28" s="40"/>
      <c r="H28" s="40"/>
      <c r="I28" s="40"/>
      <c r="J28" s="40"/>
      <c r="K28" s="40"/>
    </row>
  </sheetData>
  <mergeCells count="1">
    <mergeCell ref="B11:G1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7" min="10" max="51" man="1"/>
  </colBreaks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7:L26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1.42578125" style="20"/>
    <col min="2" max="2" width="28.85546875" style="20" customWidth="1"/>
    <col min="3" max="7" width="11.7109375" style="20" customWidth="1"/>
    <col min="8" max="8" width="10.7109375" style="20" customWidth="1"/>
    <col min="9" max="15" width="11.42578125" style="20"/>
    <col min="16" max="16" width="13.85546875" style="20" customWidth="1"/>
    <col min="17" max="257" width="11.42578125" style="20"/>
    <col min="258" max="258" width="28.85546875" style="20" customWidth="1"/>
    <col min="259" max="263" width="11.7109375" style="20" customWidth="1"/>
    <col min="264" max="264" width="10.7109375" style="20" customWidth="1"/>
    <col min="265" max="271" width="11.42578125" style="20"/>
    <col min="272" max="272" width="13.85546875" style="20" customWidth="1"/>
    <col min="273" max="513" width="11.42578125" style="20"/>
    <col min="514" max="514" width="28.85546875" style="20" customWidth="1"/>
    <col min="515" max="519" width="11.7109375" style="20" customWidth="1"/>
    <col min="520" max="520" width="10.7109375" style="20" customWidth="1"/>
    <col min="521" max="527" width="11.42578125" style="20"/>
    <col min="528" max="528" width="13.85546875" style="20" customWidth="1"/>
    <col min="529" max="769" width="11.42578125" style="20"/>
    <col min="770" max="770" width="28.85546875" style="20" customWidth="1"/>
    <col min="771" max="775" width="11.7109375" style="20" customWidth="1"/>
    <col min="776" max="776" width="10.7109375" style="20" customWidth="1"/>
    <col min="777" max="783" width="11.42578125" style="20"/>
    <col min="784" max="784" width="13.85546875" style="20" customWidth="1"/>
    <col min="785" max="1025" width="11.42578125" style="20"/>
    <col min="1026" max="1026" width="28.85546875" style="20" customWidth="1"/>
    <col min="1027" max="1031" width="11.7109375" style="20" customWidth="1"/>
    <col min="1032" max="1032" width="10.7109375" style="20" customWidth="1"/>
    <col min="1033" max="1039" width="11.42578125" style="20"/>
    <col min="1040" max="1040" width="13.85546875" style="20" customWidth="1"/>
    <col min="1041" max="1281" width="11.42578125" style="20"/>
    <col min="1282" max="1282" width="28.85546875" style="20" customWidth="1"/>
    <col min="1283" max="1287" width="11.7109375" style="20" customWidth="1"/>
    <col min="1288" max="1288" width="10.7109375" style="20" customWidth="1"/>
    <col min="1289" max="1295" width="11.42578125" style="20"/>
    <col min="1296" max="1296" width="13.85546875" style="20" customWidth="1"/>
    <col min="1297" max="1537" width="11.42578125" style="20"/>
    <col min="1538" max="1538" width="28.85546875" style="20" customWidth="1"/>
    <col min="1539" max="1543" width="11.7109375" style="20" customWidth="1"/>
    <col min="1544" max="1544" width="10.7109375" style="20" customWidth="1"/>
    <col min="1545" max="1551" width="11.42578125" style="20"/>
    <col min="1552" max="1552" width="13.85546875" style="20" customWidth="1"/>
    <col min="1553" max="1793" width="11.42578125" style="20"/>
    <col min="1794" max="1794" width="28.85546875" style="20" customWidth="1"/>
    <col min="1795" max="1799" width="11.7109375" style="20" customWidth="1"/>
    <col min="1800" max="1800" width="10.7109375" style="20" customWidth="1"/>
    <col min="1801" max="1807" width="11.42578125" style="20"/>
    <col min="1808" max="1808" width="13.85546875" style="20" customWidth="1"/>
    <col min="1809" max="2049" width="11.42578125" style="20"/>
    <col min="2050" max="2050" width="28.85546875" style="20" customWidth="1"/>
    <col min="2051" max="2055" width="11.7109375" style="20" customWidth="1"/>
    <col min="2056" max="2056" width="10.7109375" style="20" customWidth="1"/>
    <col min="2057" max="2063" width="11.42578125" style="20"/>
    <col min="2064" max="2064" width="13.85546875" style="20" customWidth="1"/>
    <col min="2065" max="2305" width="11.42578125" style="20"/>
    <col min="2306" max="2306" width="28.85546875" style="20" customWidth="1"/>
    <col min="2307" max="2311" width="11.7109375" style="20" customWidth="1"/>
    <col min="2312" max="2312" width="10.7109375" style="20" customWidth="1"/>
    <col min="2313" max="2319" width="11.42578125" style="20"/>
    <col min="2320" max="2320" width="13.85546875" style="20" customWidth="1"/>
    <col min="2321" max="2561" width="11.42578125" style="20"/>
    <col min="2562" max="2562" width="28.85546875" style="20" customWidth="1"/>
    <col min="2563" max="2567" width="11.7109375" style="20" customWidth="1"/>
    <col min="2568" max="2568" width="10.7109375" style="20" customWidth="1"/>
    <col min="2569" max="2575" width="11.42578125" style="20"/>
    <col min="2576" max="2576" width="13.85546875" style="20" customWidth="1"/>
    <col min="2577" max="2817" width="11.42578125" style="20"/>
    <col min="2818" max="2818" width="28.85546875" style="20" customWidth="1"/>
    <col min="2819" max="2823" width="11.7109375" style="20" customWidth="1"/>
    <col min="2824" max="2824" width="10.7109375" style="20" customWidth="1"/>
    <col min="2825" max="2831" width="11.42578125" style="20"/>
    <col min="2832" max="2832" width="13.85546875" style="20" customWidth="1"/>
    <col min="2833" max="3073" width="11.42578125" style="20"/>
    <col min="3074" max="3074" width="28.85546875" style="20" customWidth="1"/>
    <col min="3075" max="3079" width="11.7109375" style="20" customWidth="1"/>
    <col min="3080" max="3080" width="10.7109375" style="20" customWidth="1"/>
    <col min="3081" max="3087" width="11.42578125" style="20"/>
    <col min="3088" max="3088" width="13.85546875" style="20" customWidth="1"/>
    <col min="3089" max="3329" width="11.42578125" style="20"/>
    <col min="3330" max="3330" width="28.85546875" style="20" customWidth="1"/>
    <col min="3331" max="3335" width="11.7109375" style="20" customWidth="1"/>
    <col min="3336" max="3336" width="10.7109375" style="20" customWidth="1"/>
    <col min="3337" max="3343" width="11.42578125" style="20"/>
    <col min="3344" max="3344" width="13.85546875" style="20" customWidth="1"/>
    <col min="3345" max="3585" width="11.42578125" style="20"/>
    <col min="3586" max="3586" width="28.85546875" style="20" customWidth="1"/>
    <col min="3587" max="3591" width="11.7109375" style="20" customWidth="1"/>
    <col min="3592" max="3592" width="10.7109375" style="20" customWidth="1"/>
    <col min="3593" max="3599" width="11.42578125" style="20"/>
    <col min="3600" max="3600" width="13.85546875" style="20" customWidth="1"/>
    <col min="3601" max="3841" width="11.42578125" style="20"/>
    <col min="3842" max="3842" width="28.85546875" style="20" customWidth="1"/>
    <col min="3843" max="3847" width="11.7109375" style="20" customWidth="1"/>
    <col min="3848" max="3848" width="10.7109375" style="20" customWidth="1"/>
    <col min="3849" max="3855" width="11.42578125" style="20"/>
    <col min="3856" max="3856" width="13.85546875" style="20" customWidth="1"/>
    <col min="3857" max="4097" width="11.42578125" style="20"/>
    <col min="4098" max="4098" width="28.85546875" style="20" customWidth="1"/>
    <col min="4099" max="4103" width="11.7109375" style="20" customWidth="1"/>
    <col min="4104" max="4104" width="10.7109375" style="20" customWidth="1"/>
    <col min="4105" max="4111" width="11.42578125" style="20"/>
    <col min="4112" max="4112" width="13.85546875" style="20" customWidth="1"/>
    <col min="4113" max="4353" width="11.42578125" style="20"/>
    <col min="4354" max="4354" width="28.85546875" style="20" customWidth="1"/>
    <col min="4355" max="4359" width="11.7109375" style="20" customWidth="1"/>
    <col min="4360" max="4360" width="10.7109375" style="20" customWidth="1"/>
    <col min="4361" max="4367" width="11.42578125" style="20"/>
    <col min="4368" max="4368" width="13.85546875" style="20" customWidth="1"/>
    <col min="4369" max="4609" width="11.42578125" style="20"/>
    <col min="4610" max="4610" width="28.85546875" style="20" customWidth="1"/>
    <col min="4611" max="4615" width="11.7109375" style="20" customWidth="1"/>
    <col min="4616" max="4616" width="10.7109375" style="20" customWidth="1"/>
    <col min="4617" max="4623" width="11.42578125" style="20"/>
    <col min="4624" max="4624" width="13.85546875" style="20" customWidth="1"/>
    <col min="4625" max="4865" width="11.42578125" style="20"/>
    <col min="4866" max="4866" width="28.85546875" style="20" customWidth="1"/>
    <col min="4867" max="4871" width="11.7109375" style="20" customWidth="1"/>
    <col min="4872" max="4872" width="10.7109375" style="20" customWidth="1"/>
    <col min="4873" max="4879" width="11.42578125" style="20"/>
    <col min="4880" max="4880" width="13.85546875" style="20" customWidth="1"/>
    <col min="4881" max="5121" width="11.42578125" style="20"/>
    <col min="5122" max="5122" width="28.85546875" style="20" customWidth="1"/>
    <col min="5123" max="5127" width="11.7109375" style="20" customWidth="1"/>
    <col min="5128" max="5128" width="10.7109375" style="20" customWidth="1"/>
    <col min="5129" max="5135" width="11.42578125" style="20"/>
    <col min="5136" max="5136" width="13.85546875" style="20" customWidth="1"/>
    <col min="5137" max="5377" width="11.42578125" style="20"/>
    <col min="5378" max="5378" width="28.85546875" style="20" customWidth="1"/>
    <col min="5379" max="5383" width="11.7109375" style="20" customWidth="1"/>
    <col min="5384" max="5384" width="10.7109375" style="20" customWidth="1"/>
    <col min="5385" max="5391" width="11.42578125" style="20"/>
    <col min="5392" max="5392" width="13.85546875" style="20" customWidth="1"/>
    <col min="5393" max="5633" width="11.42578125" style="20"/>
    <col min="5634" max="5634" width="28.85546875" style="20" customWidth="1"/>
    <col min="5635" max="5639" width="11.7109375" style="20" customWidth="1"/>
    <col min="5640" max="5640" width="10.7109375" style="20" customWidth="1"/>
    <col min="5641" max="5647" width="11.42578125" style="20"/>
    <col min="5648" max="5648" width="13.85546875" style="20" customWidth="1"/>
    <col min="5649" max="5889" width="11.42578125" style="20"/>
    <col min="5890" max="5890" width="28.85546875" style="20" customWidth="1"/>
    <col min="5891" max="5895" width="11.7109375" style="20" customWidth="1"/>
    <col min="5896" max="5896" width="10.7109375" style="20" customWidth="1"/>
    <col min="5897" max="5903" width="11.42578125" style="20"/>
    <col min="5904" max="5904" width="13.85546875" style="20" customWidth="1"/>
    <col min="5905" max="6145" width="11.42578125" style="20"/>
    <col min="6146" max="6146" width="28.85546875" style="20" customWidth="1"/>
    <col min="6147" max="6151" width="11.7109375" style="20" customWidth="1"/>
    <col min="6152" max="6152" width="10.7109375" style="20" customWidth="1"/>
    <col min="6153" max="6159" width="11.42578125" style="20"/>
    <col min="6160" max="6160" width="13.85546875" style="20" customWidth="1"/>
    <col min="6161" max="6401" width="11.42578125" style="20"/>
    <col min="6402" max="6402" width="28.85546875" style="20" customWidth="1"/>
    <col min="6403" max="6407" width="11.7109375" style="20" customWidth="1"/>
    <col min="6408" max="6408" width="10.7109375" style="20" customWidth="1"/>
    <col min="6409" max="6415" width="11.42578125" style="20"/>
    <col min="6416" max="6416" width="13.85546875" style="20" customWidth="1"/>
    <col min="6417" max="6657" width="11.42578125" style="20"/>
    <col min="6658" max="6658" width="28.85546875" style="20" customWidth="1"/>
    <col min="6659" max="6663" width="11.7109375" style="20" customWidth="1"/>
    <col min="6664" max="6664" width="10.7109375" style="20" customWidth="1"/>
    <col min="6665" max="6671" width="11.42578125" style="20"/>
    <col min="6672" max="6672" width="13.85546875" style="20" customWidth="1"/>
    <col min="6673" max="6913" width="11.42578125" style="20"/>
    <col min="6914" max="6914" width="28.85546875" style="20" customWidth="1"/>
    <col min="6915" max="6919" width="11.7109375" style="20" customWidth="1"/>
    <col min="6920" max="6920" width="10.7109375" style="20" customWidth="1"/>
    <col min="6921" max="6927" width="11.42578125" style="20"/>
    <col min="6928" max="6928" width="13.85546875" style="20" customWidth="1"/>
    <col min="6929" max="7169" width="11.42578125" style="20"/>
    <col min="7170" max="7170" width="28.85546875" style="20" customWidth="1"/>
    <col min="7171" max="7175" width="11.7109375" style="20" customWidth="1"/>
    <col min="7176" max="7176" width="10.7109375" style="20" customWidth="1"/>
    <col min="7177" max="7183" width="11.42578125" style="20"/>
    <col min="7184" max="7184" width="13.85546875" style="20" customWidth="1"/>
    <col min="7185" max="7425" width="11.42578125" style="20"/>
    <col min="7426" max="7426" width="28.85546875" style="20" customWidth="1"/>
    <col min="7427" max="7431" width="11.7109375" style="20" customWidth="1"/>
    <col min="7432" max="7432" width="10.7109375" style="20" customWidth="1"/>
    <col min="7433" max="7439" width="11.42578125" style="20"/>
    <col min="7440" max="7440" width="13.85546875" style="20" customWidth="1"/>
    <col min="7441" max="7681" width="11.42578125" style="20"/>
    <col min="7682" max="7682" width="28.85546875" style="20" customWidth="1"/>
    <col min="7683" max="7687" width="11.7109375" style="20" customWidth="1"/>
    <col min="7688" max="7688" width="10.7109375" style="20" customWidth="1"/>
    <col min="7689" max="7695" width="11.42578125" style="20"/>
    <col min="7696" max="7696" width="13.85546875" style="20" customWidth="1"/>
    <col min="7697" max="7937" width="11.42578125" style="20"/>
    <col min="7938" max="7938" width="28.85546875" style="20" customWidth="1"/>
    <col min="7939" max="7943" width="11.7109375" style="20" customWidth="1"/>
    <col min="7944" max="7944" width="10.7109375" style="20" customWidth="1"/>
    <col min="7945" max="7951" width="11.42578125" style="20"/>
    <col min="7952" max="7952" width="13.85546875" style="20" customWidth="1"/>
    <col min="7953" max="8193" width="11.42578125" style="20"/>
    <col min="8194" max="8194" width="28.85546875" style="20" customWidth="1"/>
    <col min="8195" max="8199" width="11.7109375" style="20" customWidth="1"/>
    <col min="8200" max="8200" width="10.7109375" style="20" customWidth="1"/>
    <col min="8201" max="8207" width="11.42578125" style="20"/>
    <col min="8208" max="8208" width="13.85546875" style="20" customWidth="1"/>
    <col min="8209" max="8449" width="11.42578125" style="20"/>
    <col min="8450" max="8450" width="28.85546875" style="20" customWidth="1"/>
    <col min="8451" max="8455" width="11.7109375" style="20" customWidth="1"/>
    <col min="8456" max="8456" width="10.7109375" style="20" customWidth="1"/>
    <col min="8457" max="8463" width="11.42578125" style="20"/>
    <col min="8464" max="8464" width="13.85546875" style="20" customWidth="1"/>
    <col min="8465" max="8705" width="11.42578125" style="20"/>
    <col min="8706" max="8706" width="28.85546875" style="20" customWidth="1"/>
    <col min="8707" max="8711" width="11.7109375" style="20" customWidth="1"/>
    <col min="8712" max="8712" width="10.7109375" style="20" customWidth="1"/>
    <col min="8713" max="8719" width="11.42578125" style="20"/>
    <col min="8720" max="8720" width="13.85546875" style="20" customWidth="1"/>
    <col min="8721" max="8961" width="11.42578125" style="20"/>
    <col min="8962" max="8962" width="28.85546875" style="20" customWidth="1"/>
    <col min="8963" max="8967" width="11.7109375" style="20" customWidth="1"/>
    <col min="8968" max="8968" width="10.7109375" style="20" customWidth="1"/>
    <col min="8969" max="8975" width="11.42578125" style="20"/>
    <col min="8976" max="8976" width="13.85546875" style="20" customWidth="1"/>
    <col min="8977" max="9217" width="11.42578125" style="20"/>
    <col min="9218" max="9218" width="28.85546875" style="20" customWidth="1"/>
    <col min="9219" max="9223" width="11.7109375" style="20" customWidth="1"/>
    <col min="9224" max="9224" width="10.7109375" style="20" customWidth="1"/>
    <col min="9225" max="9231" width="11.42578125" style="20"/>
    <col min="9232" max="9232" width="13.85546875" style="20" customWidth="1"/>
    <col min="9233" max="9473" width="11.42578125" style="20"/>
    <col min="9474" max="9474" width="28.85546875" style="20" customWidth="1"/>
    <col min="9475" max="9479" width="11.7109375" style="20" customWidth="1"/>
    <col min="9480" max="9480" width="10.7109375" style="20" customWidth="1"/>
    <col min="9481" max="9487" width="11.42578125" style="20"/>
    <col min="9488" max="9488" width="13.85546875" style="20" customWidth="1"/>
    <col min="9489" max="9729" width="11.42578125" style="20"/>
    <col min="9730" max="9730" width="28.85546875" style="20" customWidth="1"/>
    <col min="9731" max="9735" width="11.7109375" style="20" customWidth="1"/>
    <col min="9736" max="9736" width="10.7109375" style="20" customWidth="1"/>
    <col min="9737" max="9743" width="11.42578125" style="20"/>
    <col min="9744" max="9744" width="13.85546875" style="20" customWidth="1"/>
    <col min="9745" max="9985" width="11.42578125" style="20"/>
    <col min="9986" max="9986" width="28.85546875" style="20" customWidth="1"/>
    <col min="9987" max="9991" width="11.7109375" style="20" customWidth="1"/>
    <col min="9992" max="9992" width="10.7109375" style="20" customWidth="1"/>
    <col min="9993" max="9999" width="11.42578125" style="20"/>
    <col min="10000" max="10000" width="13.85546875" style="20" customWidth="1"/>
    <col min="10001" max="10241" width="11.42578125" style="20"/>
    <col min="10242" max="10242" width="28.85546875" style="20" customWidth="1"/>
    <col min="10243" max="10247" width="11.7109375" style="20" customWidth="1"/>
    <col min="10248" max="10248" width="10.7109375" style="20" customWidth="1"/>
    <col min="10249" max="10255" width="11.42578125" style="20"/>
    <col min="10256" max="10256" width="13.85546875" style="20" customWidth="1"/>
    <col min="10257" max="10497" width="11.42578125" style="20"/>
    <col min="10498" max="10498" width="28.85546875" style="20" customWidth="1"/>
    <col min="10499" max="10503" width="11.7109375" style="20" customWidth="1"/>
    <col min="10504" max="10504" width="10.7109375" style="20" customWidth="1"/>
    <col min="10505" max="10511" width="11.42578125" style="20"/>
    <col min="10512" max="10512" width="13.85546875" style="20" customWidth="1"/>
    <col min="10513" max="10753" width="11.42578125" style="20"/>
    <col min="10754" max="10754" width="28.85546875" style="20" customWidth="1"/>
    <col min="10755" max="10759" width="11.7109375" style="20" customWidth="1"/>
    <col min="10760" max="10760" width="10.7109375" style="20" customWidth="1"/>
    <col min="10761" max="10767" width="11.42578125" style="20"/>
    <col min="10768" max="10768" width="13.85546875" style="20" customWidth="1"/>
    <col min="10769" max="11009" width="11.42578125" style="20"/>
    <col min="11010" max="11010" width="28.85546875" style="20" customWidth="1"/>
    <col min="11011" max="11015" width="11.7109375" style="20" customWidth="1"/>
    <col min="11016" max="11016" width="10.7109375" style="20" customWidth="1"/>
    <col min="11017" max="11023" width="11.42578125" style="20"/>
    <col min="11024" max="11024" width="13.85546875" style="20" customWidth="1"/>
    <col min="11025" max="11265" width="11.42578125" style="20"/>
    <col min="11266" max="11266" width="28.85546875" style="20" customWidth="1"/>
    <col min="11267" max="11271" width="11.7109375" style="20" customWidth="1"/>
    <col min="11272" max="11272" width="10.7109375" style="20" customWidth="1"/>
    <col min="11273" max="11279" width="11.42578125" style="20"/>
    <col min="11280" max="11280" width="13.85546875" style="20" customWidth="1"/>
    <col min="11281" max="11521" width="11.42578125" style="20"/>
    <col min="11522" max="11522" width="28.85546875" style="20" customWidth="1"/>
    <col min="11523" max="11527" width="11.7109375" style="20" customWidth="1"/>
    <col min="11528" max="11528" width="10.7109375" style="20" customWidth="1"/>
    <col min="11529" max="11535" width="11.42578125" style="20"/>
    <col min="11536" max="11536" width="13.85546875" style="20" customWidth="1"/>
    <col min="11537" max="11777" width="11.42578125" style="20"/>
    <col min="11778" max="11778" width="28.85546875" style="20" customWidth="1"/>
    <col min="11779" max="11783" width="11.7109375" style="20" customWidth="1"/>
    <col min="11784" max="11784" width="10.7109375" style="20" customWidth="1"/>
    <col min="11785" max="11791" width="11.42578125" style="20"/>
    <col min="11792" max="11792" width="13.85546875" style="20" customWidth="1"/>
    <col min="11793" max="12033" width="11.42578125" style="20"/>
    <col min="12034" max="12034" width="28.85546875" style="20" customWidth="1"/>
    <col min="12035" max="12039" width="11.7109375" style="20" customWidth="1"/>
    <col min="12040" max="12040" width="10.7109375" style="20" customWidth="1"/>
    <col min="12041" max="12047" width="11.42578125" style="20"/>
    <col min="12048" max="12048" width="13.85546875" style="20" customWidth="1"/>
    <col min="12049" max="12289" width="11.42578125" style="20"/>
    <col min="12290" max="12290" width="28.85546875" style="20" customWidth="1"/>
    <col min="12291" max="12295" width="11.7109375" style="20" customWidth="1"/>
    <col min="12296" max="12296" width="10.7109375" style="20" customWidth="1"/>
    <col min="12297" max="12303" width="11.42578125" style="20"/>
    <col min="12304" max="12304" width="13.85546875" style="20" customWidth="1"/>
    <col min="12305" max="12545" width="11.42578125" style="20"/>
    <col min="12546" max="12546" width="28.85546875" style="20" customWidth="1"/>
    <col min="12547" max="12551" width="11.7109375" style="20" customWidth="1"/>
    <col min="12552" max="12552" width="10.7109375" style="20" customWidth="1"/>
    <col min="12553" max="12559" width="11.42578125" style="20"/>
    <col min="12560" max="12560" width="13.85546875" style="20" customWidth="1"/>
    <col min="12561" max="12801" width="11.42578125" style="20"/>
    <col min="12802" max="12802" width="28.85546875" style="20" customWidth="1"/>
    <col min="12803" max="12807" width="11.7109375" style="20" customWidth="1"/>
    <col min="12808" max="12808" width="10.7109375" style="20" customWidth="1"/>
    <col min="12809" max="12815" width="11.42578125" style="20"/>
    <col min="12816" max="12816" width="13.85546875" style="20" customWidth="1"/>
    <col min="12817" max="13057" width="11.42578125" style="20"/>
    <col min="13058" max="13058" width="28.85546875" style="20" customWidth="1"/>
    <col min="13059" max="13063" width="11.7109375" style="20" customWidth="1"/>
    <col min="13064" max="13064" width="10.7109375" style="20" customWidth="1"/>
    <col min="13065" max="13071" width="11.42578125" style="20"/>
    <col min="13072" max="13072" width="13.85546875" style="20" customWidth="1"/>
    <col min="13073" max="13313" width="11.42578125" style="20"/>
    <col min="13314" max="13314" width="28.85546875" style="20" customWidth="1"/>
    <col min="13315" max="13319" width="11.7109375" style="20" customWidth="1"/>
    <col min="13320" max="13320" width="10.7109375" style="20" customWidth="1"/>
    <col min="13321" max="13327" width="11.42578125" style="20"/>
    <col min="13328" max="13328" width="13.85546875" style="20" customWidth="1"/>
    <col min="13329" max="13569" width="11.42578125" style="20"/>
    <col min="13570" max="13570" width="28.85546875" style="20" customWidth="1"/>
    <col min="13571" max="13575" width="11.7109375" style="20" customWidth="1"/>
    <col min="13576" max="13576" width="10.7109375" style="20" customWidth="1"/>
    <col min="13577" max="13583" width="11.42578125" style="20"/>
    <col min="13584" max="13584" width="13.85546875" style="20" customWidth="1"/>
    <col min="13585" max="13825" width="11.42578125" style="20"/>
    <col min="13826" max="13826" width="28.85546875" style="20" customWidth="1"/>
    <col min="13827" max="13831" width="11.7109375" style="20" customWidth="1"/>
    <col min="13832" max="13832" width="10.7109375" style="20" customWidth="1"/>
    <col min="13833" max="13839" width="11.42578125" style="20"/>
    <col min="13840" max="13840" width="13.85546875" style="20" customWidth="1"/>
    <col min="13841" max="14081" width="11.42578125" style="20"/>
    <col min="14082" max="14082" width="28.85546875" style="20" customWidth="1"/>
    <col min="14083" max="14087" width="11.7109375" style="20" customWidth="1"/>
    <col min="14088" max="14088" width="10.7109375" style="20" customWidth="1"/>
    <col min="14089" max="14095" width="11.42578125" style="20"/>
    <col min="14096" max="14096" width="13.85546875" style="20" customWidth="1"/>
    <col min="14097" max="14337" width="11.42578125" style="20"/>
    <col min="14338" max="14338" width="28.85546875" style="20" customWidth="1"/>
    <col min="14339" max="14343" width="11.7109375" style="20" customWidth="1"/>
    <col min="14344" max="14344" width="10.7109375" style="20" customWidth="1"/>
    <col min="14345" max="14351" width="11.42578125" style="20"/>
    <col min="14352" max="14352" width="13.85546875" style="20" customWidth="1"/>
    <col min="14353" max="14593" width="11.42578125" style="20"/>
    <col min="14594" max="14594" width="28.85546875" style="20" customWidth="1"/>
    <col min="14595" max="14599" width="11.7109375" style="20" customWidth="1"/>
    <col min="14600" max="14600" width="10.7109375" style="20" customWidth="1"/>
    <col min="14601" max="14607" width="11.42578125" style="20"/>
    <col min="14608" max="14608" width="13.85546875" style="20" customWidth="1"/>
    <col min="14609" max="14849" width="11.42578125" style="20"/>
    <col min="14850" max="14850" width="28.85546875" style="20" customWidth="1"/>
    <col min="14851" max="14855" width="11.7109375" style="20" customWidth="1"/>
    <col min="14856" max="14856" width="10.7109375" style="20" customWidth="1"/>
    <col min="14857" max="14863" width="11.42578125" style="20"/>
    <col min="14864" max="14864" width="13.85546875" style="20" customWidth="1"/>
    <col min="14865" max="15105" width="11.42578125" style="20"/>
    <col min="15106" max="15106" width="28.85546875" style="20" customWidth="1"/>
    <col min="15107" max="15111" width="11.7109375" style="20" customWidth="1"/>
    <col min="15112" max="15112" width="10.7109375" style="20" customWidth="1"/>
    <col min="15113" max="15119" width="11.42578125" style="20"/>
    <col min="15120" max="15120" width="13.85546875" style="20" customWidth="1"/>
    <col min="15121" max="15361" width="11.42578125" style="20"/>
    <col min="15362" max="15362" width="28.85546875" style="20" customWidth="1"/>
    <col min="15363" max="15367" width="11.7109375" style="20" customWidth="1"/>
    <col min="15368" max="15368" width="10.7109375" style="20" customWidth="1"/>
    <col min="15369" max="15375" width="11.42578125" style="20"/>
    <col min="15376" max="15376" width="13.85546875" style="20" customWidth="1"/>
    <col min="15377" max="15617" width="11.42578125" style="20"/>
    <col min="15618" max="15618" width="28.85546875" style="20" customWidth="1"/>
    <col min="15619" max="15623" width="11.7109375" style="20" customWidth="1"/>
    <col min="15624" max="15624" width="10.7109375" style="20" customWidth="1"/>
    <col min="15625" max="15631" width="11.42578125" style="20"/>
    <col min="15632" max="15632" width="13.85546875" style="20" customWidth="1"/>
    <col min="15633" max="15873" width="11.42578125" style="20"/>
    <col min="15874" max="15874" width="28.85546875" style="20" customWidth="1"/>
    <col min="15875" max="15879" width="11.7109375" style="20" customWidth="1"/>
    <col min="15880" max="15880" width="10.7109375" style="20" customWidth="1"/>
    <col min="15881" max="15887" width="11.42578125" style="20"/>
    <col min="15888" max="15888" width="13.85546875" style="20" customWidth="1"/>
    <col min="15889" max="16129" width="11.42578125" style="20"/>
    <col min="16130" max="16130" width="28.85546875" style="20" customWidth="1"/>
    <col min="16131" max="16135" width="11.7109375" style="20" customWidth="1"/>
    <col min="16136" max="16136" width="10.7109375" style="20" customWidth="1"/>
    <col min="16137" max="16143" width="11.42578125" style="20"/>
    <col min="16144" max="16144" width="13.85546875" style="20" customWidth="1"/>
    <col min="16145" max="16384" width="11.42578125" style="20"/>
  </cols>
  <sheetData>
    <row r="7" spans="2:7" ht="25.5" customHeight="1">
      <c r="B7" s="547" t="s">
        <v>234</v>
      </c>
      <c r="C7" s="548"/>
      <c r="D7" s="548"/>
      <c r="E7" s="548"/>
      <c r="F7" s="548"/>
      <c r="G7" s="549"/>
    </row>
    <row r="8" spans="2:7" ht="41.25" customHeight="1">
      <c r="B8" s="24" t="s">
        <v>235</v>
      </c>
      <c r="C8" s="25" t="str">
        <f>actualizaciones!A3</f>
        <v>acumulado julio 2009</v>
      </c>
      <c r="D8" s="26" t="s">
        <v>27</v>
      </c>
      <c r="E8" s="25" t="str">
        <f>actualizaciones!A2</f>
        <v xml:space="preserve">acumulado julio 2010 </v>
      </c>
      <c r="F8" s="26" t="s">
        <v>27</v>
      </c>
      <c r="G8" s="26" t="s">
        <v>28</v>
      </c>
    </row>
    <row r="9" spans="2:7">
      <c r="B9" s="74" t="s">
        <v>236</v>
      </c>
      <c r="C9" s="75"/>
      <c r="D9" s="75"/>
      <c r="E9" s="75"/>
      <c r="F9" s="75"/>
      <c r="G9" s="76"/>
    </row>
    <row r="10" spans="2:7">
      <c r="B10" s="79" t="s">
        <v>237</v>
      </c>
      <c r="C10" s="28">
        <v>3360494</v>
      </c>
      <c r="D10" s="29">
        <f>C10/$C$10</f>
        <v>1</v>
      </c>
      <c r="E10" s="28">
        <v>3090514</v>
      </c>
      <c r="F10" s="29">
        <f>E10/$E$10</f>
        <v>1</v>
      </c>
      <c r="G10" s="30">
        <f>(E10-C10)/C10</f>
        <v>-8.0339378674682951E-2</v>
      </c>
    </row>
    <row r="11" spans="2:7">
      <c r="B11" s="74" t="s">
        <v>238</v>
      </c>
      <c r="C11" s="83"/>
      <c r="D11" s="75"/>
      <c r="E11" s="83"/>
      <c r="F11" s="75"/>
      <c r="G11" s="84"/>
    </row>
    <row r="12" spans="2:7">
      <c r="B12" s="87" t="s">
        <v>239</v>
      </c>
      <c r="C12" s="250">
        <v>2131326</v>
      </c>
      <c r="D12" s="86">
        <f>C12/$C$10</f>
        <v>0.63422996737979598</v>
      </c>
      <c r="E12" s="250">
        <v>2079572</v>
      </c>
      <c r="F12" s="86">
        <f>E12/$E$10</f>
        <v>0.67288871689304752</v>
      </c>
      <c r="G12" s="251">
        <f>(E12-C12)/C12</f>
        <v>-2.428253584857502E-2</v>
      </c>
    </row>
    <row r="13" spans="2:7">
      <c r="B13" s="87" t="s">
        <v>240</v>
      </c>
      <c r="C13" s="252">
        <v>1754608</v>
      </c>
      <c r="D13" s="33">
        <f>C13/$C$10</f>
        <v>0.52212799665763432</v>
      </c>
      <c r="E13" s="252">
        <v>1737011</v>
      </c>
      <c r="F13" s="33">
        <f>E13/$E$10</f>
        <v>0.56204598976092646</v>
      </c>
      <c r="G13" s="89">
        <f>(E13-C13)/C13</f>
        <v>-1.0029020727136774E-2</v>
      </c>
    </row>
    <row r="14" spans="2:7">
      <c r="B14" s="87" t="s">
        <v>241</v>
      </c>
      <c r="C14" s="252">
        <v>355367</v>
      </c>
      <c r="D14" s="33">
        <f>C14/$C$10</f>
        <v>0.10574844055665625</v>
      </c>
      <c r="E14" s="252">
        <v>320280</v>
      </c>
      <c r="F14" s="33">
        <f>E14/$E$10</f>
        <v>0.10363324676736621</v>
      </c>
      <c r="G14" s="89">
        <f>(E14-C14)/C14</f>
        <v>-9.8734547664808492E-2</v>
      </c>
    </row>
    <row r="15" spans="2:7">
      <c r="B15" s="87" t="s">
        <v>242</v>
      </c>
      <c r="C15" s="252">
        <v>21351</v>
      </c>
      <c r="D15" s="33">
        <f>C15/$C$10</f>
        <v>6.3535301655054284E-3</v>
      </c>
      <c r="E15" s="252">
        <v>22281</v>
      </c>
      <c r="F15" s="33">
        <f>E15/$E$10</f>
        <v>7.2094803647548599E-3</v>
      </c>
      <c r="G15" s="89">
        <f>(E15-C15)/C15</f>
        <v>4.3557678797246029E-2</v>
      </c>
    </row>
    <row r="16" spans="2:7">
      <c r="B16" s="74" t="s">
        <v>243</v>
      </c>
      <c r="C16" s="83"/>
      <c r="D16" s="83"/>
      <c r="E16" s="83"/>
      <c r="F16" s="83"/>
      <c r="G16" s="84"/>
    </row>
    <row r="17" spans="2:12">
      <c r="B17" s="253" t="s">
        <v>244</v>
      </c>
      <c r="C17" s="88">
        <v>1229168</v>
      </c>
      <c r="D17" s="86">
        <f>C17/$C$10</f>
        <v>0.36577003262020408</v>
      </c>
      <c r="E17" s="88">
        <v>1010942</v>
      </c>
      <c r="F17" s="86">
        <f>E17/$E$10</f>
        <v>0.32711128310695242</v>
      </c>
      <c r="G17" s="249">
        <f>(E17-C17)/C17</f>
        <v>-0.17753960402483632</v>
      </c>
    </row>
    <row r="18" spans="2:12">
      <c r="B18" s="36" t="s">
        <v>88</v>
      </c>
      <c r="C18" s="37"/>
      <c r="D18" s="37"/>
      <c r="E18" s="37"/>
      <c r="F18" s="37"/>
      <c r="G18" s="38"/>
    </row>
    <row r="19" spans="2:12" ht="15" customHeight="1" thickBot="1"/>
    <row r="20" spans="2:12" ht="30" customHeight="1" thickBot="1">
      <c r="G20" s="53" t="s">
        <v>49</v>
      </c>
    </row>
    <row r="26" spans="2:12"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</row>
  </sheetData>
  <mergeCells count="1">
    <mergeCell ref="B7:G7"/>
  </mergeCells>
  <hyperlinks>
    <hyperlink ref="G20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2:12" ht="15" customHeight="1" thickBot="1"/>
    <row r="30" spans="2:12" ht="30" customHeight="1" thickBot="1">
      <c r="I30" s="53" t="s">
        <v>51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3:L73"/>
  <sheetViews>
    <sheetView showGridLines="0" showRowColHeaders="0" showZeros="0" zoomScaleNormal="100" workbookViewId="0">
      <selection activeCell="E10" sqref="E10"/>
    </sheetView>
  </sheetViews>
  <sheetFormatPr baseColWidth="10" defaultRowHeight="12.75" outlineLevelRow="1"/>
  <cols>
    <col min="1" max="1" width="13.7109375" style="255" customWidth="1"/>
    <col min="2" max="2" width="12.140625" style="255" customWidth="1"/>
    <col min="3" max="3" width="13.5703125" style="255" customWidth="1"/>
    <col min="4" max="18" width="11" style="255" customWidth="1"/>
    <col min="19" max="21" width="10.42578125" style="255" customWidth="1"/>
    <col min="22" max="25" width="9.28515625" style="255" customWidth="1"/>
    <col min="26" max="37" width="7.28515625" style="255" customWidth="1"/>
    <col min="38" max="38" width="11.5703125" style="255" bestFit="1" customWidth="1"/>
    <col min="39" max="258" width="11.42578125" style="255"/>
    <col min="259" max="259" width="13.7109375" style="255" customWidth="1"/>
    <col min="260" max="260" width="12.140625" style="255" customWidth="1"/>
    <col min="261" max="274" width="11" style="255" customWidth="1"/>
    <col min="275" max="277" width="10.42578125" style="255" customWidth="1"/>
    <col min="278" max="279" width="7.28515625" style="255" customWidth="1"/>
    <col min="280" max="280" width="7.85546875" style="255" bestFit="1" customWidth="1"/>
    <col min="281" max="293" width="7.28515625" style="255" customWidth="1"/>
    <col min="294" max="294" width="11.5703125" style="255" bestFit="1" customWidth="1"/>
    <col min="295" max="514" width="11.42578125" style="255"/>
    <col min="515" max="515" width="13.7109375" style="255" customWidth="1"/>
    <col min="516" max="516" width="12.140625" style="255" customWidth="1"/>
    <col min="517" max="530" width="11" style="255" customWidth="1"/>
    <col min="531" max="533" width="10.42578125" style="255" customWidth="1"/>
    <col min="534" max="535" width="7.28515625" style="255" customWidth="1"/>
    <col min="536" max="536" width="7.85546875" style="255" bestFit="1" customWidth="1"/>
    <col min="537" max="549" width="7.28515625" style="255" customWidth="1"/>
    <col min="550" max="550" width="11.5703125" style="255" bestFit="1" customWidth="1"/>
    <col min="551" max="770" width="11.42578125" style="255"/>
    <col min="771" max="771" width="13.7109375" style="255" customWidth="1"/>
    <col min="772" max="772" width="12.140625" style="255" customWidth="1"/>
    <col min="773" max="786" width="11" style="255" customWidth="1"/>
    <col min="787" max="789" width="10.42578125" style="255" customWidth="1"/>
    <col min="790" max="791" width="7.28515625" style="255" customWidth="1"/>
    <col min="792" max="792" width="7.85546875" style="255" bestFit="1" customWidth="1"/>
    <col min="793" max="805" width="7.28515625" style="255" customWidth="1"/>
    <col min="806" max="806" width="11.5703125" style="255" bestFit="1" customWidth="1"/>
    <col min="807" max="1026" width="11.42578125" style="255"/>
    <col min="1027" max="1027" width="13.7109375" style="255" customWidth="1"/>
    <col min="1028" max="1028" width="12.140625" style="255" customWidth="1"/>
    <col min="1029" max="1042" width="11" style="255" customWidth="1"/>
    <col min="1043" max="1045" width="10.42578125" style="255" customWidth="1"/>
    <col min="1046" max="1047" width="7.28515625" style="255" customWidth="1"/>
    <col min="1048" max="1048" width="7.85546875" style="255" bestFit="1" customWidth="1"/>
    <col min="1049" max="1061" width="7.28515625" style="255" customWidth="1"/>
    <col min="1062" max="1062" width="11.5703125" style="255" bestFit="1" customWidth="1"/>
    <col min="1063" max="1282" width="11.42578125" style="255"/>
    <col min="1283" max="1283" width="13.7109375" style="255" customWidth="1"/>
    <col min="1284" max="1284" width="12.140625" style="255" customWidth="1"/>
    <col min="1285" max="1298" width="11" style="255" customWidth="1"/>
    <col min="1299" max="1301" width="10.42578125" style="255" customWidth="1"/>
    <col min="1302" max="1303" width="7.28515625" style="255" customWidth="1"/>
    <col min="1304" max="1304" width="7.85546875" style="255" bestFit="1" customWidth="1"/>
    <col min="1305" max="1317" width="7.28515625" style="255" customWidth="1"/>
    <col min="1318" max="1318" width="11.5703125" style="255" bestFit="1" customWidth="1"/>
    <col min="1319" max="1538" width="11.42578125" style="255"/>
    <col min="1539" max="1539" width="13.7109375" style="255" customWidth="1"/>
    <col min="1540" max="1540" width="12.140625" style="255" customWidth="1"/>
    <col min="1541" max="1554" width="11" style="255" customWidth="1"/>
    <col min="1555" max="1557" width="10.42578125" style="255" customWidth="1"/>
    <col min="1558" max="1559" width="7.28515625" style="255" customWidth="1"/>
    <col min="1560" max="1560" width="7.85546875" style="255" bestFit="1" customWidth="1"/>
    <col min="1561" max="1573" width="7.28515625" style="255" customWidth="1"/>
    <col min="1574" max="1574" width="11.5703125" style="255" bestFit="1" customWidth="1"/>
    <col min="1575" max="1794" width="11.42578125" style="255"/>
    <col min="1795" max="1795" width="13.7109375" style="255" customWidth="1"/>
    <col min="1796" max="1796" width="12.140625" style="255" customWidth="1"/>
    <col min="1797" max="1810" width="11" style="255" customWidth="1"/>
    <col min="1811" max="1813" width="10.42578125" style="255" customWidth="1"/>
    <col min="1814" max="1815" width="7.28515625" style="255" customWidth="1"/>
    <col min="1816" max="1816" width="7.85546875" style="255" bestFit="1" customWidth="1"/>
    <col min="1817" max="1829" width="7.28515625" style="255" customWidth="1"/>
    <col min="1830" max="1830" width="11.5703125" style="255" bestFit="1" customWidth="1"/>
    <col min="1831" max="2050" width="11.42578125" style="255"/>
    <col min="2051" max="2051" width="13.7109375" style="255" customWidth="1"/>
    <col min="2052" max="2052" width="12.140625" style="255" customWidth="1"/>
    <col min="2053" max="2066" width="11" style="255" customWidth="1"/>
    <col min="2067" max="2069" width="10.42578125" style="255" customWidth="1"/>
    <col min="2070" max="2071" width="7.28515625" style="255" customWidth="1"/>
    <col min="2072" max="2072" width="7.85546875" style="255" bestFit="1" customWidth="1"/>
    <col min="2073" max="2085" width="7.28515625" style="255" customWidth="1"/>
    <col min="2086" max="2086" width="11.5703125" style="255" bestFit="1" customWidth="1"/>
    <col min="2087" max="2306" width="11.42578125" style="255"/>
    <col min="2307" max="2307" width="13.7109375" style="255" customWidth="1"/>
    <col min="2308" max="2308" width="12.140625" style="255" customWidth="1"/>
    <col min="2309" max="2322" width="11" style="255" customWidth="1"/>
    <col min="2323" max="2325" width="10.42578125" style="255" customWidth="1"/>
    <col min="2326" max="2327" width="7.28515625" style="255" customWidth="1"/>
    <col min="2328" max="2328" width="7.85546875" style="255" bestFit="1" customWidth="1"/>
    <col min="2329" max="2341" width="7.28515625" style="255" customWidth="1"/>
    <col min="2342" max="2342" width="11.5703125" style="255" bestFit="1" customWidth="1"/>
    <col min="2343" max="2562" width="11.42578125" style="255"/>
    <col min="2563" max="2563" width="13.7109375" style="255" customWidth="1"/>
    <col min="2564" max="2564" width="12.140625" style="255" customWidth="1"/>
    <col min="2565" max="2578" width="11" style="255" customWidth="1"/>
    <col min="2579" max="2581" width="10.42578125" style="255" customWidth="1"/>
    <col min="2582" max="2583" width="7.28515625" style="255" customWidth="1"/>
    <col min="2584" max="2584" width="7.85546875" style="255" bestFit="1" customWidth="1"/>
    <col min="2585" max="2597" width="7.28515625" style="255" customWidth="1"/>
    <col min="2598" max="2598" width="11.5703125" style="255" bestFit="1" customWidth="1"/>
    <col min="2599" max="2818" width="11.42578125" style="255"/>
    <col min="2819" max="2819" width="13.7109375" style="255" customWidth="1"/>
    <col min="2820" max="2820" width="12.140625" style="255" customWidth="1"/>
    <col min="2821" max="2834" width="11" style="255" customWidth="1"/>
    <col min="2835" max="2837" width="10.42578125" style="255" customWidth="1"/>
    <col min="2838" max="2839" width="7.28515625" style="255" customWidth="1"/>
    <col min="2840" max="2840" width="7.85546875" style="255" bestFit="1" customWidth="1"/>
    <col min="2841" max="2853" width="7.28515625" style="255" customWidth="1"/>
    <col min="2854" max="2854" width="11.5703125" style="255" bestFit="1" customWidth="1"/>
    <col min="2855" max="3074" width="11.42578125" style="255"/>
    <col min="3075" max="3075" width="13.7109375" style="255" customWidth="1"/>
    <col min="3076" max="3076" width="12.140625" style="255" customWidth="1"/>
    <col min="3077" max="3090" width="11" style="255" customWidth="1"/>
    <col min="3091" max="3093" width="10.42578125" style="255" customWidth="1"/>
    <col min="3094" max="3095" width="7.28515625" style="255" customWidth="1"/>
    <col min="3096" max="3096" width="7.85546875" style="255" bestFit="1" customWidth="1"/>
    <col min="3097" max="3109" width="7.28515625" style="255" customWidth="1"/>
    <col min="3110" max="3110" width="11.5703125" style="255" bestFit="1" customWidth="1"/>
    <col min="3111" max="3330" width="11.42578125" style="255"/>
    <col min="3331" max="3331" width="13.7109375" style="255" customWidth="1"/>
    <col min="3332" max="3332" width="12.140625" style="255" customWidth="1"/>
    <col min="3333" max="3346" width="11" style="255" customWidth="1"/>
    <col min="3347" max="3349" width="10.42578125" style="255" customWidth="1"/>
    <col min="3350" max="3351" width="7.28515625" style="255" customWidth="1"/>
    <col min="3352" max="3352" width="7.85546875" style="255" bestFit="1" customWidth="1"/>
    <col min="3353" max="3365" width="7.28515625" style="255" customWidth="1"/>
    <col min="3366" max="3366" width="11.5703125" style="255" bestFit="1" customWidth="1"/>
    <col min="3367" max="3586" width="11.42578125" style="255"/>
    <col min="3587" max="3587" width="13.7109375" style="255" customWidth="1"/>
    <col min="3588" max="3588" width="12.140625" style="255" customWidth="1"/>
    <col min="3589" max="3602" width="11" style="255" customWidth="1"/>
    <col min="3603" max="3605" width="10.42578125" style="255" customWidth="1"/>
    <col min="3606" max="3607" width="7.28515625" style="255" customWidth="1"/>
    <col min="3608" max="3608" width="7.85546875" style="255" bestFit="1" customWidth="1"/>
    <col min="3609" max="3621" width="7.28515625" style="255" customWidth="1"/>
    <col min="3622" max="3622" width="11.5703125" style="255" bestFit="1" customWidth="1"/>
    <col min="3623" max="3842" width="11.42578125" style="255"/>
    <col min="3843" max="3843" width="13.7109375" style="255" customWidth="1"/>
    <col min="3844" max="3844" width="12.140625" style="255" customWidth="1"/>
    <col min="3845" max="3858" width="11" style="255" customWidth="1"/>
    <col min="3859" max="3861" width="10.42578125" style="255" customWidth="1"/>
    <col min="3862" max="3863" width="7.28515625" style="255" customWidth="1"/>
    <col min="3864" max="3864" width="7.85546875" style="255" bestFit="1" customWidth="1"/>
    <col min="3865" max="3877" width="7.28515625" style="255" customWidth="1"/>
    <col min="3878" max="3878" width="11.5703125" style="255" bestFit="1" customWidth="1"/>
    <col min="3879" max="4098" width="11.42578125" style="255"/>
    <col min="4099" max="4099" width="13.7109375" style="255" customWidth="1"/>
    <col min="4100" max="4100" width="12.140625" style="255" customWidth="1"/>
    <col min="4101" max="4114" width="11" style="255" customWidth="1"/>
    <col min="4115" max="4117" width="10.42578125" style="255" customWidth="1"/>
    <col min="4118" max="4119" width="7.28515625" style="255" customWidth="1"/>
    <col min="4120" max="4120" width="7.85546875" style="255" bestFit="1" customWidth="1"/>
    <col min="4121" max="4133" width="7.28515625" style="255" customWidth="1"/>
    <col min="4134" max="4134" width="11.5703125" style="255" bestFit="1" customWidth="1"/>
    <col min="4135" max="4354" width="11.42578125" style="255"/>
    <col min="4355" max="4355" width="13.7109375" style="255" customWidth="1"/>
    <col min="4356" max="4356" width="12.140625" style="255" customWidth="1"/>
    <col min="4357" max="4370" width="11" style="255" customWidth="1"/>
    <col min="4371" max="4373" width="10.42578125" style="255" customWidth="1"/>
    <col min="4374" max="4375" width="7.28515625" style="255" customWidth="1"/>
    <col min="4376" max="4376" width="7.85546875" style="255" bestFit="1" customWidth="1"/>
    <col min="4377" max="4389" width="7.28515625" style="255" customWidth="1"/>
    <col min="4390" max="4390" width="11.5703125" style="255" bestFit="1" customWidth="1"/>
    <col min="4391" max="4610" width="11.42578125" style="255"/>
    <col min="4611" max="4611" width="13.7109375" style="255" customWidth="1"/>
    <col min="4612" max="4612" width="12.140625" style="255" customWidth="1"/>
    <col min="4613" max="4626" width="11" style="255" customWidth="1"/>
    <col min="4627" max="4629" width="10.42578125" style="255" customWidth="1"/>
    <col min="4630" max="4631" width="7.28515625" style="255" customWidth="1"/>
    <col min="4632" max="4632" width="7.85546875" style="255" bestFit="1" customWidth="1"/>
    <col min="4633" max="4645" width="7.28515625" style="255" customWidth="1"/>
    <col min="4646" max="4646" width="11.5703125" style="255" bestFit="1" customWidth="1"/>
    <col min="4647" max="4866" width="11.42578125" style="255"/>
    <col min="4867" max="4867" width="13.7109375" style="255" customWidth="1"/>
    <col min="4868" max="4868" width="12.140625" style="255" customWidth="1"/>
    <col min="4869" max="4882" width="11" style="255" customWidth="1"/>
    <col min="4883" max="4885" width="10.42578125" style="255" customWidth="1"/>
    <col min="4886" max="4887" width="7.28515625" style="255" customWidth="1"/>
    <col min="4888" max="4888" width="7.85546875" style="255" bestFit="1" customWidth="1"/>
    <col min="4889" max="4901" width="7.28515625" style="255" customWidth="1"/>
    <col min="4902" max="4902" width="11.5703125" style="255" bestFit="1" customWidth="1"/>
    <col min="4903" max="5122" width="11.42578125" style="255"/>
    <col min="5123" max="5123" width="13.7109375" style="255" customWidth="1"/>
    <col min="5124" max="5124" width="12.140625" style="255" customWidth="1"/>
    <col min="5125" max="5138" width="11" style="255" customWidth="1"/>
    <col min="5139" max="5141" width="10.42578125" style="255" customWidth="1"/>
    <col min="5142" max="5143" width="7.28515625" style="255" customWidth="1"/>
    <col min="5144" max="5144" width="7.85546875" style="255" bestFit="1" customWidth="1"/>
    <col min="5145" max="5157" width="7.28515625" style="255" customWidth="1"/>
    <col min="5158" max="5158" width="11.5703125" style="255" bestFit="1" customWidth="1"/>
    <col min="5159" max="5378" width="11.42578125" style="255"/>
    <col min="5379" max="5379" width="13.7109375" style="255" customWidth="1"/>
    <col min="5380" max="5380" width="12.140625" style="255" customWidth="1"/>
    <col min="5381" max="5394" width="11" style="255" customWidth="1"/>
    <col min="5395" max="5397" width="10.42578125" style="255" customWidth="1"/>
    <col min="5398" max="5399" width="7.28515625" style="255" customWidth="1"/>
    <col min="5400" max="5400" width="7.85546875" style="255" bestFit="1" customWidth="1"/>
    <col min="5401" max="5413" width="7.28515625" style="255" customWidth="1"/>
    <col min="5414" max="5414" width="11.5703125" style="255" bestFit="1" customWidth="1"/>
    <col min="5415" max="5634" width="11.42578125" style="255"/>
    <col min="5635" max="5635" width="13.7109375" style="255" customWidth="1"/>
    <col min="5636" max="5636" width="12.140625" style="255" customWidth="1"/>
    <col min="5637" max="5650" width="11" style="255" customWidth="1"/>
    <col min="5651" max="5653" width="10.42578125" style="255" customWidth="1"/>
    <col min="5654" max="5655" width="7.28515625" style="255" customWidth="1"/>
    <col min="5656" max="5656" width="7.85546875" style="255" bestFit="1" customWidth="1"/>
    <col min="5657" max="5669" width="7.28515625" style="255" customWidth="1"/>
    <col min="5670" max="5670" width="11.5703125" style="255" bestFit="1" customWidth="1"/>
    <col min="5671" max="5890" width="11.42578125" style="255"/>
    <col min="5891" max="5891" width="13.7109375" style="255" customWidth="1"/>
    <col min="5892" max="5892" width="12.140625" style="255" customWidth="1"/>
    <col min="5893" max="5906" width="11" style="255" customWidth="1"/>
    <col min="5907" max="5909" width="10.42578125" style="255" customWidth="1"/>
    <col min="5910" max="5911" width="7.28515625" style="255" customWidth="1"/>
    <col min="5912" max="5912" width="7.85546875" style="255" bestFit="1" customWidth="1"/>
    <col min="5913" max="5925" width="7.28515625" style="255" customWidth="1"/>
    <col min="5926" max="5926" width="11.5703125" style="255" bestFit="1" customWidth="1"/>
    <col min="5927" max="6146" width="11.42578125" style="255"/>
    <col min="6147" max="6147" width="13.7109375" style="255" customWidth="1"/>
    <col min="6148" max="6148" width="12.140625" style="255" customWidth="1"/>
    <col min="6149" max="6162" width="11" style="255" customWidth="1"/>
    <col min="6163" max="6165" width="10.42578125" style="255" customWidth="1"/>
    <col min="6166" max="6167" width="7.28515625" style="255" customWidth="1"/>
    <col min="6168" max="6168" width="7.85546875" style="255" bestFit="1" customWidth="1"/>
    <col min="6169" max="6181" width="7.28515625" style="255" customWidth="1"/>
    <col min="6182" max="6182" width="11.5703125" style="255" bestFit="1" customWidth="1"/>
    <col min="6183" max="6402" width="11.42578125" style="255"/>
    <col min="6403" max="6403" width="13.7109375" style="255" customWidth="1"/>
    <col min="6404" max="6404" width="12.140625" style="255" customWidth="1"/>
    <col min="6405" max="6418" width="11" style="255" customWidth="1"/>
    <col min="6419" max="6421" width="10.42578125" style="255" customWidth="1"/>
    <col min="6422" max="6423" width="7.28515625" style="255" customWidth="1"/>
    <col min="6424" max="6424" width="7.85546875" style="255" bestFit="1" customWidth="1"/>
    <col min="6425" max="6437" width="7.28515625" style="255" customWidth="1"/>
    <col min="6438" max="6438" width="11.5703125" style="255" bestFit="1" customWidth="1"/>
    <col min="6439" max="6658" width="11.42578125" style="255"/>
    <col min="6659" max="6659" width="13.7109375" style="255" customWidth="1"/>
    <col min="6660" max="6660" width="12.140625" style="255" customWidth="1"/>
    <col min="6661" max="6674" width="11" style="255" customWidth="1"/>
    <col min="6675" max="6677" width="10.42578125" style="255" customWidth="1"/>
    <col min="6678" max="6679" width="7.28515625" style="255" customWidth="1"/>
    <col min="6680" max="6680" width="7.85546875" style="255" bestFit="1" customWidth="1"/>
    <col min="6681" max="6693" width="7.28515625" style="255" customWidth="1"/>
    <col min="6694" max="6694" width="11.5703125" style="255" bestFit="1" customWidth="1"/>
    <col min="6695" max="6914" width="11.42578125" style="255"/>
    <col min="6915" max="6915" width="13.7109375" style="255" customWidth="1"/>
    <col min="6916" max="6916" width="12.140625" style="255" customWidth="1"/>
    <col min="6917" max="6930" width="11" style="255" customWidth="1"/>
    <col min="6931" max="6933" width="10.42578125" style="255" customWidth="1"/>
    <col min="6934" max="6935" width="7.28515625" style="255" customWidth="1"/>
    <col min="6936" max="6936" width="7.85546875" style="255" bestFit="1" customWidth="1"/>
    <col min="6937" max="6949" width="7.28515625" style="255" customWidth="1"/>
    <col min="6950" max="6950" width="11.5703125" style="255" bestFit="1" customWidth="1"/>
    <col min="6951" max="7170" width="11.42578125" style="255"/>
    <col min="7171" max="7171" width="13.7109375" style="255" customWidth="1"/>
    <col min="7172" max="7172" width="12.140625" style="255" customWidth="1"/>
    <col min="7173" max="7186" width="11" style="255" customWidth="1"/>
    <col min="7187" max="7189" width="10.42578125" style="255" customWidth="1"/>
    <col min="7190" max="7191" width="7.28515625" style="255" customWidth="1"/>
    <col min="7192" max="7192" width="7.85546875" style="255" bestFit="1" customWidth="1"/>
    <col min="7193" max="7205" width="7.28515625" style="255" customWidth="1"/>
    <col min="7206" max="7206" width="11.5703125" style="255" bestFit="1" customWidth="1"/>
    <col min="7207" max="7426" width="11.42578125" style="255"/>
    <col min="7427" max="7427" width="13.7109375" style="255" customWidth="1"/>
    <col min="7428" max="7428" width="12.140625" style="255" customWidth="1"/>
    <col min="7429" max="7442" width="11" style="255" customWidth="1"/>
    <col min="7443" max="7445" width="10.42578125" style="255" customWidth="1"/>
    <col min="7446" max="7447" width="7.28515625" style="255" customWidth="1"/>
    <col min="7448" max="7448" width="7.85546875" style="255" bestFit="1" customWidth="1"/>
    <col min="7449" max="7461" width="7.28515625" style="255" customWidth="1"/>
    <col min="7462" max="7462" width="11.5703125" style="255" bestFit="1" customWidth="1"/>
    <col min="7463" max="7682" width="11.42578125" style="255"/>
    <col min="7683" max="7683" width="13.7109375" style="255" customWidth="1"/>
    <col min="7684" max="7684" width="12.140625" style="255" customWidth="1"/>
    <col min="7685" max="7698" width="11" style="255" customWidth="1"/>
    <col min="7699" max="7701" width="10.42578125" style="255" customWidth="1"/>
    <col min="7702" max="7703" width="7.28515625" style="255" customWidth="1"/>
    <col min="7704" max="7704" width="7.85546875" style="255" bestFit="1" customWidth="1"/>
    <col min="7705" max="7717" width="7.28515625" style="255" customWidth="1"/>
    <col min="7718" max="7718" width="11.5703125" style="255" bestFit="1" customWidth="1"/>
    <col min="7719" max="7938" width="11.42578125" style="255"/>
    <col min="7939" max="7939" width="13.7109375" style="255" customWidth="1"/>
    <col min="7940" max="7940" width="12.140625" style="255" customWidth="1"/>
    <col min="7941" max="7954" width="11" style="255" customWidth="1"/>
    <col min="7955" max="7957" width="10.42578125" style="255" customWidth="1"/>
    <col min="7958" max="7959" width="7.28515625" style="255" customWidth="1"/>
    <col min="7960" max="7960" width="7.85546875" style="255" bestFit="1" customWidth="1"/>
    <col min="7961" max="7973" width="7.28515625" style="255" customWidth="1"/>
    <col min="7974" max="7974" width="11.5703125" style="255" bestFit="1" customWidth="1"/>
    <col min="7975" max="8194" width="11.42578125" style="255"/>
    <col min="8195" max="8195" width="13.7109375" style="255" customWidth="1"/>
    <col min="8196" max="8196" width="12.140625" style="255" customWidth="1"/>
    <col min="8197" max="8210" width="11" style="255" customWidth="1"/>
    <col min="8211" max="8213" width="10.42578125" style="255" customWidth="1"/>
    <col min="8214" max="8215" width="7.28515625" style="255" customWidth="1"/>
    <col min="8216" max="8216" width="7.85546875" style="255" bestFit="1" customWidth="1"/>
    <col min="8217" max="8229" width="7.28515625" style="255" customWidth="1"/>
    <col min="8230" max="8230" width="11.5703125" style="255" bestFit="1" customWidth="1"/>
    <col min="8231" max="8450" width="11.42578125" style="255"/>
    <col min="8451" max="8451" width="13.7109375" style="255" customWidth="1"/>
    <col min="8452" max="8452" width="12.140625" style="255" customWidth="1"/>
    <col min="8453" max="8466" width="11" style="255" customWidth="1"/>
    <col min="8467" max="8469" width="10.42578125" style="255" customWidth="1"/>
    <col min="8470" max="8471" width="7.28515625" style="255" customWidth="1"/>
    <col min="8472" max="8472" width="7.85546875" style="255" bestFit="1" customWidth="1"/>
    <col min="8473" max="8485" width="7.28515625" style="255" customWidth="1"/>
    <col min="8486" max="8486" width="11.5703125" style="255" bestFit="1" customWidth="1"/>
    <col min="8487" max="8706" width="11.42578125" style="255"/>
    <col min="8707" max="8707" width="13.7109375" style="255" customWidth="1"/>
    <col min="8708" max="8708" width="12.140625" style="255" customWidth="1"/>
    <col min="8709" max="8722" width="11" style="255" customWidth="1"/>
    <col min="8723" max="8725" width="10.42578125" style="255" customWidth="1"/>
    <col min="8726" max="8727" width="7.28515625" style="255" customWidth="1"/>
    <col min="8728" max="8728" width="7.85546875" style="255" bestFit="1" customWidth="1"/>
    <col min="8729" max="8741" width="7.28515625" style="255" customWidth="1"/>
    <col min="8742" max="8742" width="11.5703125" style="255" bestFit="1" customWidth="1"/>
    <col min="8743" max="8962" width="11.42578125" style="255"/>
    <col min="8963" max="8963" width="13.7109375" style="255" customWidth="1"/>
    <col min="8964" max="8964" width="12.140625" style="255" customWidth="1"/>
    <col min="8965" max="8978" width="11" style="255" customWidth="1"/>
    <col min="8979" max="8981" width="10.42578125" style="255" customWidth="1"/>
    <col min="8982" max="8983" width="7.28515625" style="255" customWidth="1"/>
    <col min="8984" max="8984" width="7.85546875" style="255" bestFit="1" customWidth="1"/>
    <col min="8985" max="8997" width="7.28515625" style="255" customWidth="1"/>
    <col min="8998" max="8998" width="11.5703125" style="255" bestFit="1" customWidth="1"/>
    <col min="8999" max="9218" width="11.42578125" style="255"/>
    <col min="9219" max="9219" width="13.7109375" style="255" customWidth="1"/>
    <col min="9220" max="9220" width="12.140625" style="255" customWidth="1"/>
    <col min="9221" max="9234" width="11" style="255" customWidth="1"/>
    <col min="9235" max="9237" width="10.42578125" style="255" customWidth="1"/>
    <col min="9238" max="9239" width="7.28515625" style="255" customWidth="1"/>
    <col min="9240" max="9240" width="7.85546875" style="255" bestFit="1" customWidth="1"/>
    <col min="9241" max="9253" width="7.28515625" style="255" customWidth="1"/>
    <col min="9254" max="9254" width="11.5703125" style="255" bestFit="1" customWidth="1"/>
    <col min="9255" max="9474" width="11.42578125" style="255"/>
    <col min="9475" max="9475" width="13.7109375" style="255" customWidth="1"/>
    <col min="9476" max="9476" width="12.140625" style="255" customWidth="1"/>
    <col min="9477" max="9490" width="11" style="255" customWidth="1"/>
    <col min="9491" max="9493" width="10.42578125" style="255" customWidth="1"/>
    <col min="9494" max="9495" width="7.28515625" style="255" customWidth="1"/>
    <col min="9496" max="9496" width="7.85546875" style="255" bestFit="1" customWidth="1"/>
    <col min="9497" max="9509" width="7.28515625" style="255" customWidth="1"/>
    <col min="9510" max="9510" width="11.5703125" style="255" bestFit="1" customWidth="1"/>
    <col min="9511" max="9730" width="11.42578125" style="255"/>
    <col min="9731" max="9731" width="13.7109375" style="255" customWidth="1"/>
    <col min="9732" max="9732" width="12.140625" style="255" customWidth="1"/>
    <col min="9733" max="9746" width="11" style="255" customWidth="1"/>
    <col min="9747" max="9749" width="10.42578125" style="255" customWidth="1"/>
    <col min="9750" max="9751" width="7.28515625" style="255" customWidth="1"/>
    <col min="9752" max="9752" width="7.85546875" style="255" bestFit="1" customWidth="1"/>
    <col min="9753" max="9765" width="7.28515625" style="255" customWidth="1"/>
    <col min="9766" max="9766" width="11.5703125" style="255" bestFit="1" customWidth="1"/>
    <col min="9767" max="9986" width="11.42578125" style="255"/>
    <col min="9987" max="9987" width="13.7109375" style="255" customWidth="1"/>
    <col min="9988" max="9988" width="12.140625" style="255" customWidth="1"/>
    <col min="9989" max="10002" width="11" style="255" customWidth="1"/>
    <col min="10003" max="10005" width="10.42578125" style="255" customWidth="1"/>
    <col min="10006" max="10007" width="7.28515625" style="255" customWidth="1"/>
    <col min="10008" max="10008" width="7.85546875" style="255" bestFit="1" customWidth="1"/>
    <col min="10009" max="10021" width="7.28515625" style="255" customWidth="1"/>
    <col min="10022" max="10022" width="11.5703125" style="255" bestFit="1" customWidth="1"/>
    <col min="10023" max="10242" width="11.42578125" style="255"/>
    <col min="10243" max="10243" width="13.7109375" style="255" customWidth="1"/>
    <col min="10244" max="10244" width="12.140625" style="255" customWidth="1"/>
    <col min="10245" max="10258" width="11" style="255" customWidth="1"/>
    <col min="10259" max="10261" width="10.42578125" style="255" customWidth="1"/>
    <col min="10262" max="10263" width="7.28515625" style="255" customWidth="1"/>
    <col min="10264" max="10264" width="7.85546875" style="255" bestFit="1" customWidth="1"/>
    <col min="10265" max="10277" width="7.28515625" style="255" customWidth="1"/>
    <col min="10278" max="10278" width="11.5703125" style="255" bestFit="1" customWidth="1"/>
    <col min="10279" max="10498" width="11.42578125" style="255"/>
    <col min="10499" max="10499" width="13.7109375" style="255" customWidth="1"/>
    <col min="10500" max="10500" width="12.140625" style="255" customWidth="1"/>
    <col min="10501" max="10514" width="11" style="255" customWidth="1"/>
    <col min="10515" max="10517" width="10.42578125" style="255" customWidth="1"/>
    <col min="10518" max="10519" width="7.28515625" style="255" customWidth="1"/>
    <col min="10520" max="10520" width="7.85546875" style="255" bestFit="1" customWidth="1"/>
    <col min="10521" max="10533" width="7.28515625" style="255" customWidth="1"/>
    <col min="10534" max="10534" width="11.5703125" style="255" bestFit="1" customWidth="1"/>
    <col min="10535" max="10754" width="11.42578125" style="255"/>
    <col min="10755" max="10755" width="13.7109375" style="255" customWidth="1"/>
    <col min="10756" max="10756" width="12.140625" style="255" customWidth="1"/>
    <col min="10757" max="10770" width="11" style="255" customWidth="1"/>
    <col min="10771" max="10773" width="10.42578125" style="255" customWidth="1"/>
    <col min="10774" max="10775" width="7.28515625" style="255" customWidth="1"/>
    <col min="10776" max="10776" width="7.85546875" style="255" bestFit="1" customWidth="1"/>
    <col min="10777" max="10789" width="7.28515625" style="255" customWidth="1"/>
    <col min="10790" max="10790" width="11.5703125" style="255" bestFit="1" customWidth="1"/>
    <col min="10791" max="11010" width="11.42578125" style="255"/>
    <col min="11011" max="11011" width="13.7109375" style="255" customWidth="1"/>
    <col min="11012" max="11012" width="12.140625" style="255" customWidth="1"/>
    <col min="11013" max="11026" width="11" style="255" customWidth="1"/>
    <col min="11027" max="11029" width="10.42578125" style="255" customWidth="1"/>
    <col min="11030" max="11031" width="7.28515625" style="255" customWidth="1"/>
    <col min="11032" max="11032" width="7.85546875" style="255" bestFit="1" customWidth="1"/>
    <col min="11033" max="11045" width="7.28515625" style="255" customWidth="1"/>
    <col min="11046" max="11046" width="11.5703125" style="255" bestFit="1" customWidth="1"/>
    <col min="11047" max="11266" width="11.42578125" style="255"/>
    <col min="11267" max="11267" width="13.7109375" style="255" customWidth="1"/>
    <col min="11268" max="11268" width="12.140625" style="255" customWidth="1"/>
    <col min="11269" max="11282" width="11" style="255" customWidth="1"/>
    <col min="11283" max="11285" width="10.42578125" style="255" customWidth="1"/>
    <col min="11286" max="11287" width="7.28515625" style="255" customWidth="1"/>
    <col min="11288" max="11288" width="7.85546875" style="255" bestFit="1" customWidth="1"/>
    <col min="11289" max="11301" width="7.28515625" style="255" customWidth="1"/>
    <col min="11302" max="11302" width="11.5703125" style="255" bestFit="1" customWidth="1"/>
    <col min="11303" max="11522" width="11.42578125" style="255"/>
    <col min="11523" max="11523" width="13.7109375" style="255" customWidth="1"/>
    <col min="11524" max="11524" width="12.140625" style="255" customWidth="1"/>
    <col min="11525" max="11538" width="11" style="255" customWidth="1"/>
    <col min="11539" max="11541" width="10.42578125" style="255" customWidth="1"/>
    <col min="11542" max="11543" width="7.28515625" style="255" customWidth="1"/>
    <col min="11544" max="11544" width="7.85546875" style="255" bestFit="1" customWidth="1"/>
    <col min="11545" max="11557" width="7.28515625" style="255" customWidth="1"/>
    <col min="11558" max="11558" width="11.5703125" style="255" bestFit="1" customWidth="1"/>
    <col min="11559" max="11778" width="11.42578125" style="255"/>
    <col min="11779" max="11779" width="13.7109375" style="255" customWidth="1"/>
    <col min="11780" max="11780" width="12.140625" style="255" customWidth="1"/>
    <col min="11781" max="11794" width="11" style="255" customWidth="1"/>
    <col min="11795" max="11797" width="10.42578125" style="255" customWidth="1"/>
    <col min="11798" max="11799" width="7.28515625" style="255" customWidth="1"/>
    <col min="11800" max="11800" width="7.85546875" style="255" bestFit="1" customWidth="1"/>
    <col min="11801" max="11813" width="7.28515625" style="255" customWidth="1"/>
    <col min="11814" max="11814" width="11.5703125" style="255" bestFit="1" customWidth="1"/>
    <col min="11815" max="12034" width="11.42578125" style="255"/>
    <col min="12035" max="12035" width="13.7109375" style="255" customWidth="1"/>
    <col min="12036" max="12036" width="12.140625" style="255" customWidth="1"/>
    <col min="12037" max="12050" width="11" style="255" customWidth="1"/>
    <col min="12051" max="12053" width="10.42578125" style="255" customWidth="1"/>
    <col min="12054" max="12055" width="7.28515625" style="255" customWidth="1"/>
    <col min="12056" max="12056" width="7.85546875" style="255" bestFit="1" customWidth="1"/>
    <col min="12057" max="12069" width="7.28515625" style="255" customWidth="1"/>
    <col min="12070" max="12070" width="11.5703125" style="255" bestFit="1" customWidth="1"/>
    <col min="12071" max="12290" width="11.42578125" style="255"/>
    <col min="12291" max="12291" width="13.7109375" style="255" customWidth="1"/>
    <col min="12292" max="12292" width="12.140625" style="255" customWidth="1"/>
    <col min="12293" max="12306" width="11" style="255" customWidth="1"/>
    <col min="12307" max="12309" width="10.42578125" style="255" customWidth="1"/>
    <col min="12310" max="12311" width="7.28515625" style="255" customWidth="1"/>
    <col min="12312" max="12312" width="7.85546875" style="255" bestFit="1" customWidth="1"/>
    <col min="12313" max="12325" width="7.28515625" style="255" customWidth="1"/>
    <col min="12326" max="12326" width="11.5703125" style="255" bestFit="1" customWidth="1"/>
    <col min="12327" max="12546" width="11.42578125" style="255"/>
    <col min="12547" max="12547" width="13.7109375" style="255" customWidth="1"/>
    <col min="12548" max="12548" width="12.140625" style="255" customWidth="1"/>
    <col min="12549" max="12562" width="11" style="255" customWidth="1"/>
    <col min="12563" max="12565" width="10.42578125" style="255" customWidth="1"/>
    <col min="12566" max="12567" width="7.28515625" style="255" customWidth="1"/>
    <col min="12568" max="12568" width="7.85546875" style="255" bestFit="1" customWidth="1"/>
    <col min="12569" max="12581" width="7.28515625" style="255" customWidth="1"/>
    <col min="12582" max="12582" width="11.5703125" style="255" bestFit="1" customWidth="1"/>
    <col min="12583" max="12802" width="11.42578125" style="255"/>
    <col min="12803" max="12803" width="13.7109375" style="255" customWidth="1"/>
    <col min="12804" max="12804" width="12.140625" style="255" customWidth="1"/>
    <col min="12805" max="12818" width="11" style="255" customWidth="1"/>
    <col min="12819" max="12821" width="10.42578125" style="255" customWidth="1"/>
    <col min="12822" max="12823" width="7.28515625" style="255" customWidth="1"/>
    <col min="12824" max="12824" width="7.85546875" style="255" bestFit="1" customWidth="1"/>
    <col min="12825" max="12837" width="7.28515625" style="255" customWidth="1"/>
    <col min="12838" max="12838" width="11.5703125" style="255" bestFit="1" customWidth="1"/>
    <col min="12839" max="13058" width="11.42578125" style="255"/>
    <col min="13059" max="13059" width="13.7109375" style="255" customWidth="1"/>
    <col min="13060" max="13060" width="12.140625" style="255" customWidth="1"/>
    <col min="13061" max="13074" width="11" style="255" customWidth="1"/>
    <col min="13075" max="13077" width="10.42578125" style="255" customWidth="1"/>
    <col min="13078" max="13079" width="7.28515625" style="255" customWidth="1"/>
    <col min="13080" max="13080" width="7.85546875" style="255" bestFit="1" customWidth="1"/>
    <col min="13081" max="13093" width="7.28515625" style="255" customWidth="1"/>
    <col min="13094" max="13094" width="11.5703125" style="255" bestFit="1" customWidth="1"/>
    <col min="13095" max="13314" width="11.42578125" style="255"/>
    <col min="13315" max="13315" width="13.7109375" style="255" customWidth="1"/>
    <col min="13316" max="13316" width="12.140625" style="255" customWidth="1"/>
    <col min="13317" max="13330" width="11" style="255" customWidth="1"/>
    <col min="13331" max="13333" width="10.42578125" style="255" customWidth="1"/>
    <col min="13334" max="13335" width="7.28515625" style="255" customWidth="1"/>
    <col min="13336" max="13336" width="7.85546875" style="255" bestFit="1" customWidth="1"/>
    <col min="13337" max="13349" width="7.28515625" style="255" customWidth="1"/>
    <col min="13350" max="13350" width="11.5703125" style="255" bestFit="1" customWidth="1"/>
    <col min="13351" max="13570" width="11.42578125" style="255"/>
    <col min="13571" max="13571" width="13.7109375" style="255" customWidth="1"/>
    <col min="13572" max="13572" width="12.140625" style="255" customWidth="1"/>
    <col min="13573" max="13586" width="11" style="255" customWidth="1"/>
    <col min="13587" max="13589" width="10.42578125" style="255" customWidth="1"/>
    <col min="13590" max="13591" width="7.28515625" style="255" customWidth="1"/>
    <col min="13592" max="13592" width="7.85546875" style="255" bestFit="1" customWidth="1"/>
    <col min="13593" max="13605" width="7.28515625" style="255" customWidth="1"/>
    <col min="13606" max="13606" width="11.5703125" style="255" bestFit="1" customWidth="1"/>
    <col min="13607" max="13826" width="11.42578125" style="255"/>
    <col min="13827" max="13827" width="13.7109375" style="255" customWidth="1"/>
    <col min="13828" max="13828" width="12.140625" style="255" customWidth="1"/>
    <col min="13829" max="13842" width="11" style="255" customWidth="1"/>
    <col min="13843" max="13845" width="10.42578125" style="255" customWidth="1"/>
    <col min="13846" max="13847" width="7.28515625" style="255" customWidth="1"/>
    <col min="13848" max="13848" width="7.85546875" style="255" bestFit="1" customWidth="1"/>
    <col min="13849" max="13861" width="7.28515625" style="255" customWidth="1"/>
    <col min="13862" max="13862" width="11.5703125" style="255" bestFit="1" customWidth="1"/>
    <col min="13863" max="14082" width="11.42578125" style="255"/>
    <col min="14083" max="14083" width="13.7109375" style="255" customWidth="1"/>
    <col min="14084" max="14084" width="12.140625" style="255" customWidth="1"/>
    <col min="14085" max="14098" width="11" style="255" customWidth="1"/>
    <col min="14099" max="14101" width="10.42578125" style="255" customWidth="1"/>
    <col min="14102" max="14103" width="7.28515625" style="255" customWidth="1"/>
    <col min="14104" max="14104" width="7.85546875" style="255" bestFit="1" customWidth="1"/>
    <col min="14105" max="14117" width="7.28515625" style="255" customWidth="1"/>
    <col min="14118" max="14118" width="11.5703125" style="255" bestFit="1" customWidth="1"/>
    <col min="14119" max="14338" width="11.42578125" style="255"/>
    <col min="14339" max="14339" width="13.7109375" style="255" customWidth="1"/>
    <col min="14340" max="14340" width="12.140625" style="255" customWidth="1"/>
    <col min="14341" max="14354" width="11" style="255" customWidth="1"/>
    <col min="14355" max="14357" width="10.42578125" style="255" customWidth="1"/>
    <col min="14358" max="14359" width="7.28515625" style="255" customWidth="1"/>
    <col min="14360" max="14360" width="7.85546875" style="255" bestFit="1" customWidth="1"/>
    <col min="14361" max="14373" width="7.28515625" style="255" customWidth="1"/>
    <col min="14374" max="14374" width="11.5703125" style="255" bestFit="1" customWidth="1"/>
    <col min="14375" max="14594" width="11.42578125" style="255"/>
    <col min="14595" max="14595" width="13.7109375" style="255" customWidth="1"/>
    <col min="14596" max="14596" width="12.140625" style="255" customWidth="1"/>
    <col min="14597" max="14610" width="11" style="255" customWidth="1"/>
    <col min="14611" max="14613" width="10.42578125" style="255" customWidth="1"/>
    <col min="14614" max="14615" width="7.28515625" style="255" customWidth="1"/>
    <col min="14616" max="14616" width="7.85546875" style="255" bestFit="1" customWidth="1"/>
    <col min="14617" max="14629" width="7.28515625" style="255" customWidth="1"/>
    <col min="14630" max="14630" width="11.5703125" style="255" bestFit="1" customWidth="1"/>
    <col min="14631" max="14850" width="11.42578125" style="255"/>
    <col min="14851" max="14851" width="13.7109375" style="255" customWidth="1"/>
    <col min="14852" max="14852" width="12.140625" style="255" customWidth="1"/>
    <col min="14853" max="14866" width="11" style="255" customWidth="1"/>
    <col min="14867" max="14869" width="10.42578125" style="255" customWidth="1"/>
    <col min="14870" max="14871" width="7.28515625" style="255" customWidth="1"/>
    <col min="14872" max="14872" width="7.85546875" style="255" bestFit="1" customWidth="1"/>
    <col min="14873" max="14885" width="7.28515625" style="255" customWidth="1"/>
    <col min="14886" max="14886" width="11.5703125" style="255" bestFit="1" customWidth="1"/>
    <col min="14887" max="15106" width="11.42578125" style="255"/>
    <col min="15107" max="15107" width="13.7109375" style="255" customWidth="1"/>
    <col min="15108" max="15108" width="12.140625" style="255" customWidth="1"/>
    <col min="15109" max="15122" width="11" style="255" customWidth="1"/>
    <col min="15123" max="15125" width="10.42578125" style="255" customWidth="1"/>
    <col min="15126" max="15127" width="7.28515625" style="255" customWidth="1"/>
    <col min="15128" max="15128" width="7.85546875" style="255" bestFit="1" customWidth="1"/>
    <col min="15129" max="15141" width="7.28515625" style="255" customWidth="1"/>
    <col min="15142" max="15142" width="11.5703125" style="255" bestFit="1" customWidth="1"/>
    <col min="15143" max="15362" width="11.42578125" style="255"/>
    <col min="15363" max="15363" width="13.7109375" style="255" customWidth="1"/>
    <col min="15364" max="15364" width="12.140625" style="255" customWidth="1"/>
    <col min="15365" max="15378" width="11" style="255" customWidth="1"/>
    <col min="15379" max="15381" width="10.42578125" style="255" customWidth="1"/>
    <col min="15382" max="15383" width="7.28515625" style="255" customWidth="1"/>
    <col min="15384" max="15384" width="7.85546875" style="255" bestFit="1" customWidth="1"/>
    <col min="15385" max="15397" width="7.28515625" style="255" customWidth="1"/>
    <col min="15398" max="15398" width="11.5703125" style="255" bestFit="1" customWidth="1"/>
    <col min="15399" max="15618" width="11.42578125" style="255"/>
    <col min="15619" max="15619" width="13.7109375" style="255" customWidth="1"/>
    <col min="15620" max="15620" width="12.140625" style="255" customWidth="1"/>
    <col min="15621" max="15634" width="11" style="255" customWidth="1"/>
    <col min="15635" max="15637" width="10.42578125" style="255" customWidth="1"/>
    <col min="15638" max="15639" width="7.28515625" style="255" customWidth="1"/>
    <col min="15640" max="15640" width="7.85546875" style="255" bestFit="1" customWidth="1"/>
    <col min="15641" max="15653" width="7.28515625" style="255" customWidth="1"/>
    <col min="15654" max="15654" width="11.5703125" style="255" bestFit="1" customWidth="1"/>
    <col min="15655" max="15874" width="11.42578125" style="255"/>
    <col min="15875" max="15875" width="13.7109375" style="255" customWidth="1"/>
    <col min="15876" max="15876" width="12.140625" style="255" customWidth="1"/>
    <col min="15877" max="15890" width="11" style="255" customWidth="1"/>
    <col min="15891" max="15893" width="10.42578125" style="255" customWidth="1"/>
    <col min="15894" max="15895" width="7.28515625" style="255" customWidth="1"/>
    <col min="15896" max="15896" width="7.85546875" style="255" bestFit="1" customWidth="1"/>
    <col min="15897" max="15909" width="7.28515625" style="255" customWidth="1"/>
    <col min="15910" max="15910" width="11.5703125" style="255" bestFit="1" customWidth="1"/>
    <col min="15911" max="16130" width="11.42578125" style="255"/>
    <col min="16131" max="16131" width="13.7109375" style="255" customWidth="1"/>
    <col min="16132" max="16132" width="12.140625" style="255" customWidth="1"/>
    <col min="16133" max="16146" width="11" style="255" customWidth="1"/>
    <col min="16147" max="16149" width="10.42578125" style="255" customWidth="1"/>
    <col min="16150" max="16151" width="7.28515625" style="255" customWidth="1"/>
    <col min="16152" max="16152" width="7.85546875" style="255" bestFit="1" customWidth="1"/>
    <col min="16153" max="16165" width="7.28515625" style="255" customWidth="1"/>
    <col min="16166" max="16166" width="11.5703125" style="255" bestFit="1" customWidth="1"/>
    <col min="16167" max="16384" width="11.42578125" style="255"/>
  </cols>
  <sheetData>
    <row r="3" spans="2:12">
      <c r="B3" s="254"/>
    </row>
    <row r="4" spans="2:12">
      <c r="B4" s="254"/>
    </row>
    <row r="5" spans="2:12" ht="13.5" thickBot="1">
      <c r="B5" s="254"/>
    </row>
    <row r="6" spans="2:12" ht="25.5" customHeight="1" thickBot="1">
      <c r="B6" s="542" t="s">
        <v>245</v>
      </c>
      <c r="C6" s="543"/>
      <c r="D6" s="543"/>
      <c r="E6" s="543"/>
      <c r="F6" s="543"/>
      <c r="H6" s="53" t="s">
        <v>49</v>
      </c>
    </row>
    <row r="7" spans="2:12" ht="42" customHeight="1">
      <c r="B7" s="221"/>
      <c r="C7" s="222" t="s">
        <v>246</v>
      </c>
      <c r="D7" s="222" t="s">
        <v>198</v>
      </c>
      <c r="E7" s="222" t="s">
        <v>199</v>
      </c>
      <c r="F7" s="222" t="s">
        <v>200</v>
      </c>
    </row>
    <row r="8" spans="2:12" ht="15" hidden="1">
      <c r="B8" s="223" t="s">
        <v>201</v>
      </c>
      <c r="C8" s="45" t="e">
        <v>#REF!</v>
      </c>
      <c r="D8" s="33" t="str">
        <f t="shared" ref="D8:D17" si="0">IFERROR((C8-C9)/C9,"-")</f>
        <v>-</v>
      </c>
      <c r="E8" s="33" t="e">
        <f>C8/C21-1</f>
        <v>#REF!</v>
      </c>
      <c r="F8" s="224" t="e">
        <f>((SUM(C8:C19)/SUM(C21:C32))-1)</f>
        <v>#REF!</v>
      </c>
    </row>
    <row r="9" spans="2:12" ht="15" hidden="1">
      <c r="B9" s="223" t="s">
        <v>202</v>
      </c>
      <c r="C9" s="45" t="e">
        <v>#REF!</v>
      </c>
      <c r="D9" s="33" t="str">
        <f t="shared" si="0"/>
        <v>-</v>
      </c>
      <c r="E9" s="33" t="e">
        <f t="shared" ref="E9:E59" si="1">C9/C22-1</f>
        <v>#REF!</v>
      </c>
      <c r="F9" s="224" t="e">
        <f>((SUM(C9:C19,C21)/SUM(C22:C32,C34))-1)</f>
        <v>#REF!</v>
      </c>
    </row>
    <row r="10" spans="2:12" ht="15" hidden="1">
      <c r="B10" s="223" t="s">
        <v>203</v>
      </c>
      <c r="C10" s="45" t="e">
        <v>#REF!</v>
      </c>
      <c r="D10" s="33" t="str">
        <f t="shared" si="0"/>
        <v>-</v>
      </c>
      <c r="E10" s="33" t="e">
        <f t="shared" si="1"/>
        <v>#REF!</v>
      </c>
      <c r="F10" s="224" t="e">
        <f>((SUM(C10:C19,C21:C22)/SUM(C23:C32,C34:C35))-1)</f>
        <v>#REF!</v>
      </c>
    </row>
    <row r="11" spans="2:12" ht="15" hidden="1">
      <c r="B11" s="223" t="s">
        <v>204</v>
      </c>
      <c r="C11" s="45" t="e">
        <v>#REF!</v>
      </c>
      <c r="D11" s="33" t="str">
        <f t="shared" si="0"/>
        <v>-</v>
      </c>
      <c r="E11" s="33" t="e">
        <f t="shared" si="1"/>
        <v>#REF!</v>
      </c>
      <c r="F11" s="224" t="e">
        <f>((SUM(C11:C19,C21:C23)/SUM(C24:C32,C34:C36))-1)</f>
        <v>#REF!</v>
      </c>
    </row>
    <row r="12" spans="2:12" ht="15" hidden="1">
      <c r="B12" s="223" t="s">
        <v>205</v>
      </c>
      <c r="C12" s="45" t="e">
        <v>#REF!</v>
      </c>
      <c r="D12" s="33" t="str">
        <f t="shared" si="0"/>
        <v>-</v>
      </c>
      <c r="E12" s="33" t="e">
        <f t="shared" si="1"/>
        <v>#REF!</v>
      </c>
      <c r="F12" s="224" t="e">
        <f>((SUM(C12:C19,C21:C24)/SUM(C25:C32,C34:C37))-1)</f>
        <v>#REF!</v>
      </c>
      <c r="G12" s="10"/>
      <c r="H12" s="10"/>
      <c r="I12" s="10"/>
      <c r="J12" s="10"/>
      <c r="K12" s="10"/>
      <c r="L12" s="10"/>
    </row>
    <row r="13" spans="2:12" ht="15">
      <c r="B13" s="223" t="s">
        <v>206</v>
      </c>
      <c r="C13" s="45">
        <v>371772</v>
      </c>
      <c r="D13" s="33">
        <f t="shared" si="0"/>
        <v>-9.5929186323622392E-2</v>
      </c>
      <c r="E13" s="33">
        <f t="shared" si="1"/>
        <v>-0.18210977890221103</v>
      </c>
      <c r="F13" s="224">
        <f>((SUM(C13:C19,C21:C25)/SUM(C26:C32,C34:C38))-1)</f>
        <v>-0.12972694864865819</v>
      </c>
      <c r="G13" s="10"/>
      <c r="H13" s="10"/>
      <c r="I13" s="10"/>
      <c r="J13" s="10"/>
      <c r="K13" s="10"/>
      <c r="L13" s="10"/>
    </row>
    <row r="14" spans="2:12" ht="15">
      <c r="B14" s="223" t="s">
        <v>207</v>
      </c>
      <c r="C14" s="45">
        <v>411220</v>
      </c>
      <c r="D14" s="33">
        <f t="shared" si="0"/>
        <v>9.4365833601677662E-2</v>
      </c>
      <c r="E14" s="33">
        <f t="shared" si="1"/>
        <v>1.8269521248408971E-2</v>
      </c>
      <c r="F14" s="224">
        <f>((SUM(C14:C19,C21:C26)/SUM(C27:C32,C34:C39))-1)</f>
        <v>-0.13669523082712565</v>
      </c>
      <c r="G14" s="10"/>
      <c r="H14" s="10"/>
      <c r="I14" s="10"/>
      <c r="J14" s="10"/>
      <c r="K14" s="10"/>
      <c r="L14" s="10"/>
    </row>
    <row r="15" spans="2:12" ht="15">
      <c r="B15" s="223" t="s">
        <v>208</v>
      </c>
      <c r="C15" s="45">
        <v>375761</v>
      </c>
      <c r="D15" s="33">
        <f t="shared" si="0"/>
        <v>0</v>
      </c>
      <c r="E15" s="33">
        <f t="shared" si="1"/>
        <v>-6.123107523355098E-3</v>
      </c>
      <c r="F15" s="224">
        <f>((SUM(C15:C19,C21:C27)/SUM(C28:C32,C34:C40))-1)</f>
        <v>-0.15157378523734433</v>
      </c>
      <c r="G15" s="10"/>
      <c r="H15" s="10"/>
      <c r="I15" s="10"/>
      <c r="J15" s="10"/>
      <c r="K15" s="10"/>
      <c r="L15" s="10"/>
    </row>
    <row r="16" spans="2:12" ht="15">
      <c r="B16" s="223" t="s">
        <v>209</v>
      </c>
      <c r="C16" s="45">
        <v>375761</v>
      </c>
      <c r="D16" s="33">
        <f t="shared" si="0"/>
        <v>-0.22910067455563032</v>
      </c>
      <c r="E16" s="33">
        <f t="shared" si="1"/>
        <v>-0.16679749170702285</v>
      </c>
      <c r="F16" s="224">
        <f>((SUM(C16:C19,C21:C28)/SUM(C29:C32,C34:C41))-1)</f>
        <v>-0.16815581368446619</v>
      </c>
      <c r="G16" s="10"/>
      <c r="H16" s="10"/>
      <c r="I16" s="10"/>
      <c r="J16" s="10"/>
      <c r="K16" s="10"/>
      <c r="L16" s="10"/>
    </row>
    <row r="17" spans="2:12" ht="15">
      <c r="B17" s="223" t="s">
        <v>210</v>
      </c>
      <c r="C17" s="45">
        <v>487432</v>
      </c>
      <c r="D17" s="33">
        <f t="shared" si="0"/>
        <v>-6.7358543996203862E-2</v>
      </c>
      <c r="E17" s="33">
        <f t="shared" si="1"/>
        <v>-0.10964006174023433</v>
      </c>
      <c r="F17" s="224">
        <f>((SUM(C17:C19,C21:C29)/SUM(C30:C32,C34:C42))-1)</f>
        <v>-0.17697248248751218</v>
      </c>
      <c r="G17" s="10"/>
      <c r="H17" s="10"/>
      <c r="I17" s="10"/>
      <c r="J17" s="10"/>
      <c r="K17" s="10"/>
      <c r="L17" s="10"/>
    </row>
    <row r="18" spans="2:12" ht="15">
      <c r="B18" s="223" t="s">
        <v>211</v>
      </c>
      <c r="C18" s="45">
        <v>522636</v>
      </c>
      <c r="D18" s="33">
        <f>IFERROR((C18-C19)/C19,"-")</f>
        <v>-4.2671981125854505E-2</v>
      </c>
      <c r="E18" s="33">
        <f t="shared" si="1"/>
        <v>-1.6238661453931491E-2</v>
      </c>
      <c r="F18" s="224">
        <f>((SUM(C18:C19,C21:C30)/SUM(C31:C32,C34:C43))-1)</f>
        <v>-0.1820268616081393</v>
      </c>
    </row>
    <row r="19" spans="2:12" ht="15">
      <c r="B19" s="223" t="s">
        <v>212</v>
      </c>
      <c r="C19" s="45">
        <v>545932</v>
      </c>
      <c r="D19" s="33" t="s">
        <v>213</v>
      </c>
      <c r="E19" s="33">
        <f t="shared" si="1"/>
        <v>-8.1423600594961676E-2</v>
      </c>
      <c r="F19" s="224">
        <f>((SUM(C19,C21:C31)/SUM(C32,C34:C44))-1)</f>
        <v>-0.19271538408446998</v>
      </c>
    </row>
    <row r="20" spans="2:12" ht="29.25" customHeight="1">
      <c r="B20" s="256" t="str">
        <f>actualizaciones!A2</f>
        <v xml:space="preserve">acumulado julio 2010 </v>
      </c>
      <c r="C20" s="48">
        <v>3090514</v>
      </c>
      <c r="D20" s="257"/>
      <c r="E20" s="257">
        <f>(C19+C18+C17+C16+C15+C14+C13)/(C32+C31+C30+C29+C28+C27+C26)-1</f>
        <v>-8.0339378674682993E-2</v>
      </c>
      <c r="F20" s="257" t="s">
        <v>213</v>
      </c>
    </row>
    <row r="21" spans="2:12" ht="15" hidden="1" outlineLevel="1">
      <c r="B21" s="223" t="s">
        <v>201</v>
      </c>
      <c r="C21" s="45">
        <v>507642</v>
      </c>
      <c r="D21" s="33">
        <f t="shared" ref="D21:D31" si="2">IFERROR((C21-C22)/C22,"-")</f>
        <v>4.1323331220499818E-2</v>
      </c>
      <c r="E21" s="33">
        <f t="shared" si="1"/>
        <v>-0.12698887673607528</v>
      </c>
      <c r="F21" s="224">
        <f>((SUM(C21:C32)/SUM(C34:C45))-1)</f>
        <v>-0.1907996498579807</v>
      </c>
    </row>
    <row r="22" spans="2:12" ht="15" hidden="1" outlineLevel="1">
      <c r="B22" s="223" t="s">
        <v>202</v>
      </c>
      <c r="C22" s="45">
        <v>487497</v>
      </c>
      <c r="D22" s="33">
        <f t="shared" si="2"/>
        <v>0.30078287598860109</v>
      </c>
      <c r="E22" s="33">
        <f t="shared" si="1"/>
        <v>-0.11267867121220665</v>
      </c>
      <c r="F22" s="224">
        <f>((SUM(C22:C32,C34)/SUM(C35:C45,C47))-1)</f>
        <v>-0.18581475672959424</v>
      </c>
    </row>
    <row r="23" spans="2:12" ht="15" hidden="1" outlineLevel="1">
      <c r="B23" s="223" t="s">
        <v>203</v>
      </c>
      <c r="C23" s="45">
        <v>374772</v>
      </c>
      <c r="D23" s="33">
        <f t="shared" si="2"/>
        <v>-4.3656221292232317E-2</v>
      </c>
      <c r="E23" s="33">
        <f t="shared" si="1"/>
        <v>-0.21729922998043105</v>
      </c>
      <c r="F23" s="224">
        <f>((SUM(C23:C32,C34:C35)/SUM(C36:C45,C47:C48))-1)</f>
        <v>-0.18383736994874</v>
      </c>
    </row>
    <row r="24" spans="2:12" ht="15" hidden="1" outlineLevel="1">
      <c r="B24" s="223" t="s">
        <v>204</v>
      </c>
      <c r="C24" s="45">
        <v>391880</v>
      </c>
      <c r="D24" s="33">
        <f t="shared" si="2"/>
        <v>-0.30499862553316009</v>
      </c>
      <c r="E24" s="33">
        <f t="shared" si="1"/>
        <v>-0.22710382858540357</v>
      </c>
      <c r="F24" s="224">
        <f>((SUM(C24:C32,C34:C36)/SUM(C37:C45,C47:C49))-1)</f>
        <v>-0.17390829166236266</v>
      </c>
    </row>
    <row r="25" spans="2:12" ht="15" hidden="1" outlineLevel="1">
      <c r="B25" s="223" t="s">
        <v>205</v>
      </c>
      <c r="C25" s="45">
        <v>563855</v>
      </c>
      <c r="D25" s="33">
        <f t="shared" si="2"/>
        <v>0.24046859531404685</v>
      </c>
      <c r="E25" s="33">
        <f t="shared" si="1"/>
        <v>-0.24445590856101518</v>
      </c>
      <c r="F25" s="224">
        <f>((SUM(C25:C32,C34:C37)/SUM(C38:C45,C47:C50))-1)</f>
        <v>-0.1641174281958232</v>
      </c>
    </row>
    <row r="26" spans="2:12" ht="15" hidden="1" outlineLevel="1">
      <c r="B26" s="223" t="s">
        <v>206</v>
      </c>
      <c r="C26" s="45">
        <v>454550</v>
      </c>
      <c r="D26" s="33">
        <f t="shared" si="2"/>
        <v>0.1255639581816651</v>
      </c>
      <c r="E26" s="33">
        <f t="shared" si="1"/>
        <v>-0.24326043128578301</v>
      </c>
      <c r="F26" s="224">
        <f>((SUM(C26:C32,C34:C38)/SUM(C39:C45,C47:C51))-1)</f>
        <v>-0.14215191537963412</v>
      </c>
    </row>
    <row r="27" spans="2:12" ht="15" hidden="1" outlineLevel="1">
      <c r="B27" s="223" t="s">
        <v>207</v>
      </c>
      <c r="C27" s="45">
        <v>403842</v>
      </c>
      <c r="D27" s="33">
        <f t="shared" si="2"/>
        <v>6.8150318983484809E-2</v>
      </c>
      <c r="E27" s="33">
        <f t="shared" si="1"/>
        <v>-0.20322858134983268</v>
      </c>
      <c r="F27" s="224">
        <f>((SUM(C27:C32,C34:C39)/SUM(C40:C45,C47:C52))-1)</f>
        <v>-0.1287148851746287</v>
      </c>
    </row>
    <row r="28" spans="2:12" ht="15" hidden="1" outlineLevel="1">
      <c r="B28" s="223" t="s">
        <v>208</v>
      </c>
      <c r="C28" s="45">
        <v>378076</v>
      </c>
      <c r="D28" s="33">
        <f t="shared" si="2"/>
        <v>-0.16166427190321608</v>
      </c>
      <c r="E28" s="33">
        <f t="shared" si="1"/>
        <v>-0.25850731047196918</v>
      </c>
      <c r="F28" s="224">
        <f>((SUM(C28:C32,C34:C40)/SUM(C41:C45,C47:C53))-1)</f>
        <v>-0.11606744259823043</v>
      </c>
    </row>
    <row r="29" spans="2:12" ht="15" hidden="1" outlineLevel="1">
      <c r="B29" s="223" t="s">
        <v>209</v>
      </c>
      <c r="C29" s="45">
        <v>450984</v>
      </c>
      <c r="D29" s="33">
        <f t="shared" si="2"/>
        <v>-0.17621722333342466</v>
      </c>
      <c r="E29" s="33">
        <f t="shared" si="1"/>
        <v>-0.26445855052419376</v>
      </c>
      <c r="F29" s="224">
        <f>((SUM(C29:C32,C34:C41)/SUM(C42:C45,C47:C54))-1)</f>
        <v>-8.7972458763751482E-2</v>
      </c>
    </row>
    <row r="30" spans="2:12" ht="15" hidden="1" outlineLevel="1">
      <c r="B30" s="223" t="s">
        <v>210</v>
      </c>
      <c r="C30" s="45">
        <v>547455</v>
      </c>
      <c r="D30" s="33">
        <f t="shared" si="2"/>
        <v>3.047831300128185E-2</v>
      </c>
      <c r="E30" s="33">
        <f t="shared" si="1"/>
        <v>-0.17383614503649758</v>
      </c>
      <c r="F30" s="224">
        <f>((SUM(C30:C32,C34:C42)/SUM(C43:C45,C47:C55))-1)</f>
        <v>-5.7761637338628491E-2</v>
      </c>
    </row>
    <row r="31" spans="2:12" ht="15" hidden="1" outlineLevel="1">
      <c r="B31" s="223" t="s">
        <v>211</v>
      </c>
      <c r="C31" s="45">
        <v>531263</v>
      </c>
      <c r="D31" s="33">
        <f t="shared" si="2"/>
        <v>-0.10610542397749376</v>
      </c>
      <c r="E31" s="33">
        <f t="shared" si="1"/>
        <v>-0.16080813186639598</v>
      </c>
      <c r="F31" s="224">
        <f>((SUM(C31:C32,C34:C43)/SUM(C44:C45,C47:C56))-1)</f>
        <v>-4.3806836473660904E-2</v>
      </c>
    </row>
    <row r="32" spans="2:12" ht="15" hidden="1" outlineLevel="1">
      <c r="B32" s="223" t="s">
        <v>212</v>
      </c>
      <c r="C32" s="45">
        <v>594324</v>
      </c>
      <c r="D32" s="33" t="s">
        <v>213</v>
      </c>
      <c r="E32" s="33">
        <f t="shared" si="1"/>
        <v>-6.7863041156349002E-2</v>
      </c>
      <c r="F32" s="224">
        <f>((SUM(C32,C34:C44)/SUM(C45,C47:C57))-1)</f>
        <v>-2.8262859046370492E-2</v>
      </c>
    </row>
    <row r="33" spans="2:6" ht="15" collapsed="1">
      <c r="B33" s="228">
        <v>2009</v>
      </c>
      <c r="C33" s="50">
        <v>5686140</v>
      </c>
      <c r="D33" s="229"/>
      <c r="E33" s="229">
        <f t="shared" si="1"/>
        <v>-0.1907996498579807</v>
      </c>
      <c r="F33" s="229">
        <f>C33/C46-1</f>
        <v>-0.1907996498579807</v>
      </c>
    </row>
    <row r="34" spans="2:6" ht="15" hidden="1" outlineLevel="1">
      <c r="B34" s="223" t="s">
        <v>201</v>
      </c>
      <c r="C34" s="45">
        <v>581484</v>
      </c>
      <c r="D34" s="33">
        <f t="shared" ref="D34:D44" si="3">IFERROR((C34-C35)/C35,"-")</f>
        <v>5.839247328463805E-2</v>
      </c>
      <c r="E34" s="33">
        <f t="shared" si="1"/>
        <v>-7.5771350825550421E-2</v>
      </c>
      <c r="F34" s="224">
        <f>((SUM(C34:C45)/SUM(C47:C58))-1)</f>
        <v>-2.3026275085405223E-2</v>
      </c>
    </row>
    <row r="35" spans="2:6" ht="15" hidden="1" outlineLevel="1">
      <c r="B35" s="223" t="s">
        <v>202</v>
      </c>
      <c r="C35" s="45">
        <v>549403</v>
      </c>
      <c r="D35" s="33">
        <f t="shared" si="3"/>
        <v>0.14741269665573004</v>
      </c>
      <c r="E35" s="33">
        <f t="shared" si="1"/>
        <v>-9.6544556686010696E-2</v>
      </c>
      <c r="F35" s="224">
        <f>((SUM(C35:C45,C47)/SUM(C48:C58,C60))-1)</f>
        <v>-1.3825610046452885E-2</v>
      </c>
    </row>
    <row r="36" spans="2:6" ht="15" hidden="1" outlineLevel="1">
      <c r="B36" s="223" t="s">
        <v>203</v>
      </c>
      <c r="C36" s="45">
        <v>478819</v>
      </c>
      <c r="D36" s="33">
        <f t="shared" si="3"/>
        <v>-5.5635980655900662E-2</v>
      </c>
      <c r="E36" s="33">
        <f t="shared" si="1"/>
        <v>-7.7478695959601773E-2</v>
      </c>
      <c r="F36" s="224">
        <f>((SUM(C36:C45,C47:C48)/SUM(C49:C58,C60:C61))-1)</f>
        <v>-4.9285939076324503E-3</v>
      </c>
    </row>
    <row r="37" spans="2:6" ht="15" hidden="1" outlineLevel="1">
      <c r="B37" s="223" t="s">
        <v>204</v>
      </c>
      <c r="C37" s="45">
        <v>507028</v>
      </c>
      <c r="D37" s="33">
        <f t="shared" si="3"/>
        <v>-0.32060191078535155</v>
      </c>
      <c r="E37" s="33">
        <f t="shared" si="1"/>
        <v>-9.5819958627576862E-2</v>
      </c>
      <c r="F37" s="224">
        <f>((SUM(C37:C45,C47:C49)/SUM(C50:C58,C60:C62))-1)</f>
        <v>-5.4471610542888849E-3</v>
      </c>
    </row>
    <row r="38" spans="2:6" ht="15" hidden="1" outlineLevel="1">
      <c r="B38" s="223" t="s">
        <v>205</v>
      </c>
      <c r="C38" s="45">
        <v>746290</v>
      </c>
      <c r="D38" s="33">
        <f t="shared" si="3"/>
        <v>0.24243135570505553</v>
      </c>
      <c r="E38" s="33">
        <f t="shared" si="1"/>
        <v>-3.5677690040457399E-2</v>
      </c>
      <c r="F38" s="224">
        <f>((SUM(C38:C45,C47:C50)/SUM(C51:C58,C60:C63))-1)</f>
        <v>-5.987710168145477E-3</v>
      </c>
    </row>
    <row r="39" spans="2:6" ht="15" hidden="1" outlineLevel="1">
      <c r="B39" s="223" t="s">
        <v>206</v>
      </c>
      <c r="C39" s="45">
        <v>600669</v>
      </c>
      <c r="D39" s="33">
        <f t="shared" si="3"/>
        <v>0.18510677757434182</v>
      </c>
      <c r="E39" s="33">
        <f t="shared" si="1"/>
        <v>-8.5029474934881E-2</v>
      </c>
      <c r="F39" s="224">
        <f>((SUM(C39:C45,C47:C51)/SUM(C52:C58,C60:C64))-1)</f>
        <v>-3.6431536056124036E-3</v>
      </c>
    </row>
    <row r="40" spans="2:6" ht="15" hidden="1" outlineLevel="1">
      <c r="B40" s="223" t="s">
        <v>207</v>
      </c>
      <c r="C40" s="45">
        <v>506848</v>
      </c>
      <c r="D40" s="33">
        <f t="shared" si="3"/>
        <v>-5.9562450356452929E-3</v>
      </c>
      <c r="E40" s="33">
        <f t="shared" si="1"/>
        <v>-2.2996349112722636E-2</v>
      </c>
      <c r="F40" s="224">
        <f>((SUM(C40:C45,C47:C52)/SUM(C53:C58,C60:C65))-1)</f>
        <v>-3.4388652984997936E-3</v>
      </c>
    </row>
    <row r="41" spans="2:6" ht="15" hidden="1" outlineLevel="1">
      <c r="B41" s="223" t="s">
        <v>208</v>
      </c>
      <c r="C41" s="45">
        <v>509885</v>
      </c>
      <c r="D41" s="33">
        <f t="shared" si="3"/>
        <v>-0.16839277675932751</v>
      </c>
      <c r="E41" s="33">
        <f t="shared" si="1"/>
        <v>0.18899488616887061</v>
      </c>
      <c r="F41" s="224">
        <f>((SUM(C41:C45,C47:C53)/SUM(C54:C58,C60:C66))-1)</f>
        <v>-6.2357323423041233E-3</v>
      </c>
    </row>
    <row r="42" spans="2:6" ht="15" hidden="1" outlineLevel="1">
      <c r="B42" s="223" t="s">
        <v>209</v>
      </c>
      <c r="C42" s="45">
        <v>613132</v>
      </c>
      <c r="D42" s="33">
        <f t="shared" si="3"/>
        <v>-7.4723042585267879E-2</v>
      </c>
      <c r="E42" s="33">
        <f t="shared" si="1"/>
        <v>0.10866361563512017</v>
      </c>
      <c r="F42" s="224">
        <f>((SUM(C42:C45,C47:C54)/SUM(C55:C58,C60:C67))-1)</f>
        <v>-2.8029220711238145E-2</v>
      </c>
    </row>
    <row r="43" spans="2:6" ht="15" hidden="1" outlineLevel="1">
      <c r="B43" s="223" t="s">
        <v>210</v>
      </c>
      <c r="C43" s="45">
        <v>662647</v>
      </c>
      <c r="D43" s="33">
        <f t="shared" si="3"/>
        <v>4.6728219061233839E-2</v>
      </c>
      <c r="E43" s="33">
        <f t="shared" si="1"/>
        <v>-2.3091211982721793E-2</v>
      </c>
      <c r="F43" s="224">
        <f>((SUM(C43:C45,C47:C55)/SUM(C56:C58,C60:C68))-1)</f>
        <v>-4.1109370848237958E-2</v>
      </c>
    </row>
    <row r="44" spans="2:6" ht="15" hidden="1" outlineLevel="1">
      <c r="B44" s="223" t="s">
        <v>211</v>
      </c>
      <c r="C44" s="45">
        <v>633065</v>
      </c>
      <c r="D44" s="33">
        <f t="shared" si="3"/>
        <v>-7.1017090840081367E-3</v>
      </c>
      <c r="E44" s="33">
        <f t="shared" si="1"/>
        <v>1.6640356638718545E-2</v>
      </c>
      <c r="F44" s="224">
        <f>((SUM(C44:C45,C47:C56)/SUM(C57:C58,C60:C69))-1)</f>
        <v>-4.0278427112706239E-2</v>
      </c>
    </row>
    <row r="45" spans="2:6" ht="15" hidden="1" outlineLevel="1">
      <c r="B45" s="223" t="s">
        <v>212</v>
      </c>
      <c r="C45" s="45">
        <v>637593</v>
      </c>
      <c r="D45" s="33" t="s">
        <v>213</v>
      </c>
      <c r="E45" s="33">
        <f t="shared" si="1"/>
        <v>-8.9654175494007227E-3</v>
      </c>
      <c r="F45" s="224">
        <f>((SUM(C45,C47:C57)/SUM(C58,C60:C70))-1)</f>
        <v>-4.2860198430371477E-2</v>
      </c>
    </row>
    <row r="46" spans="2:6" ht="15" collapsed="1">
      <c r="B46" s="230">
        <v>2008</v>
      </c>
      <c r="C46" s="52">
        <v>7026863</v>
      </c>
      <c r="D46" s="232"/>
      <c r="E46" s="232">
        <f t="shared" si="1"/>
        <v>-2.3026275085405223E-2</v>
      </c>
      <c r="F46" s="232">
        <f>C46/C59-1</f>
        <v>-2.3026275085405223E-2</v>
      </c>
    </row>
    <row r="47" spans="2:6" ht="15" hidden="1" outlineLevel="1">
      <c r="B47" s="223" t="s">
        <v>201</v>
      </c>
      <c r="C47" s="45">
        <v>629156</v>
      </c>
      <c r="D47" s="33">
        <f t="shared" ref="D47:D57" si="4">IFERROR((C47-C48)/C48,"-")</f>
        <v>3.4603766076370675E-2</v>
      </c>
      <c r="E47" s="33">
        <f t="shared" si="1"/>
        <v>3.0739212277991479E-2</v>
      </c>
      <c r="F47" s="233" t="s">
        <v>213</v>
      </c>
    </row>
    <row r="48" spans="2:6" ht="15" hidden="1" outlineLevel="1">
      <c r="B48" s="223" t="s">
        <v>202</v>
      </c>
      <c r="C48" s="45">
        <v>608113</v>
      </c>
      <c r="D48" s="33">
        <f t="shared" si="4"/>
        <v>0.17162685224253563</v>
      </c>
      <c r="E48" s="33">
        <f t="shared" si="1"/>
        <v>8.5244281253058496E-3</v>
      </c>
      <c r="F48" s="233" t="s">
        <v>213</v>
      </c>
    </row>
    <row r="49" spans="2:6" ht="15" hidden="1" outlineLevel="1">
      <c r="B49" s="223" t="s">
        <v>203</v>
      </c>
      <c r="C49" s="45">
        <v>519033</v>
      </c>
      <c r="D49" s="33">
        <f t="shared" si="4"/>
        <v>-7.4411512946715178E-2</v>
      </c>
      <c r="E49" s="33">
        <f t="shared" si="1"/>
        <v>-7.8429701440860811E-2</v>
      </c>
      <c r="F49" s="233" t="s">
        <v>213</v>
      </c>
    </row>
    <row r="50" spans="2:6" ht="15" hidden="1" outlineLevel="1">
      <c r="B50" s="223" t="s">
        <v>204</v>
      </c>
      <c r="C50" s="45">
        <v>560760</v>
      </c>
      <c r="D50" s="33">
        <f t="shared" si="4"/>
        <v>-0.27541119600569064</v>
      </c>
      <c r="E50" s="33">
        <f t="shared" si="1"/>
        <v>-9.3703635464445378E-2</v>
      </c>
      <c r="F50" s="233" t="s">
        <v>213</v>
      </c>
    </row>
    <row r="51" spans="2:6" ht="15" hidden="1" outlineLevel="1">
      <c r="B51" s="223" t="s">
        <v>205</v>
      </c>
      <c r="C51" s="45">
        <v>773901</v>
      </c>
      <c r="D51" s="33">
        <f t="shared" si="4"/>
        <v>0.17884659324589863</v>
      </c>
      <c r="E51" s="33">
        <f t="shared" si="1"/>
        <v>-1.3515546128509248E-2</v>
      </c>
      <c r="F51" s="233" t="s">
        <v>213</v>
      </c>
    </row>
    <row r="52" spans="2:6" ht="15" hidden="1" outlineLevel="1">
      <c r="B52" s="223" t="s">
        <v>206</v>
      </c>
      <c r="C52" s="45">
        <v>656490</v>
      </c>
      <c r="D52" s="33">
        <f t="shared" si="4"/>
        <v>0.26545458751142109</v>
      </c>
      <c r="E52" s="33">
        <f t="shared" si="1"/>
        <v>-7.6680951490201932E-2</v>
      </c>
      <c r="F52" s="233" t="s">
        <v>213</v>
      </c>
    </row>
    <row r="53" spans="2:6" ht="15" hidden="1" outlineLevel="1">
      <c r="B53" s="223" t="s">
        <v>207</v>
      </c>
      <c r="C53" s="45">
        <v>518778</v>
      </c>
      <c r="D53" s="33">
        <f t="shared" si="4"/>
        <v>0.20973236917523441</v>
      </c>
      <c r="E53" s="33">
        <f t="shared" si="1"/>
        <v>-5.9211612011700554E-2</v>
      </c>
      <c r="F53" s="233" t="s">
        <v>213</v>
      </c>
    </row>
    <row r="54" spans="2:6" ht="15" hidden="1" outlineLevel="1">
      <c r="B54" s="223" t="s">
        <v>208</v>
      </c>
      <c r="C54" s="45">
        <v>428837</v>
      </c>
      <c r="D54" s="33">
        <f t="shared" si="4"/>
        <v>-0.22457810236928089</v>
      </c>
      <c r="E54" s="33">
        <f t="shared" si="1"/>
        <v>-0.16024305419568097</v>
      </c>
      <c r="F54" s="233" t="s">
        <v>213</v>
      </c>
    </row>
    <row r="55" spans="2:6" ht="15" hidden="1" outlineLevel="1">
      <c r="B55" s="223" t="s">
        <v>209</v>
      </c>
      <c r="C55" s="45">
        <v>553037</v>
      </c>
      <c r="D55" s="33">
        <f t="shared" si="4"/>
        <v>-0.18468399404402117</v>
      </c>
      <c r="E55" s="33">
        <f t="shared" si="1"/>
        <v>-6.5807988243143933E-2</v>
      </c>
      <c r="F55" s="233" t="s">
        <v>213</v>
      </c>
    </row>
    <row r="56" spans="2:6" ht="15" hidden="1" outlineLevel="1">
      <c r="B56" s="223" t="s">
        <v>210</v>
      </c>
      <c r="C56" s="45">
        <v>678310</v>
      </c>
      <c r="D56" s="33">
        <f t="shared" si="4"/>
        <v>8.929939312963002E-2</v>
      </c>
      <c r="E56" s="33">
        <f t="shared" si="1"/>
        <v>-1.4293478418823891E-2</v>
      </c>
      <c r="F56" s="233" t="s">
        <v>213</v>
      </c>
    </row>
    <row r="57" spans="2:6" ht="15" hidden="1" outlineLevel="1">
      <c r="B57" s="223" t="s">
        <v>211</v>
      </c>
      <c r="C57" s="45">
        <v>622703</v>
      </c>
      <c r="D57" s="33">
        <f t="shared" si="4"/>
        <v>-3.2109499954147053E-2</v>
      </c>
      <c r="E57" s="33">
        <f t="shared" si="1"/>
        <v>-1.4874111104958843E-2</v>
      </c>
      <c r="F57" s="233" t="s">
        <v>213</v>
      </c>
    </row>
    <row r="58" spans="2:6" ht="15" hidden="1" outlineLevel="1">
      <c r="B58" s="223" t="s">
        <v>212</v>
      </c>
      <c r="C58" s="45">
        <v>643361</v>
      </c>
      <c r="D58" s="33" t="s">
        <v>213</v>
      </c>
      <c r="E58" s="33">
        <f t="shared" si="1"/>
        <v>2.5186637027830194E-2</v>
      </c>
      <c r="F58" s="233" t="s">
        <v>213</v>
      </c>
    </row>
    <row r="59" spans="2:6" ht="15" collapsed="1">
      <c r="B59" s="230">
        <v>2007</v>
      </c>
      <c r="C59" s="52">
        <v>7192479</v>
      </c>
      <c r="D59" s="232"/>
      <c r="E59" s="232">
        <f t="shared" si="1"/>
        <v>-4.0071285175133919E-2</v>
      </c>
      <c r="F59" s="232">
        <f>C59/C72-1</f>
        <v>-4.0071285175133919E-2</v>
      </c>
    </row>
    <row r="60" spans="2:6" ht="15" hidden="1" outlineLevel="1">
      <c r="B60" s="223" t="s">
        <v>201</v>
      </c>
      <c r="C60" s="45">
        <v>610393</v>
      </c>
      <c r="D60" s="33">
        <f t="shared" ref="D60:D70" si="5">IFERROR((C60-C61)/C61,"-")</f>
        <v>1.2305691962990051E-2</v>
      </c>
      <c r="E60" s="233" t="s">
        <v>213</v>
      </c>
      <c r="F60" s="224" t="s">
        <v>213</v>
      </c>
    </row>
    <row r="61" spans="2:6" ht="15" hidden="1" outlineLevel="1">
      <c r="B61" s="223" t="s">
        <v>202</v>
      </c>
      <c r="C61" s="45">
        <v>602973</v>
      </c>
      <c r="D61" s="33">
        <f t="shared" si="5"/>
        <v>7.0610168588702157E-2</v>
      </c>
      <c r="E61" s="233" t="s">
        <v>213</v>
      </c>
      <c r="F61" s="224" t="s">
        <v>213</v>
      </c>
    </row>
    <row r="62" spans="2:6" ht="15" hidden="1" outlineLevel="1">
      <c r="B62" s="223" t="s">
        <v>203</v>
      </c>
      <c r="C62" s="45">
        <v>563205</v>
      </c>
      <c r="D62" s="33">
        <f t="shared" si="5"/>
        <v>-8.9752043675998566E-2</v>
      </c>
      <c r="E62" s="233" t="s">
        <v>213</v>
      </c>
      <c r="F62" s="224" t="s">
        <v>213</v>
      </c>
    </row>
    <row r="63" spans="2:6" ht="15" hidden="1" outlineLevel="1">
      <c r="B63" s="223" t="s">
        <v>204</v>
      </c>
      <c r="C63" s="45">
        <v>618738</v>
      </c>
      <c r="D63" s="33">
        <f t="shared" si="5"/>
        <v>-0.21130038852574365</v>
      </c>
      <c r="E63" s="233" t="s">
        <v>213</v>
      </c>
      <c r="F63" s="224" t="s">
        <v>213</v>
      </c>
    </row>
    <row r="64" spans="2:6" ht="15" hidden="1" outlineLevel="1">
      <c r="B64" s="223" t="s">
        <v>205</v>
      </c>
      <c r="C64" s="45">
        <v>784504</v>
      </c>
      <c r="D64" s="33">
        <f t="shared" si="5"/>
        <v>0.1033640829748063</v>
      </c>
      <c r="E64" s="233" t="s">
        <v>213</v>
      </c>
      <c r="F64" s="224" t="s">
        <v>213</v>
      </c>
    </row>
    <row r="65" spans="2:6" ht="15" hidden="1" outlineLevel="1">
      <c r="B65" s="223" t="s">
        <v>206</v>
      </c>
      <c r="C65" s="45">
        <v>711011</v>
      </c>
      <c r="D65" s="33">
        <f t="shared" si="5"/>
        <v>0.28939718440633339</v>
      </c>
      <c r="E65" s="233" t="s">
        <v>213</v>
      </c>
      <c r="F65" s="224" t="s">
        <v>213</v>
      </c>
    </row>
    <row r="66" spans="2:6" ht="15" hidden="1" outlineLevel="1">
      <c r="B66" s="223" t="s">
        <v>207</v>
      </c>
      <c r="C66" s="45">
        <v>551429</v>
      </c>
      <c r="D66" s="33">
        <f t="shared" si="5"/>
        <v>7.9818982195868943E-2</v>
      </c>
      <c r="E66" s="233" t="s">
        <v>213</v>
      </c>
      <c r="F66" s="224" t="s">
        <v>213</v>
      </c>
    </row>
    <row r="67" spans="2:6" ht="15" hidden="1" outlineLevel="1">
      <c r="B67" s="223" t="s">
        <v>208</v>
      </c>
      <c r="C67" s="45">
        <v>510668</v>
      </c>
      <c r="D67" s="33">
        <f t="shared" si="5"/>
        <v>-0.13737784947508003</v>
      </c>
      <c r="E67" s="233" t="s">
        <v>213</v>
      </c>
      <c r="F67" s="224" t="s">
        <v>213</v>
      </c>
    </row>
    <row r="68" spans="2:6" ht="15" hidden="1" outlineLevel="1">
      <c r="B68" s="223" t="s">
        <v>209</v>
      </c>
      <c r="C68" s="45">
        <v>591995</v>
      </c>
      <c r="D68" s="33">
        <f t="shared" si="5"/>
        <v>-0.13972470958197825</v>
      </c>
      <c r="E68" s="233" t="s">
        <v>213</v>
      </c>
      <c r="F68" s="224" t="s">
        <v>213</v>
      </c>
    </row>
    <row r="69" spans="2:6" ht="15" hidden="1" outlineLevel="1">
      <c r="B69" s="223" t="s">
        <v>210</v>
      </c>
      <c r="C69" s="45">
        <v>688146</v>
      </c>
      <c r="D69" s="33">
        <f t="shared" si="5"/>
        <v>8.8657738825036983E-2</v>
      </c>
      <c r="E69" s="233" t="s">
        <v>213</v>
      </c>
      <c r="F69" s="224" t="s">
        <v>213</v>
      </c>
    </row>
    <row r="70" spans="2:6" ht="15" hidden="1" outlineLevel="1">
      <c r="B70" s="223" t="s">
        <v>211</v>
      </c>
      <c r="C70" s="45">
        <v>632105</v>
      </c>
      <c r="D70" s="33">
        <f t="shared" si="5"/>
        <v>7.2503605261690206E-3</v>
      </c>
      <c r="E70" s="233" t="s">
        <v>213</v>
      </c>
      <c r="F70" s="224" t="s">
        <v>213</v>
      </c>
    </row>
    <row r="71" spans="2:6" ht="15" hidden="1" outlineLevel="1">
      <c r="B71" s="223" t="s">
        <v>212</v>
      </c>
      <c r="C71" s="45">
        <v>627555</v>
      </c>
      <c r="D71" s="233" t="s">
        <v>213</v>
      </c>
      <c r="E71" s="233" t="s">
        <v>213</v>
      </c>
      <c r="F71" s="224" t="s">
        <v>213</v>
      </c>
    </row>
    <row r="72" spans="2:6" ht="15" collapsed="1">
      <c r="B72" s="230">
        <v>2006</v>
      </c>
      <c r="C72" s="52">
        <v>7492722</v>
      </c>
      <c r="D72" s="232"/>
      <c r="E72" s="234" t="s">
        <v>213</v>
      </c>
      <c r="F72" s="234" t="s">
        <v>213</v>
      </c>
    </row>
    <row r="73" spans="2:6">
      <c r="B73" s="567" t="s">
        <v>214</v>
      </c>
      <c r="C73" s="568"/>
      <c r="D73" s="568"/>
      <c r="E73" s="568"/>
      <c r="F73" s="568"/>
    </row>
  </sheetData>
  <mergeCells count="2">
    <mergeCell ref="B6:F6"/>
    <mergeCell ref="B73:F73"/>
  </mergeCells>
  <hyperlinks>
    <hyperlink ref="H6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2:12" ht="15" customHeight="1" thickBot="1"/>
    <row r="30" spans="2:12" ht="30" customHeight="1" thickBot="1">
      <c r="I30" s="53" t="s">
        <v>51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36">
    <tabColor theme="4" tint="-0.499984740745262"/>
    <pageSetUpPr autoPageBreaks="0" fitToPage="1"/>
  </sheetPr>
  <dimension ref="B7:H80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2" width="11.42578125" style="2"/>
    <col min="3" max="3" width="12" style="2" bestFit="1" customWidth="1"/>
    <col min="4" max="4" width="11.42578125" style="2"/>
    <col min="5" max="5" width="45.140625" style="2" customWidth="1"/>
    <col min="6" max="6" width="33.42578125" style="2" customWidth="1"/>
    <col min="7" max="258" width="11.42578125" style="2"/>
    <col min="259" max="259" width="12" style="2" bestFit="1" customWidth="1"/>
    <col min="260" max="260" width="11.42578125" style="2"/>
    <col min="261" max="261" width="45.140625" style="2" customWidth="1"/>
    <col min="262" max="262" width="11.85546875" style="2" customWidth="1"/>
    <col min="263" max="514" width="11.42578125" style="2"/>
    <col min="515" max="515" width="12" style="2" bestFit="1" customWidth="1"/>
    <col min="516" max="516" width="11.42578125" style="2"/>
    <col min="517" max="517" width="45.140625" style="2" customWidth="1"/>
    <col min="518" max="518" width="11.85546875" style="2" customWidth="1"/>
    <col min="519" max="770" width="11.42578125" style="2"/>
    <col min="771" max="771" width="12" style="2" bestFit="1" customWidth="1"/>
    <col min="772" max="772" width="11.42578125" style="2"/>
    <col min="773" max="773" width="45.140625" style="2" customWidth="1"/>
    <col min="774" max="774" width="11.85546875" style="2" customWidth="1"/>
    <col min="775" max="1026" width="11.42578125" style="2"/>
    <col min="1027" max="1027" width="12" style="2" bestFit="1" customWidth="1"/>
    <col min="1028" max="1028" width="11.42578125" style="2"/>
    <col min="1029" max="1029" width="45.140625" style="2" customWidth="1"/>
    <col min="1030" max="1030" width="11.85546875" style="2" customWidth="1"/>
    <col min="1031" max="1282" width="11.42578125" style="2"/>
    <col min="1283" max="1283" width="12" style="2" bestFit="1" customWidth="1"/>
    <col min="1284" max="1284" width="11.42578125" style="2"/>
    <col min="1285" max="1285" width="45.140625" style="2" customWidth="1"/>
    <col min="1286" max="1286" width="11.85546875" style="2" customWidth="1"/>
    <col min="1287" max="1538" width="11.42578125" style="2"/>
    <col min="1539" max="1539" width="12" style="2" bestFit="1" customWidth="1"/>
    <col min="1540" max="1540" width="11.42578125" style="2"/>
    <col min="1541" max="1541" width="45.140625" style="2" customWidth="1"/>
    <col min="1542" max="1542" width="11.85546875" style="2" customWidth="1"/>
    <col min="1543" max="1794" width="11.42578125" style="2"/>
    <col min="1795" max="1795" width="12" style="2" bestFit="1" customWidth="1"/>
    <col min="1796" max="1796" width="11.42578125" style="2"/>
    <col min="1797" max="1797" width="45.140625" style="2" customWidth="1"/>
    <col min="1798" max="1798" width="11.85546875" style="2" customWidth="1"/>
    <col min="1799" max="2050" width="11.42578125" style="2"/>
    <col min="2051" max="2051" width="12" style="2" bestFit="1" customWidth="1"/>
    <col min="2052" max="2052" width="11.42578125" style="2"/>
    <col min="2053" max="2053" width="45.140625" style="2" customWidth="1"/>
    <col min="2054" max="2054" width="11.85546875" style="2" customWidth="1"/>
    <col min="2055" max="2306" width="11.42578125" style="2"/>
    <col min="2307" max="2307" width="12" style="2" bestFit="1" customWidth="1"/>
    <col min="2308" max="2308" width="11.42578125" style="2"/>
    <col min="2309" max="2309" width="45.140625" style="2" customWidth="1"/>
    <col min="2310" max="2310" width="11.85546875" style="2" customWidth="1"/>
    <col min="2311" max="2562" width="11.42578125" style="2"/>
    <col min="2563" max="2563" width="12" style="2" bestFit="1" customWidth="1"/>
    <col min="2564" max="2564" width="11.42578125" style="2"/>
    <col min="2565" max="2565" width="45.140625" style="2" customWidth="1"/>
    <col min="2566" max="2566" width="11.85546875" style="2" customWidth="1"/>
    <col min="2567" max="2818" width="11.42578125" style="2"/>
    <col min="2819" max="2819" width="12" style="2" bestFit="1" customWidth="1"/>
    <col min="2820" max="2820" width="11.42578125" style="2"/>
    <col min="2821" max="2821" width="45.140625" style="2" customWidth="1"/>
    <col min="2822" max="2822" width="11.85546875" style="2" customWidth="1"/>
    <col min="2823" max="3074" width="11.42578125" style="2"/>
    <col min="3075" max="3075" width="12" style="2" bestFit="1" customWidth="1"/>
    <col min="3076" max="3076" width="11.42578125" style="2"/>
    <col min="3077" max="3077" width="45.140625" style="2" customWidth="1"/>
    <col min="3078" max="3078" width="11.85546875" style="2" customWidth="1"/>
    <col min="3079" max="3330" width="11.42578125" style="2"/>
    <col min="3331" max="3331" width="12" style="2" bestFit="1" customWidth="1"/>
    <col min="3332" max="3332" width="11.42578125" style="2"/>
    <col min="3333" max="3333" width="45.140625" style="2" customWidth="1"/>
    <col min="3334" max="3334" width="11.85546875" style="2" customWidth="1"/>
    <col min="3335" max="3586" width="11.42578125" style="2"/>
    <col min="3587" max="3587" width="12" style="2" bestFit="1" customWidth="1"/>
    <col min="3588" max="3588" width="11.42578125" style="2"/>
    <col min="3589" max="3589" width="45.140625" style="2" customWidth="1"/>
    <col min="3590" max="3590" width="11.85546875" style="2" customWidth="1"/>
    <col min="3591" max="3842" width="11.42578125" style="2"/>
    <col min="3843" max="3843" width="12" style="2" bestFit="1" customWidth="1"/>
    <col min="3844" max="3844" width="11.42578125" style="2"/>
    <col min="3845" max="3845" width="45.140625" style="2" customWidth="1"/>
    <col min="3846" max="3846" width="11.85546875" style="2" customWidth="1"/>
    <col min="3847" max="4098" width="11.42578125" style="2"/>
    <col min="4099" max="4099" width="12" style="2" bestFit="1" customWidth="1"/>
    <col min="4100" max="4100" width="11.42578125" style="2"/>
    <col min="4101" max="4101" width="45.140625" style="2" customWidth="1"/>
    <col min="4102" max="4102" width="11.85546875" style="2" customWidth="1"/>
    <col min="4103" max="4354" width="11.42578125" style="2"/>
    <col min="4355" max="4355" width="12" style="2" bestFit="1" customWidth="1"/>
    <col min="4356" max="4356" width="11.42578125" style="2"/>
    <col min="4357" max="4357" width="45.140625" style="2" customWidth="1"/>
    <col min="4358" max="4358" width="11.85546875" style="2" customWidth="1"/>
    <col min="4359" max="4610" width="11.42578125" style="2"/>
    <col min="4611" max="4611" width="12" style="2" bestFit="1" customWidth="1"/>
    <col min="4612" max="4612" width="11.42578125" style="2"/>
    <col min="4613" max="4613" width="45.140625" style="2" customWidth="1"/>
    <col min="4614" max="4614" width="11.85546875" style="2" customWidth="1"/>
    <col min="4615" max="4866" width="11.42578125" style="2"/>
    <col min="4867" max="4867" width="12" style="2" bestFit="1" customWidth="1"/>
    <col min="4868" max="4868" width="11.42578125" style="2"/>
    <col min="4869" max="4869" width="45.140625" style="2" customWidth="1"/>
    <col min="4870" max="4870" width="11.85546875" style="2" customWidth="1"/>
    <col min="4871" max="5122" width="11.42578125" style="2"/>
    <col min="5123" max="5123" width="12" style="2" bestFit="1" customWidth="1"/>
    <col min="5124" max="5124" width="11.42578125" style="2"/>
    <col min="5125" max="5125" width="45.140625" style="2" customWidth="1"/>
    <col min="5126" max="5126" width="11.85546875" style="2" customWidth="1"/>
    <col min="5127" max="5378" width="11.42578125" style="2"/>
    <col min="5379" max="5379" width="12" style="2" bestFit="1" customWidth="1"/>
    <col min="5380" max="5380" width="11.42578125" style="2"/>
    <col min="5381" max="5381" width="45.140625" style="2" customWidth="1"/>
    <col min="5382" max="5382" width="11.85546875" style="2" customWidth="1"/>
    <col min="5383" max="5634" width="11.42578125" style="2"/>
    <col min="5635" max="5635" width="12" style="2" bestFit="1" customWidth="1"/>
    <col min="5636" max="5636" width="11.42578125" style="2"/>
    <col min="5637" max="5637" width="45.140625" style="2" customWidth="1"/>
    <col min="5638" max="5638" width="11.85546875" style="2" customWidth="1"/>
    <col min="5639" max="5890" width="11.42578125" style="2"/>
    <col min="5891" max="5891" width="12" style="2" bestFit="1" customWidth="1"/>
    <col min="5892" max="5892" width="11.42578125" style="2"/>
    <col min="5893" max="5893" width="45.140625" style="2" customWidth="1"/>
    <col min="5894" max="5894" width="11.85546875" style="2" customWidth="1"/>
    <col min="5895" max="6146" width="11.42578125" style="2"/>
    <col min="6147" max="6147" width="12" style="2" bestFit="1" customWidth="1"/>
    <col min="6148" max="6148" width="11.42578125" style="2"/>
    <col min="6149" max="6149" width="45.140625" style="2" customWidth="1"/>
    <col min="6150" max="6150" width="11.85546875" style="2" customWidth="1"/>
    <col min="6151" max="6402" width="11.42578125" style="2"/>
    <col min="6403" max="6403" width="12" style="2" bestFit="1" customWidth="1"/>
    <col min="6404" max="6404" width="11.42578125" style="2"/>
    <col min="6405" max="6405" width="45.140625" style="2" customWidth="1"/>
    <col min="6406" max="6406" width="11.85546875" style="2" customWidth="1"/>
    <col min="6407" max="6658" width="11.42578125" style="2"/>
    <col min="6659" max="6659" width="12" style="2" bestFit="1" customWidth="1"/>
    <col min="6660" max="6660" width="11.42578125" style="2"/>
    <col min="6661" max="6661" width="45.140625" style="2" customWidth="1"/>
    <col min="6662" max="6662" width="11.85546875" style="2" customWidth="1"/>
    <col min="6663" max="6914" width="11.42578125" style="2"/>
    <col min="6915" max="6915" width="12" style="2" bestFit="1" customWidth="1"/>
    <col min="6916" max="6916" width="11.42578125" style="2"/>
    <col min="6917" max="6917" width="45.140625" style="2" customWidth="1"/>
    <col min="6918" max="6918" width="11.85546875" style="2" customWidth="1"/>
    <col min="6919" max="7170" width="11.42578125" style="2"/>
    <col min="7171" max="7171" width="12" style="2" bestFit="1" customWidth="1"/>
    <col min="7172" max="7172" width="11.42578125" style="2"/>
    <col min="7173" max="7173" width="45.140625" style="2" customWidth="1"/>
    <col min="7174" max="7174" width="11.85546875" style="2" customWidth="1"/>
    <col min="7175" max="7426" width="11.42578125" style="2"/>
    <col min="7427" max="7427" width="12" style="2" bestFit="1" customWidth="1"/>
    <col min="7428" max="7428" width="11.42578125" style="2"/>
    <col min="7429" max="7429" width="45.140625" style="2" customWidth="1"/>
    <col min="7430" max="7430" width="11.85546875" style="2" customWidth="1"/>
    <col min="7431" max="7682" width="11.42578125" style="2"/>
    <col min="7683" max="7683" width="12" style="2" bestFit="1" customWidth="1"/>
    <col min="7684" max="7684" width="11.42578125" style="2"/>
    <col min="7685" max="7685" width="45.140625" style="2" customWidth="1"/>
    <col min="7686" max="7686" width="11.85546875" style="2" customWidth="1"/>
    <col min="7687" max="7938" width="11.42578125" style="2"/>
    <col min="7939" max="7939" width="12" style="2" bestFit="1" customWidth="1"/>
    <col min="7940" max="7940" width="11.42578125" style="2"/>
    <col min="7941" max="7941" width="45.140625" style="2" customWidth="1"/>
    <col min="7942" max="7942" width="11.85546875" style="2" customWidth="1"/>
    <col min="7943" max="8194" width="11.42578125" style="2"/>
    <col min="8195" max="8195" width="12" style="2" bestFit="1" customWidth="1"/>
    <col min="8196" max="8196" width="11.42578125" style="2"/>
    <col min="8197" max="8197" width="45.140625" style="2" customWidth="1"/>
    <col min="8198" max="8198" width="11.85546875" style="2" customWidth="1"/>
    <col min="8199" max="8450" width="11.42578125" style="2"/>
    <col min="8451" max="8451" width="12" style="2" bestFit="1" customWidth="1"/>
    <col min="8452" max="8452" width="11.42578125" style="2"/>
    <col min="8453" max="8453" width="45.140625" style="2" customWidth="1"/>
    <col min="8454" max="8454" width="11.85546875" style="2" customWidth="1"/>
    <col min="8455" max="8706" width="11.42578125" style="2"/>
    <col min="8707" max="8707" width="12" style="2" bestFit="1" customWidth="1"/>
    <col min="8708" max="8708" width="11.42578125" style="2"/>
    <col min="8709" max="8709" width="45.140625" style="2" customWidth="1"/>
    <col min="8710" max="8710" width="11.85546875" style="2" customWidth="1"/>
    <col min="8711" max="8962" width="11.42578125" style="2"/>
    <col min="8963" max="8963" width="12" style="2" bestFit="1" customWidth="1"/>
    <col min="8964" max="8964" width="11.42578125" style="2"/>
    <col min="8965" max="8965" width="45.140625" style="2" customWidth="1"/>
    <col min="8966" max="8966" width="11.85546875" style="2" customWidth="1"/>
    <col min="8967" max="9218" width="11.42578125" style="2"/>
    <col min="9219" max="9219" width="12" style="2" bestFit="1" customWidth="1"/>
    <col min="9220" max="9220" width="11.42578125" style="2"/>
    <col min="9221" max="9221" width="45.140625" style="2" customWidth="1"/>
    <col min="9222" max="9222" width="11.85546875" style="2" customWidth="1"/>
    <col min="9223" max="9474" width="11.42578125" style="2"/>
    <col min="9475" max="9475" width="12" style="2" bestFit="1" customWidth="1"/>
    <col min="9476" max="9476" width="11.42578125" style="2"/>
    <col min="9477" max="9477" width="45.140625" style="2" customWidth="1"/>
    <col min="9478" max="9478" width="11.85546875" style="2" customWidth="1"/>
    <col min="9479" max="9730" width="11.42578125" style="2"/>
    <col min="9731" max="9731" width="12" style="2" bestFit="1" customWidth="1"/>
    <col min="9732" max="9732" width="11.42578125" style="2"/>
    <col min="9733" max="9733" width="45.140625" style="2" customWidth="1"/>
    <col min="9734" max="9734" width="11.85546875" style="2" customWidth="1"/>
    <col min="9735" max="9986" width="11.42578125" style="2"/>
    <col min="9987" max="9987" width="12" style="2" bestFit="1" customWidth="1"/>
    <col min="9988" max="9988" width="11.42578125" style="2"/>
    <col min="9989" max="9989" width="45.140625" style="2" customWidth="1"/>
    <col min="9990" max="9990" width="11.85546875" style="2" customWidth="1"/>
    <col min="9991" max="10242" width="11.42578125" style="2"/>
    <col min="10243" max="10243" width="12" style="2" bestFit="1" customWidth="1"/>
    <col min="10244" max="10244" width="11.42578125" style="2"/>
    <col min="10245" max="10245" width="45.140625" style="2" customWidth="1"/>
    <col min="10246" max="10246" width="11.85546875" style="2" customWidth="1"/>
    <col min="10247" max="10498" width="11.42578125" style="2"/>
    <col min="10499" max="10499" width="12" style="2" bestFit="1" customWidth="1"/>
    <col min="10500" max="10500" width="11.42578125" style="2"/>
    <col min="10501" max="10501" width="45.140625" style="2" customWidth="1"/>
    <col min="10502" max="10502" width="11.85546875" style="2" customWidth="1"/>
    <col min="10503" max="10754" width="11.42578125" style="2"/>
    <col min="10755" max="10755" width="12" style="2" bestFit="1" customWidth="1"/>
    <col min="10756" max="10756" width="11.42578125" style="2"/>
    <col min="10757" max="10757" width="45.140625" style="2" customWidth="1"/>
    <col min="10758" max="10758" width="11.85546875" style="2" customWidth="1"/>
    <col min="10759" max="11010" width="11.42578125" style="2"/>
    <col min="11011" max="11011" width="12" style="2" bestFit="1" customWidth="1"/>
    <col min="11012" max="11012" width="11.42578125" style="2"/>
    <col min="11013" max="11013" width="45.140625" style="2" customWidth="1"/>
    <col min="11014" max="11014" width="11.85546875" style="2" customWidth="1"/>
    <col min="11015" max="11266" width="11.42578125" style="2"/>
    <col min="11267" max="11267" width="12" style="2" bestFit="1" customWidth="1"/>
    <col min="11268" max="11268" width="11.42578125" style="2"/>
    <col min="11269" max="11269" width="45.140625" style="2" customWidth="1"/>
    <col min="11270" max="11270" width="11.85546875" style="2" customWidth="1"/>
    <col min="11271" max="11522" width="11.42578125" style="2"/>
    <col min="11523" max="11523" width="12" style="2" bestFit="1" customWidth="1"/>
    <col min="11524" max="11524" width="11.42578125" style="2"/>
    <col min="11525" max="11525" width="45.140625" style="2" customWidth="1"/>
    <col min="11526" max="11526" width="11.85546875" style="2" customWidth="1"/>
    <col min="11527" max="11778" width="11.42578125" style="2"/>
    <col min="11779" max="11779" width="12" style="2" bestFit="1" customWidth="1"/>
    <col min="11780" max="11780" width="11.42578125" style="2"/>
    <col min="11781" max="11781" width="45.140625" style="2" customWidth="1"/>
    <col min="11782" max="11782" width="11.85546875" style="2" customWidth="1"/>
    <col min="11783" max="12034" width="11.42578125" style="2"/>
    <col min="12035" max="12035" width="12" style="2" bestFit="1" customWidth="1"/>
    <col min="12036" max="12036" width="11.42578125" style="2"/>
    <col min="12037" max="12037" width="45.140625" style="2" customWidth="1"/>
    <col min="12038" max="12038" width="11.85546875" style="2" customWidth="1"/>
    <col min="12039" max="12290" width="11.42578125" style="2"/>
    <col min="12291" max="12291" width="12" style="2" bestFit="1" customWidth="1"/>
    <col min="12292" max="12292" width="11.42578125" style="2"/>
    <col min="12293" max="12293" width="45.140625" style="2" customWidth="1"/>
    <col min="12294" max="12294" width="11.85546875" style="2" customWidth="1"/>
    <col min="12295" max="12546" width="11.42578125" style="2"/>
    <col min="12547" max="12547" width="12" style="2" bestFit="1" customWidth="1"/>
    <col min="12548" max="12548" width="11.42578125" style="2"/>
    <col min="12549" max="12549" width="45.140625" style="2" customWidth="1"/>
    <col min="12550" max="12550" width="11.85546875" style="2" customWidth="1"/>
    <col min="12551" max="12802" width="11.42578125" style="2"/>
    <col min="12803" max="12803" width="12" style="2" bestFit="1" customWidth="1"/>
    <col min="12804" max="12804" width="11.42578125" style="2"/>
    <col min="12805" max="12805" width="45.140625" style="2" customWidth="1"/>
    <col min="12806" max="12806" width="11.85546875" style="2" customWidth="1"/>
    <col min="12807" max="13058" width="11.42578125" style="2"/>
    <col min="13059" max="13059" width="12" style="2" bestFit="1" customWidth="1"/>
    <col min="13060" max="13060" width="11.42578125" style="2"/>
    <col min="13061" max="13061" width="45.140625" style="2" customWidth="1"/>
    <col min="13062" max="13062" width="11.85546875" style="2" customWidth="1"/>
    <col min="13063" max="13314" width="11.42578125" style="2"/>
    <col min="13315" max="13315" width="12" style="2" bestFit="1" customWidth="1"/>
    <col min="13316" max="13316" width="11.42578125" style="2"/>
    <col min="13317" max="13317" width="45.140625" style="2" customWidth="1"/>
    <col min="13318" max="13318" width="11.85546875" style="2" customWidth="1"/>
    <col min="13319" max="13570" width="11.42578125" style="2"/>
    <col min="13571" max="13571" width="12" style="2" bestFit="1" customWidth="1"/>
    <col min="13572" max="13572" width="11.42578125" style="2"/>
    <col min="13573" max="13573" width="45.140625" style="2" customWidth="1"/>
    <col min="13574" max="13574" width="11.85546875" style="2" customWidth="1"/>
    <col min="13575" max="13826" width="11.42578125" style="2"/>
    <col min="13827" max="13827" width="12" style="2" bestFit="1" customWidth="1"/>
    <col min="13828" max="13828" width="11.42578125" style="2"/>
    <col min="13829" max="13829" width="45.140625" style="2" customWidth="1"/>
    <col min="13830" max="13830" width="11.85546875" style="2" customWidth="1"/>
    <col min="13831" max="14082" width="11.42578125" style="2"/>
    <col min="14083" max="14083" width="12" style="2" bestFit="1" customWidth="1"/>
    <col min="14084" max="14084" width="11.42578125" style="2"/>
    <col min="14085" max="14085" width="45.140625" style="2" customWidth="1"/>
    <col min="14086" max="14086" width="11.85546875" style="2" customWidth="1"/>
    <col min="14087" max="14338" width="11.42578125" style="2"/>
    <col min="14339" max="14339" width="12" style="2" bestFit="1" customWidth="1"/>
    <col min="14340" max="14340" width="11.42578125" style="2"/>
    <col min="14341" max="14341" width="45.140625" style="2" customWidth="1"/>
    <col min="14342" max="14342" width="11.85546875" style="2" customWidth="1"/>
    <col min="14343" max="14594" width="11.42578125" style="2"/>
    <col min="14595" max="14595" width="12" style="2" bestFit="1" customWidth="1"/>
    <col min="14596" max="14596" width="11.42578125" style="2"/>
    <col min="14597" max="14597" width="45.140625" style="2" customWidth="1"/>
    <col min="14598" max="14598" width="11.85546875" style="2" customWidth="1"/>
    <col min="14599" max="14850" width="11.42578125" style="2"/>
    <col min="14851" max="14851" width="12" style="2" bestFit="1" customWidth="1"/>
    <col min="14852" max="14852" width="11.42578125" style="2"/>
    <col min="14853" max="14853" width="45.140625" style="2" customWidth="1"/>
    <col min="14854" max="14854" width="11.85546875" style="2" customWidth="1"/>
    <col min="14855" max="15106" width="11.42578125" style="2"/>
    <col min="15107" max="15107" width="12" style="2" bestFit="1" customWidth="1"/>
    <col min="15108" max="15108" width="11.42578125" style="2"/>
    <col min="15109" max="15109" width="45.140625" style="2" customWidth="1"/>
    <col min="15110" max="15110" width="11.85546875" style="2" customWidth="1"/>
    <col min="15111" max="15362" width="11.42578125" style="2"/>
    <col min="15363" max="15363" width="12" style="2" bestFit="1" customWidth="1"/>
    <col min="15364" max="15364" width="11.42578125" style="2"/>
    <col min="15365" max="15365" width="45.140625" style="2" customWidth="1"/>
    <col min="15366" max="15366" width="11.85546875" style="2" customWidth="1"/>
    <col min="15367" max="15618" width="11.42578125" style="2"/>
    <col min="15619" max="15619" width="12" style="2" bestFit="1" customWidth="1"/>
    <col min="15620" max="15620" width="11.42578125" style="2"/>
    <col min="15621" max="15621" width="45.140625" style="2" customWidth="1"/>
    <col min="15622" max="15622" width="11.85546875" style="2" customWidth="1"/>
    <col min="15623" max="15874" width="11.42578125" style="2"/>
    <col min="15875" max="15875" width="12" style="2" bestFit="1" customWidth="1"/>
    <col min="15876" max="15876" width="11.42578125" style="2"/>
    <col min="15877" max="15877" width="45.140625" style="2" customWidth="1"/>
    <col min="15878" max="15878" width="11.85546875" style="2" customWidth="1"/>
    <col min="15879" max="16130" width="11.42578125" style="2"/>
    <col min="16131" max="16131" width="12" style="2" bestFit="1" customWidth="1"/>
    <col min="16132" max="16132" width="11.42578125" style="2"/>
    <col min="16133" max="16133" width="45.140625" style="2" customWidth="1"/>
    <col min="16134" max="16134" width="11.85546875" style="2" customWidth="1"/>
    <col min="16135" max="16384" width="11.42578125" style="2"/>
  </cols>
  <sheetData>
    <row r="7" spans="3:6" ht="15" customHeight="1"/>
    <row r="8" spans="3:6" ht="30" customHeight="1">
      <c r="C8" s="489" t="s">
        <v>3</v>
      </c>
      <c r="D8" s="489"/>
      <c r="E8" s="489"/>
      <c r="F8" s="489"/>
    </row>
    <row r="9" spans="3:6" ht="24.95" customHeight="1">
      <c r="C9" s="12"/>
      <c r="D9" s="1"/>
      <c r="E9" s="1"/>
      <c r="F9" s="1"/>
    </row>
    <row r="10" spans="3:6" ht="20.100000000000001" customHeight="1">
      <c r="C10" s="12"/>
      <c r="D10" s="21" t="s">
        <v>19</v>
      </c>
      <c r="E10" s="22"/>
      <c r="F10" s="22"/>
    </row>
    <row r="11" spans="3:6" ht="20.100000000000001" customHeight="1">
      <c r="C11" s="12"/>
      <c r="D11" s="1"/>
      <c r="E11" s="1"/>
      <c r="F11" s="1"/>
    </row>
    <row r="12" spans="3:6" ht="20.100000000000001" customHeight="1">
      <c r="C12" s="1"/>
      <c r="D12" s="13" t="s">
        <v>10</v>
      </c>
      <c r="E12" s="5"/>
      <c r="F12" s="5"/>
    </row>
    <row r="13" spans="3:6" ht="18" customHeight="1">
      <c r="C13" s="1"/>
      <c r="D13" s="1"/>
      <c r="E13" s="14"/>
      <c r="F13" s="1"/>
    </row>
    <row r="14" spans="3:6" ht="18" customHeight="1">
      <c r="C14" s="1"/>
      <c r="D14" s="1"/>
      <c r="E14" s="15" t="s">
        <v>247</v>
      </c>
      <c r="F14" s="1"/>
    </row>
    <row r="15" spans="3:6" ht="18" customHeight="1">
      <c r="C15" s="1"/>
      <c r="D15" s="1"/>
      <c r="E15" s="15" t="s">
        <v>217</v>
      </c>
      <c r="F15" s="1"/>
    </row>
    <row r="16" spans="3:6" ht="18" customHeight="1">
      <c r="C16" s="1"/>
      <c r="D16" s="1"/>
      <c r="E16" s="15" t="s">
        <v>218</v>
      </c>
      <c r="F16" s="1"/>
    </row>
    <row r="17" spans="2:8" ht="18" customHeight="1">
      <c r="C17" s="1"/>
      <c r="D17" s="1"/>
      <c r="E17" s="15" t="s">
        <v>219</v>
      </c>
      <c r="F17" s="1"/>
    </row>
    <row r="18" spans="2:8" ht="18" customHeight="1">
      <c r="C18" s="1"/>
      <c r="D18" s="1"/>
      <c r="E18" s="15" t="s">
        <v>248</v>
      </c>
      <c r="F18" s="1"/>
    </row>
    <row r="19" spans="2:8" ht="20.100000000000001" customHeight="1">
      <c r="C19" s="1"/>
      <c r="D19" s="1"/>
      <c r="E19" s="14"/>
      <c r="F19" s="1"/>
    </row>
    <row r="20" spans="2:8" ht="20.100000000000001" customHeight="1">
      <c r="C20" s="12"/>
      <c r="D20" s="21" t="str">
        <f>actualizaciones!A2</f>
        <v xml:space="preserve">acumulado julio 2010 </v>
      </c>
      <c r="E20" s="22"/>
      <c r="F20" s="22"/>
    </row>
    <row r="21" spans="2:8" ht="20.100000000000001" customHeight="1">
      <c r="C21" s="12"/>
      <c r="D21" s="1"/>
      <c r="E21" s="1"/>
      <c r="F21" s="1"/>
    </row>
    <row r="22" spans="2:8" ht="18" customHeight="1">
      <c r="C22" s="1"/>
      <c r="D22" s="13" t="s">
        <v>10</v>
      </c>
      <c r="E22" s="5"/>
      <c r="F22" s="5"/>
    </row>
    <row r="23" spans="2:8" ht="18" customHeight="1">
      <c r="C23" s="1"/>
      <c r="D23" s="1"/>
      <c r="E23" s="14"/>
      <c r="F23" s="1"/>
    </row>
    <row r="24" spans="2:8" ht="18" customHeight="1">
      <c r="C24" s="1"/>
      <c r="D24" s="1"/>
      <c r="E24" s="15" t="s">
        <v>11</v>
      </c>
      <c r="F24" s="1"/>
    </row>
    <row r="25" spans="2:8" ht="18" customHeight="1">
      <c r="C25" s="1"/>
      <c r="D25" s="1"/>
      <c r="E25" s="15" t="s">
        <v>221</v>
      </c>
      <c r="F25" s="1"/>
    </row>
    <row r="26" spans="2:8" ht="18" customHeight="1">
      <c r="C26" s="1"/>
      <c r="D26" s="1"/>
      <c r="E26" s="15" t="s">
        <v>13</v>
      </c>
      <c r="F26" s="1"/>
    </row>
    <row r="27" spans="2:8" ht="18" customHeight="1">
      <c r="C27" s="1"/>
      <c r="D27" s="1"/>
      <c r="E27" s="14"/>
      <c r="F27" s="1"/>
    </row>
    <row r="28" spans="2:8" ht="20.100000000000001" customHeight="1">
      <c r="C28" s="1"/>
      <c r="D28" s="13" t="s">
        <v>17</v>
      </c>
      <c r="E28" s="5"/>
      <c r="F28" s="5"/>
    </row>
    <row r="29" spans="2:8" ht="18" customHeight="1">
      <c r="C29" s="1"/>
      <c r="D29" s="1"/>
      <c r="E29" s="14"/>
      <c r="F29" s="1"/>
    </row>
    <row r="30" spans="2:8" ht="18" customHeight="1">
      <c r="B30" s="10"/>
      <c r="C30" s="1"/>
      <c r="D30" s="1"/>
      <c r="E30" s="15" t="s">
        <v>223</v>
      </c>
      <c r="F30" s="1"/>
      <c r="G30" s="10"/>
      <c r="H30" s="10"/>
    </row>
    <row r="31" spans="2:8" ht="18" customHeight="1">
      <c r="C31" s="1"/>
      <c r="D31" s="1"/>
      <c r="E31" s="15" t="s">
        <v>224</v>
      </c>
      <c r="F31" s="1"/>
    </row>
    <row r="32" spans="2:8" ht="18" customHeight="1">
      <c r="C32" s="1"/>
      <c r="D32" s="1"/>
      <c r="E32" s="15" t="s">
        <v>249</v>
      </c>
      <c r="F32" s="1"/>
    </row>
    <row r="33" spans="3:6" ht="18" customHeight="1">
      <c r="C33" s="1"/>
      <c r="D33" s="1"/>
      <c r="E33" s="237"/>
      <c r="F33" s="1"/>
    </row>
    <row r="34" spans="3:6" ht="20.100000000000001" customHeight="1">
      <c r="C34" s="18"/>
    </row>
    <row r="35" spans="3:6" ht="20.100000000000001" customHeight="1"/>
    <row r="36" spans="3:6" ht="20.100000000000001" customHeight="1">
      <c r="C36" s="488" t="s">
        <v>250</v>
      </c>
      <c r="D36" s="488"/>
      <c r="E36" s="488"/>
      <c r="F36" s="488"/>
    </row>
    <row r="37" spans="3:6" ht="15" customHeight="1"/>
    <row r="38" spans="3:6" ht="15" customHeight="1">
      <c r="E38" s="19"/>
    </row>
    <row r="39" spans="3:6" ht="15" customHeight="1"/>
    <row r="40" spans="3:6" ht="15" customHeight="1"/>
    <row r="41" spans="3:6" ht="15" customHeight="1">
      <c r="C41" s="10"/>
      <c r="D41" s="10"/>
      <c r="E41" s="10"/>
      <c r="F41" s="10"/>
    </row>
    <row r="42" spans="3:6" ht="15" customHeight="1"/>
    <row r="43" spans="3:6" ht="15" customHeight="1"/>
    <row r="44" spans="3:6" ht="15" customHeight="1"/>
    <row r="45" spans="3:6" ht="15" customHeight="1"/>
    <row r="46" spans="3:6" ht="15" customHeight="1"/>
    <row r="47" spans="3:6" ht="15" customHeight="1"/>
    <row r="48" spans="3: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</sheetData>
  <mergeCells count="2">
    <mergeCell ref="C8:F8"/>
    <mergeCell ref="C36:F36"/>
  </mergeCells>
  <hyperlinks>
    <hyperlink ref="E15" location="'Tablas evol IO zona'!A1" tooltip="Zonas y tipología de establecimiento" display="Evolución anual por zona turística y tipología de establecimiento"/>
    <hyperlink ref="E17" location="'tablas evol IO CAT '!A1" tooltip="Tipología y categoría de establecimiento" display="Evolución anual por tipología y categoría de los establecimientos"/>
    <hyperlink ref="E24" location="'IO Tipología'!A1" tooltip="Tipología de establecimiento" display="Tipología de establecimiento"/>
    <hyperlink ref="E25" location="'IO zona y Tipología '!A1" tooltip="Zonas y tipología de establecimiento" display="Zona turística y tipología de establecimiento"/>
    <hyperlink ref="E26" location="'IO tipología y categoría'!A1" tooltip="Tipología y categoría de establecimiento" display="Tipología y categoría de establecimiento"/>
    <hyperlink ref="E30" location="'gráfica IO zonas y tipologí '!A1" tooltip="Gráfica zona y tipología" display="Zona turística y tipología alojativa"/>
    <hyperlink ref="E31" location="'gráfica IO tipología'!A1" tooltip="Gráfica tipología y categoría alojativa" display="Tipología y categoría alojativa"/>
    <hyperlink ref="E32" location="'gráfica IO mensual'!A1" tooltip="Gráfica evolución mensual" display="Evolución mensual"/>
    <hyperlink ref="E14" location="'IO evolución mensual'!A1" tooltip="Evolución mensual IO" display="Evolución mensual"/>
    <hyperlink ref="E16" location="'evolución IO zona'!A1" tooltip="Variación interanual por zona turística y tipología de establecimiento" display="Variación interanual por zona turística y tipología de establecimiento"/>
    <hyperlink ref="E18" location="'evolución IO CAT '!A1" tooltip="Variación interanual por tipología y categoría de los establecimientos" display="Variación interanual por tipología y categoría de los establecimientos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C1:J70"/>
  <sheetViews>
    <sheetView showGridLines="0" showRowColHeaders="0" zoomScaleNormal="100" workbookViewId="0">
      <selection activeCell="E10" sqref="E10"/>
    </sheetView>
  </sheetViews>
  <sheetFormatPr baseColWidth="10" defaultRowHeight="15" outlineLevelRow="1"/>
  <cols>
    <col min="4" max="6" width="14.42578125" customWidth="1"/>
    <col min="9" max="9" width="13.28515625" customWidth="1"/>
  </cols>
  <sheetData>
    <row r="1" spans="3:10" ht="17.25" customHeight="1"/>
    <row r="2" spans="3:10" ht="40.5" customHeight="1"/>
    <row r="3" spans="3:10" ht="41.25" customHeight="1">
      <c r="C3" s="493" t="s">
        <v>33</v>
      </c>
      <c r="D3" s="493"/>
      <c r="E3" s="493"/>
      <c r="F3" s="493"/>
    </row>
    <row r="4" spans="3:10" ht="30" customHeight="1">
      <c r="C4" s="41"/>
      <c r="D4" s="42" t="s">
        <v>34</v>
      </c>
      <c r="E4" s="42" t="s">
        <v>35</v>
      </c>
      <c r="F4" s="42" t="s">
        <v>36</v>
      </c>
      <c r="H4" s="43"/>
      <c r="I4" s="43"/>
      <c r="J4" s="43"/>
    </row>
    <row r="5" spans="3:10" hidden="1">
      <c r="C5" s="44" t="s">
        <v>37</v>
      </c>
      <c r="D5" s="45" t="e">
        <v>#REF!</v>
      </c>
      <c r="E5" s="45" t="e">
        <v>#REF!</v>
      </c>
      <c r="F5" s="45" t="e">
        <v>#REF!</v>
      </c>
    </row>
    <row r="6" spans="3:10" hidden="1">
      <c r="C6" s="44" t="s">
        <v>38</v>
      </c>
      <c r="D6" s="45" t="e">
        <v>#REF!</v>
      </c>
      <c r="E6" s="45" t="e">
        <v>#REF!</v>
      </c>
      <c r="F6" s="45" t="e">
        <v>#REF!</v>
      </c>
    </row>
    <row r="7" spans="3:10" hidden="1">
      <c r="C7" s="44" t="s">
        <v>39</v>
      </c>
      <c r="D7" s="45" t="e">
        <v>#REF!</v>
      </c>
      <c r="E7" s="45" t="e">
        <v>#REF!</v>
      </c>
      <c r="F7" s="45" t="e">
        <v>#REF!</v>
      </c>
    </row>
    <row r="8" spans="3:10" hidden="1">
      <c r="C8" s="44" t="s">
        <v>40</v>
      </c>
      <c r="D8" s="45" t="e">
        <v>#REF!</v>
      </c>
      <c r="E8" s="45" t="e">
        <v>#REF!</v>
      </c>
      <c r="F8" s="45" t="e">
        <v>#REF!</v>
      </c>
    </row>
    <row r="9" spans="3:10" hidden="1">
      <c r="C9" s="44" t="s">
        <v>41</v>
      </c>
      <c r="D9" s="45" t="e">
        <v>#REF!</v>
      </c>
      <c r="E9" s="45" t="e">
        <v>#REF!</v>
      </c>
      <c r="F9" s="45" t="e">
        <v>#REF!</v>
      </c>
    </row>
    <row r="10" spans="3:10">
      <c r="C10" s="44" t="s">
        <v>42</v>
      </c>
      <c r="D10" s="45">
        <v>42500</v>
      </c>
      <c r="E10" s="45">
        <v>19547</v>
      </c>
      <c r="F10" s="45">
        <v>62047</v>
      </c>
    </row>
    <row r="11" spans="3:10">
      <c r="C11" s="44" t="s">
        <v>43</v>
      </c>
      <c r="D11" s="45">
        <v>42691</v>
      </c>
      <c r="E11" s="45">
        <v>21988</v>
      </c>
      <c r="F11" s="45">
        <v>64679</v>
      </c>
      <c r="H11" s="46"/>
      <c r="I11" s="46"/>
      <c r="J11" s="46"/>
    </row>
    <row r="12" spans="3:10">
      <c r="C12" s="44" t="s">
        <v>44</v>
      </c>
      <c r="D12" s="45">
        <v>39991</v>
      </c>
      <c r="E12" s="45">
        <v>16613</v>
      </c>
      <c r="F12" s="45">
        <v>56604</v>
      </c>
    </row>
    <row r="13" spans="3:10">
      <c r="C13" s="44" t="s">
        <v>45</v>
      </c>
      <c r="D13" s="45">
        <v>41480</v>
      </c>
      <c r="E13" s="45">
        <v>18320</v>
      </c>
      <c r="F13" s="45">
        <v>59800</v>
      </c>
    </row>
    <row r="14" spans="3:10">
      <c r="C14" s="44" t="s">
        <v>46</v>
      </c>
      <c r="D14" s="45">
        <v>40275</v>
      </c>
      <c r="E14" s="45">
        <v>18965</v>
      </c>
      <c r="F14" s="45">
        <v>59240</v>
      </c>
    </row>
    <row r="15" spans="3:10">
      <c r="C15" s="44" t="s">
        <v>47</v>
      </c>
      <c r="D15" s="45">
        <v>38426</v>
      </c>
      <c r="E15" s="45">
        <v>16463</v>
      </c>
      <c r="F15" s="45">
        <v>54889</v>
      </c>
    </row>
    <row r="16" spans="3:10">
      <c r="C16" s="44" t="s">
        <v>48</v>
      </c>
      <c r="D16" s="45">
        <v>38947</v>
      </c>
      <c r="E16" s="45">
        <v>18813</v>
      </c>
      <c r="F16" s="45">
        <v>57760</v>
      </c>
    </row>
    <row r="17" spans="3:10" ht="36.75" customHeight="1">
      <c r="C17" s="47" t="str">
        <f>actualizaciones!$A$2</f>
        <v xml:space="preserve">acumulado julio 2010 </v>
      </c>
      <c r="D17" s="48">
        <v>284310</v>
      </c>
      <c r="E17" s="48">
        <v>130709</v>
      </c>
      <c r="F17" s="48">
        <v>415019</v>
      </c>
    </row>
    <row r="18" spans="3:10" hidden="1" outlineLevel="1">
      <c r="C18" s="44" t="s">
        <v>37</v>
      </c>
      <c r="D18" s="45">
        <v>41980</v>
      </c>
      <c r="E18" s="45">
        <v>21061</v>
      </c>
      <c r="F18" s="45">
        <v>63041</v>
      </c>
      <c r="H18" s="46"/>
      <c r="I18" s="46"/>
      <c r="J18" s="46"/>
    </row>
    <row r="19" spans="3:10" hidden="1" outlineLevel="1">
      <c r="C19" s="44" t="s">
        <v>38</v>
      </c>
      <c r="D19" s="45">
        <v>42334</v>
      </c>
      <c r="E19" s="45">
        <v>18744</v>
      </c>
      <c r="F19" s="45">
        <v>61078</v>
      </c>
    </row>
    <row r="20" spans="3:10" hidden="1" outlineLevel="1">
      <c r="C20" s="44" t="s">
        <v>39</v>
      </c>
      <c r="D20" s="45">
        <v>38357</v>
      </c>
      <c r="E20" s="45">
        <v>20203</v>
      </c>
      <c r="F20" s="45">
        <v>58560</v>
      </c>
    </row>
    <row r="21" spans="3:10" hidden="1" outlineLevel="1">
      <c r="C21" s="44" t="s">
        <v>40</v>
      </c>
      <c r="D21" s="45">
        <v>39014</v>
      </c>
      <c r="E21" s="45">
        <v>18070</v>
      </c>
      <c r="F21" s="45">
        <v>57084</v>
      </c>
    </row>
    <row r="22" spans="3:10" hidden="1" outlineLevel="1">
      <c r="C22" s="44" t="s">
        <v>41</v>
      </c>
      <c r="D22" s="45">
        <v>59141</v>
      </c>
      <c r="E22" s="45">
        <v>28054</v>
      </c>
      <c r="F22" s="45">
        <v>87195</v>
      </c>
    </row>
    <row r="23" spans="3:10" hidden="1" outlineLevel="1">
      <c r="C23" s="44" t="s">
        <v>42</v>
      </c>
      <c r="D23" s="45">
        <v>47937</v>
      </c>
      <c r="E23" s="45">
        <v>25037</v>
      </c>
      <c r="F23" s="45">
        <v>72974</v>
      </c>
    </row>
    <row r="24" spans="3:10" hidden="1" outlineLevel="1">
      <c r="C24" s="44" t="s">
        <v>43</v>
      </c>
      <c r="D24" s="45">
        <v>39557</v>
      </c>
      <c r="E24" s="45">
        <v>22487</v>
      </c>
      <c r="F24" s="45">
        <v>62044</v>
      </c>
    </row>
    <row r="25" spans="3:10" hidden="1" outlineLevel="1">
      <c r="C25" s="44" t="s">
        <v>44</v>
      </c>
      <c r="D25" s="45">
        <v>36955</v>
      </c>
      <c r="E25" s="45">
        <v>19164</v>
      </c>
      <c r="F25" s="45">
        <v>56119</v>
      </c>
    </row>
    <row r="26" spans="3:10" hidden="1" outlineLevel="1">
      <c r="C26" s="44" t="s">
        <v>45</v>
      </c>
      <c r="D26" s="45">
        <v>48055</v>
      </c>
      <c r="E26" s="45">
        <v>22365</v>
      </c>
      <c r="F26" s="45">
        <v>70420</v>
      </c>
    </row>
    <row r="27" spans="3:10" hidden="1" outlineLevel="1">
      <c r="C27" s="44" t="s">
        <v>46</v>
      </c>
      <c r="D27" s="45">
        <v>41953</v>
      </c>
      <c r="E27" s="45">
        <v>23236</v>
      </c>
      <c r="F27" s="45">
        <v>65189</v>
      </c>
    </row>
    <row r="28" spans="3:10" hidden="1" outlineLevel="1">
      <c r="C28" s="44" t="s">
        <v>47</v>
      </c>
      <c r="D28" s="45">
        <v>40229</v>
      </c>
      <c r="E28" s="45">
        <v>18889</v>
      </c>
      <c r="F28" s="45">
        <v>59118</v>
      </c>
    </row>
    <row r="29" spans="3:10" hidden="1" outlineLevel="1">
      <c r="C29" s="44" t="s">
        <v>48</v>
      </c>
      <c r="D29" s="45">
        <v>37480</v>
      </c>
      <c r="E29" s="45">
        <v>20230</v>
      </c>
      <c r="F29" s="45">
        <v>57710</v>
      </c>
    </row>
    <row r="30" spans="3:10" collapsed="1">
      <c r="C30" s="49">
        <v>2009</v>
      </c>
      <c r="D30" s="50">
        <v>512992</v>
      </c>
      <c r="E30" s="50">
        <v>257540</v>
      </c>
      <c r="F30" s="50">
        <v>770532</v>
      </c>
    </row>
    <row r="31" spans="3:10" hidden="1" outlineLevel="1">
      <c r="C31" s="44" t="s">
        <v>37</v>
      </c>
      <c r="D31" s="45">
        <v>45354</v>
      </c>
      <c r="E31" s="45">
        <v>24232</v>
      </c>
      <c r="F31" s="45">
        <v>69586</v>
      </c>
    </row>
    <row r="32" spans="3:10" hidden="1" outlineLevel="1">
      <c r="C32" s="44" t="s">
        <v>38</v>
      </c>
      <c r="D32" s="45">
        <v>45636</v>
      </c>
      <c r="E32" s="45">
        <v>22975</v>
      </c>
      <c r="F32" s="45">
        <v>68611</v>
      </c>
    </row>
    <row r="33" spans="3:6" hidden="1" outlineLevel="1">
      <c r="C33" s="44" t="s">
        <v>39</v>
      </c>
      <c r="D33" s="45">
        <v>42830</v>
      </c>
      <c r="E33" s="45">
        <v>23837</v>
      </c>
      <c r="F33" s="45">
        <v>66667</v>
      </c>
    </row>
    <row r="34" spans="3:6" hidden="1" outlineLevel="1">
      <c r="C34" s="44" t="s">
        <v>40</v>
      </c>
      <c r="D34" s="45">
        <v>47534</v>
      </c>
      <c r="E34" s="45">
        <v>22722</v>
      </c>
      <c r="F34" s="45">
        <v>70256</v>
      </c>
    </row>
    <row r="35" spans="3:6" ht="13.5" hidden="1" customHeight="1" outlineLevel="1">
      <c r="C35" s="44" t="s">
        <v>41</v>
      </c>
      <c r="D35" s="45">
        <v>68905</v>
      </c>
      <c r="E35" s="45">
        <v>38329</v>
      </c>
      <c r="F35" s="45">
        <v>107234</v>
      </c>
    </row>
    <row r="36" spans="3:6" ht="13.5" hidden="1" customHeight="1" outlineLevel="1">
      <c r="C36" s="44" t="s">
        <v>42</v>
      </c>
      <c r="D36" s="45">
        <v>56548</v>
      </c>
      <c r="E36" s="45">
        <v>31916</v>
      </c>
      <c r="F36" s="45">
        <v>88464</v>
      </c>
    </row>
    <row r="37" spans="3:6" hidden="1" outlineLevel="1">
      <c r="C37" s="44" t="s">
        <v>43</v>
      </c>
      <c r="D37" s="45">
        <v>47748</v>
      </c>
      <c r="E37" s="45">
        <v>25357</v>
      </c>
      <c r="F37" s="45">
        <v>73105</v>
      </c>
    </row>
    <row r="38" spans="3:6" hidden="1" outlineLevel="1">
      <c r="C38" s="44" t="s">
        <v>44</v>
      </c>
      <c r="D38" s="45">
        <v>47882</v>
      </c>
      <c r="E38" s="45">
        <v>26530</v>
      </c>
      <c r="F38" s="45">
        <v>74412</v>
      </c>
    </row>
    <row r="39" spans="3:6" hidden="1" outlineLevel="1">
      <c r="C39" s="44" t="s">
        <v>45</v>
      </c>
      <c r="D39" s="45">
        <v>51664</v>
      </c>
      <c r="E39" s="45">
        <v>25210</v>
      </c>
      <c r="F39" s="45">
        <v>76874</v>
      </c>
    </row>
    <row r="40" spans="3:6" hidden="1" outlineLevel="1">
      <c r="C40" s="44" t="s">
        <v>46</v>
      </c>
      <c r="D40" s="45">
        <v>58894</v>
      </c>
      <c r="E40" s="45">
        <v>29644</v>
      </c>
      <c r="F40" s="45">
        <v>88538</v>
      </c>
    </row>
    <row r="41" spans="3:6" hidden="1" outlineLevel="1">
      <c r="C41" s="44" t="s">
        <v>47</v>
      </c>
      <c r="D41" s="45">
        <v>47687</v>
      </c>
      <c r="E41" s="45">
        <v>20939</v>
      </c>
      <c r="F41" s="45">
        <v>68626</v>
      </c>
    </row>
    <row r="42" spans="3:6" hidden="1" outlineLevel="1">
      <c r="C42" s="44" t="s">
        <v>48</v>
      </c>
      <c r="D42" s="45">
        <v>43280</v>
      </c>
      <c r="E42" s="45">
        <v>22618</v>
      </c>
      <c r="F42" s="45">
        <v>65898</v>
      </c>
    </row>
    <row r="43" spans="3:6" collapsed="1">
      <c r="C43" s="51">
        <v>2008</v>
      </c>
      <c r="D43" s="52">
        <v>603962</v>
      </c>
      <c r="E43" s="52">
        <v>314309</v>
      </c>
      <c r="F43" s="52">
        <v>918271</v>
      </c>
    </row>
    <row r="44" spans="3:6" hidden="1" outlineLevel="1">
      <c r="C44" s="44" t="s">
        <v>37</v>
      </c>
      <c r="D44" s="45">
        <v>50475</v>
      </c>
      <c r="E44" s="45">
        <v>28361</v>
      </c>
      <c r="F44" s="45">
        <v>78836</v>
      </c>
    </row>
    <row r="45" spans="3:6" hidden="1" outlineLevel="1">
      <c r="C45" s="44" t="s">
        <v>38</v>
      </c>
      <c r="D45" s="45">
        <v>51693</v>
      </c>
      <c r="E45" s="45">
        <v>24465</v>
      </c>
      <c r="F45" s="45">
        <v>76158</v>
      </c>
    </row>
    <row r="46" spans="3:6" hidden="1" outlineLevel="1">
      <c r="C46" s="44" t="s">
        <v>39</v>
      </c>
      <c r="D46" s="45">
        <v>50798</v>
      </c>
      <c r="E46" s="45">
        <v>28380</v>
      </c>
      <c r="F46" s="45">
        <v>79178</v>
      </c>
    </row>
    <row r="47" spans="3:6" hidden="1" outlineLevel="1">
      <c r="C47" s="44" t="s">
        <v>40</v>
      </c>
      <c r="D47" s="45">
        <v>56156</v>
      </c>
      <c r="E47" s="45">
        <v>25504</v>
      </c>
      <c r="F47" s="45">
        <v>81660</v>
      </c>
    </row>
    <row r="48" spans="3:6" hidden="1" outlineLevel="1">
      <c r="C48" s="44" t="s">
        <v>41</v>
      </c>
      <c r="D48" s="45">
        <v>74215</v>
      </c>
      <c r="E48" s="45">
        <v>40228</v>
      </c>
      <c r="F48" s="45">
        <v>114443</v>
      </c>
    </row>
    <row r="49" spans="3:8" hidden="1" outlineLevel="1">
      <c r="C49" s="44" t="s">
        <v>42</v>
      </c>
      <c r="D49" s="45">
        <v>63608</v>
      </c>
      <c r="E49" s="45">
        <v>36338</v>
      </c>
      <c r="F49" s="45">
        <v>99946</v>
      </c>
    </row>
    <row r="50" spans="3:8" hidden="1" outlineLevel="1">
      <c r="C50" s="44" t="s">
        <v>43</v>
      </c>
      <c r="D50" s="45">
        <v>52517</v>
      </c>
      <c r="E50" s="45">
        <v>29890</v>
      </c>
      <c r="F50" s="45">
        <v>82407</v>
      </c>
    </row>
    <row r="51" spans="3:8" ht="16.5" hidden="1" outlineLevel="1" thickBot="1">
      <c r="C51" s="44" t="s">
        <v>44</v>
      </c>
      <c r="D51" s="45">
        <v>40635</v>
      </c>
      <c r="E51" s="45">
        <v>21232</v>
      </c>
      <c r="F51" s="45">
        <v>61867</v>
      </c>
      <c r="H51" s="53" t="s">
        <v>49</v>
      </c>
    </row>
    <row r="52" spans="3:8" hidden="1" outlineLevel="1">
      <c r="C52" s="44" t="s">
        <v>45</v>
      </c>
      <c r="D52" s="45">
        <v>54031</v>
      </c>
      <c r="E52" s="45">
        <v>26463</v>
      </c>
      <c r="F52" s="45">
        <v>80494</v>
      </c>
    </row>
    <row r="53" spans="3:8" hidden="1" outlineLevel="1">
      <c r="C53" s="44" t="s">
        <v>46</v>
      </c>
      <c r="D53" s="45">
        <v>52523</v>
      </c>
      <c r="E53" s="45">
        <v>27315</v>
      </c>
      <c r="F53" s="45">
        <v>79838</v>
      </c>
    </row>
    <row r="54" spans="3:8" hidden="1" outlineLevel="1">
      <c r="C54" s="44" t="s">
        <v>47</v>
      </c>
      <c r="D54" s="45">
        <v>47211</v>
      </c>
      <c r="E54" s="45">
        <v>20992</v>
      </c>
      <c r="F54" s="45">
        <v>68203</v>
      </c>
    </row>
    <row r="55" spans="3:8" hidden="1" outlineLevel="1">
      <c r="C55" s="44" t="s">
        <v>48</v>
      </c>
      <c r="D55" s="45">
        <v>43770</v>
      </c>
      <c r="E55" s="45">
        <v>22549</v>
      </c>
      <c r="F55" s="45">
        <v>66319</v>
      </c>
    </row>
    <row r="56" spans="3:8" collapsed="1">
      <c r="C56" s="51">
        <v>2007</v>
      </c>
      <c r="D56" s="52">
        <v>637632</v>
      </c>
      <c r="E56" s="52">
        <v>331717</v>
      </c>
      <c r="F56" s="52">
        <v>969349</v>
      </c>
    </row>
    <row r="57" spans="3:8" hidden="1" outlineLevel="1">
      <c r="C57" s="44" t="s">
        <v>37</v>
      </c>
      <c r="D57" s="45">
        <v>48860</v>
      </c>
      <c r="E57" s="45">
        <v>27357</v>
      </c>
      <c r="F57" s="45">
        <v>76217</v>
      </c>
    </row>
    <row r="58" spans="3:8" hidden="1" outlineLevel="1">
      <c r="C58" s="44" t="s">
        <v>38</v>
      </c>
      <c r="D58" s="45">
        <v>49362</v>
      </c>
      <c r="E58" s="45">
        <v>24157</v>
      </c>
      <c r="F58" s="45">
        <v>73519</v>
      </c>
    </row>
    <row r="59" spans="3:8" hidden="1" outlineLevel="1">
      <c r="C59" s="44" t="s">
        <v>39</v>
      </c>
      <c r="D59" s="45">
        <v>52110</v>
      </c>
      <c r="E59" s="45">
        <v>26936</v>
      </c>
      <c r="F59" s="45">
        <v>79046</v>
      </c>
    </row>
    <row r="60" spans="3:8" hidden="1" outlineLevel="1">
      <c r="C60" s="44" t="s">
        <v>40</v>
      </c>
      <c r="D60" s="45">
        <v>61287</v>
      </c>
      <c r="E60" s="45">
        <v>29903</v>
      </c>
      <c r="F60" s="45">
        <v>91190</v>
      </c>
    </row>
    <row r="61" spans="3:8" hidden="1" outlineLevel="1">
      <c r="C61" s="44" t="s">
        <v>41</v>
      </c>
      <c r="D61" s="45">
        <v>72509</v>
      </c>
      <c r="E61" s="45">
        <v>40420</v>
      </c>
      <c r="F61" s="45">
        <v>112929</v>
      </c>
    </row>
    <row r="62" spans="3:8" hidden="1" outlineLevel="1">
      <c r="C62" s="44" t="s">
        <v>42</v>
      </c>
      <c r="D62" s="45">
        <v>66322</v>
      </c>
      <c r="E62" s="45">
        <v>36858</v>
      </c>
      <c r="F62" s="45">
        <v>103180</v>
      </c>
    </row>
    <row r="63" spans="3:8" hidden="1" outlineLevel="1">
      <c r="C63" s="44" t="s">
        <v>43</v>
      </c>
      <c r="D63" s="45">
        <v>51580</v>
      </c>
      <c r="E63" s="45">
        <v>28525</v>
      </c>
      <c r="F63" s="45">
        <v>80105</v>
      </c>
    </row>
    <row r="64" spans="3:8" hidden="1" outlineLevel="1">
      <c r="C64" s="44" t="s">
        <v>44</v>
      </c>
      <c r="D64" s="45">
        <v>47701</v>
      </c>
      <c r="E64" s="45">
        <v>21801</v>
      </c>
      <c r="F64" s="45">
        <v>69502</v>
      </c>
    </row>
    <row r="65" spans="3:6" hidden="1" outlineLevel="1">
      <c r="C65" s="44" t="s">
        <v>45</v>
      </c>
      <c r="D65" s="45">
        <v>54732</v>
      </c>
      <c r="E65" s="45">
        <v>30415</v>
      </c>
      <c r="F65" s="45">
        <v>85147</v>
      </c>
    </row>
    <row r="66" spans="3:6" hidden="1" outlineLevel="1">
      <c r="C66" s="44" t="s">
        <v>46</v>
      </c>
      <c r="D66" s="45">
        <v>50909</v>
      </c>
      <c r="E66" s="45">
        <v>27560</v>
      </c>
      <c r="F66" s="45">
        <v>78469</v>
      </c>
    </row>
    <row r="67" spans="3:6" hidden="1" outlineLevel="1">
      <c r="C67" s="44" t="s">
        <v>47</v>
      </c>
      <c r="D67" s="45">
        <v>47537</v>
      </c>
      <c r="E67" s="45">
        <v>23262</v>
      </c>
      <c r="F67" s="45">
        <v>70799</v>
      </c>
    </row>
    <row r="68" spans="3:6" hidden="1" outlineLevel="1">
      <c r="C68" s="44" t="s">
        <v>48</v>
      </c>
      <c r="D68" s="45">
        <v>42132</v>
      </c>
      <c r="E68" s="45">
        <v>24231</v>
      </c>
      <c r="F68" s="45">
        <v>66363</v>
      </c>
    </row>
    <row r="69" spans="3:6" collapsed="1">
      <c r="C69" s="51">
        <v>2006</v>
      </c>
      <c r="D69" s="52">
        <v>645041</v>
      </c>
      <c r="E69" s="52">
        <v>341425</v>
      </c>
      <c r="F69" s="52">
        <v>986466</v>
      </c>
    </row>
    <row r="70" spans="3:6" ht="27" customHeight="1">
      <c r="C70" s="494" t="s">
        <v>50</v>
      </c>
      <c r="D70" s="495"/>
      <c r="E70" s="495"/>
      <c r="F70" s="496"/>
    </row>
  </sheetData>
  <mergeCells count="2">
    <mergeCell ref="C3:F3"/>
    <mergeCell ref="C70:F70"/>
  </mergeCells>
  <hyperlinks>
    <hyperlink ref="H51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2:L71"/>
  <sheetViews>
    <sheetView showGridLines="0" showRowColHeaders="0" zoomScaleNormal="100" workbookViewId="0">
      <selection activeCell="E10" sqref="E10"/>
    </sheetView>
  </sheetViews>
  <sheetFormatPr baseColWidth="10" defaultRowHeight="15" outlineLevelRow="1"/>
  <cols>
    <col min="1" max="1" width="14.7109375" style="93" customWidth="1"/>
    <col min="2" max="4" width="11.42578125" style="93"/>
    <col min="5" max="5" width="13.85546875" style="93" customWidth="1"/>
    <col min="6" max="7" width="11.42578125" style="93"/>
    <col min="8" max="8" width="14.140625" style="93" customWidth="1"/>
    <col min="9" max="10" width="11.42578125" style="93"/>
    <col min="11" max="11" width="14.28515625" style="93" customWidth="1"/>
    <col min="12" max="16384" width="11.42578125" style="93"/>
  </cols>
  <sheetData>
    <row r="2" spans="3:12" ht="44.25" customHeight="1"/>
    <row r="3" spans="3:12" ht="27" customHeight="1">
      <c r="C3" s="517" t="s">
        <v>251</v>
      </c>
      <c r="D3" s="517"/>
      <c r="E3" s="517"/>
      <c r="F3" s="517"/>
      <c r="G3" s="517"/>
      <c r="H3" s="517"/>
      <c r="I3" s="517"/>
      <c r="J3" s="517"/>
      <c r="K3" s="517"/>
      <c r="L3" s="517"/>
    </row>
    <row r="4" spans="3:12" ht="15" customHeight="1">
      <c r="C4" s="518"/>
      <c r="D4" s="520" t="s">
        <v>87</v>
      </c>
      <c r="E4" s="521"/>
      <c r="F4" s="521"/>
      <c r="G4" s="520" t="s">
        <v>90</v>
      </c>
      <c r="H4" s="521"/>
      <c r="I4" s="521"/>
      <c r="J4" s="520" t="s">
        <v>91</v>
      </c>
      <c r="K4" s="521"/>
      <c r="L4" s="521"/>
    </row>
    <row r="5" spans="3:12" ht="30">
      <c r="C5" s="519"/>
      <c r="D5" s="95" t="s">
        <v>92</v>
      </c>
      <c r="E5" s="95" t="s">
        <v>93</v>
      </c>
      <c r="F5" s="95" t="s">
        <v>69</v>
      </c>
      <c r="G5" s="95" t="s">
        <v>92</v>
      </c>
      <c r="H5" s="95" t="s">
        <v>93</v>
      </c>
      <c r="I5" s="95" t="s">
        <v>69</v>
      </c>
      <c r="J5" s="95" t="s">
        <v>94</v>
      </c>
      <c r="K5" s="95" t="s">
        <v>93</v>
      </c>
      <c r="L5" s="95" t="s">
        <v>36</v>
      </c>
    </row>
    <row r="6" spans="3:12" hidden="1">
      <c r="C6" s="44" t="s">
        <v>37</v>
      </c>
      <c r="D6" s="258">
        <v>0</v>
      </c>
      <c r="E6" s="258">
        <v>0</v>
      </c>
      <c r="F6" s="258">
        <v>0</v>
      </c>
      <c r="G6" s="258">
        <v>0</v>
      </c>
      <c r="H6" s="258">
        <v>0</v>
      </c>
      <c r="I6" s="258">
        <v>0</v>
      </c>
      <c r="J6" s="258">
        <v>0</v>
      </c>
      <c r="K6" s="258">
        <v>0</v>
      </c>
      <c r="L6" s="258">
        <v>0</v>
      </c>
    </row>
    <row r="7" spans="3:12" hidden="1">
      <c r="C7" s="44" t="s">
        <v>38</v>
      </c>
      <c r="D7" s="258">
        <v>0</v>
      </c>
      <c r="E7" s="258">
        <v>0</v>
      </c>
      <c r="F7" s="258">
        <v>0</v>
      </c>
      <c r="G7" s="258">
        <v>0</v>
      </c>
      <c r="H7" s="258">
        <v>0</v>
      </c>
      <c r="I7" s="258">
        <v>0</v>
      </c>
      <c r="J7" s="258">
        <v>0</v>
      </c>
      <c r="K7" s="258">
        <v>0</v>
      </c>
      <c r="L7" s="258">
        <v>0</v>
      </c>
    </row>
    <row r="8" spans="3:12" hidden="1">
      <c r="C8" s="44" t="s">
        <v>39</v>
      </c>
      <c r="D8" s="258">
        <v>0</v>
      </c>
      <c r="E8" s="258">
        <v>0</v>
      </c>
      <c r="F8" s="258">
        <v>0</v>
      </c>
      <c r="G8" s="258">
        <v>0</v>
      </c>
      <c r="H8" s="258">
        <v>0</v>
      </c>
      <c r="I8" s="258">
        <v>0</v>
      </c>
      <c r="J8" s="258">
        <v>0</v>
      </c>
      <c r="K8" s="258">
        <v>0</v>
      </c>
      <c r="L8" s="258">
        <v>0</v>
      </c>
    </row>
    <row r="9" spans="3:12" hidden="1">
      <c r="C9" s="44" t="s">
        <v>40</v>
      </c>
      <c r="D9" s="258">
        <v>0</v>
      </c>
      <c r="E9" s="258">
        <v>0</v>
      </c>
      <c r="F9" s="258">
        <v>0</v>
      </c>
      <c r="G9" s="258">
        <v>0</v>
      </c>
      <c r="H9" s="258">
        <v>0</v>
      </c>
      <c r="I9" s="258">
        <v>0</v>
      </c>
      <c r="J9" s="258">
        <v>0</v>
      </c>
      <c r="K9" s="258">
        <v>0</v>
      </c>
      <c r="L9" s="258">
        <v>0</v>
      </c>
    </row>
    <row r="10" spans="3:12" hidden="1">
      <c r="C10" s="44" t="s">
        <v>41</v>
      </c>
      <c r="D10" s="258">
        <v>0</v>
      </c>
      <c r="E10" s="258">
        <v>0</v>
      </c>
      <c r="F10" s="258">
        <v>0</v>
      </c>
      <c r="G10" s="258">
        <v>0</v>
      </c>
      <c r="H10" s="258">
        <v>0</v>
      </c>
      <c r="I10" s="258">
        <v>0</v>
      </c>
      <c r="J10" s="258">
        <v>0</v>
      </c>
      <c r="K10" s="258">
        <v>0</v>
      </c>
      <c r="L10" s="258">
        <v>0</v>
      </c>
    </row>
    <row r="11" spans="3:12">
      <c r="C11" s="44" t="s">
        <v>42</v>
      </c>
      <c r="D11" s="258">
        <v>51.328414168153998</v>
      </c>
      <c r="E11" s="258">
        <v>38.863206555999156</v>
      </c>
      <c r="F11" s="258">
        <v>46.707606953148165</v>
      </c>
      <c r="G11" s="258">
        <v>47.798010928319826</v>
      </c>
      <c r="H11" s="258">
        <v>37.648564691347758</v>
      </c>
      <c r="I11" s="258">
        <v>44.065378965360942</v>
      </c>
      <c r="J11" s="258">
        <v>69.497909001516803</v>
      </c>
      <c r="K11" s="258">
        <v>50.674079070869361</v>
      </c>
      <c r="L11" s="258">
        <v>59.913948047662259</v>
      </c>
    </row>
    <row r="12" spans="3:12">
      <c r="C12" s="44" t="s">
        <v>43</v>
      </c>
      <c r="D12" s="258">
        <v>57.250739974861126</v>
      </c>
      <c r="E12" s="258">
        <v>39.823487588488049</v>
      </c>
      <c r="F12" s="258">
        <v>50.348331802877254</v>
      </c>
      <c r="G12" s="258">
        <v>54.650680399835487</v>
      </c>
      <c r="H12" s="258">
        <v>38.265241813947114</v>
      </c>
      <c r="I12" s="258">
        <v>48.180224631565281</v>
      </c>
      <c r="J12" s="258">
        <v>60.247435704848954</v>
      </c>
      <c r="K12" s="258">
        <v>39.683073628774395</v>
      </c>
      <c r="L12" s="258">
        <v>49.642168960120578</v>
      </c>
    </row>
    <row r="13" spans="3:12">
      <c r="C13" s="44" t="s">
        <v>44</v>
      </c>
      <c r="D13" s="258">
        <v>50.211692322180411</v>
      </c>
      <c r="E13" s="258">
        <v>35.848243800725754</v>
      </c>
      <c r="F13" s="258">
        <v>44.522764299890397</v>
      </c>
      <c r="G13" s="258">
        <v>49.250265197596001</v>
      </c>
      <c r="H13" s="258">
        <v>31.036421250812086</v>
      </c>
      <c r="I13" s="258">
        <v>42.057789328848799</v>
      </c>
      <c r="J13" s="258">
        <v>55.604857813059709</v>
      </c>
      <c r="K13" s="258">
        <v>33.843419783284723</v>
      </c>
      <c r="L13" s="258">
        <v>44.382245888562132</v>
      </c>
    </row>
    <row r="14" spans="3:12">
      <c r="C14" s="44" t="s">
        <v>45</v>
      </c>
      <c r="D14" s="258">
        <v>51.885415399586428</v>
      </c>
      <c r="E14" s="258">
        <v>37.043185260749944</v>
      </c>
      <c r="F14" s="258">
        <v>46.00685644322008</v>
      </c>
      <c r="G14" s="258">
        <v>50.332242547788923</v>
      </c>
      <c r="H14" s="258">
        <v>36.038909439649267</v>
      </c>
      <c r="I14" s="258">
        <v>44.687939578869916</v>
      </c>
      <c r="J14" s="258">
        <v>60.733987358593033</v>
      </c>
      <c r="K14" s="258">
        <v>40.7950287194178</v>
      </c>
      <c r="L14" s="258">
        <v>50.451248015728673</v>
      </c>
    </row>
    <row r="15" spans="3:12">
      <c r="C15" s="44" t="s">
        <v>46</v>
      </c>
      <c r="D15" s="258">
        <v>63.414504946027286</v>
      </c>
      <c r="E15" s="258">
        <v>49.123620513771677</v>
      </c>
      <c r="F15" s="258">
        <v>57.754317367220594</v>
      </c>
      <c r="G15" s="258">
        <v>61.379269767820155</v>
      </c>
      <c r="H15" s="258">
        <v>48.089839969240153</v>
      </c>
      <c r="I15" s="258">
        <v>56.131398784903652</v>
      </c>
      <c r="J15" s="258">
        <v>65.049756389941592</v>
      </c>
      <c r="K15" s="258">
        <v>50.162942500024499</v>
      </c>
      <c r="L15" s="258">
        <v>57.372463425654566</v>
      </c>
    </row>
    <row r="16" spans="3:12">
      <c r="C16" s="44" t="s">
        <v>47</v>
      </c>
      <c r="D16" s="258">
        <v>75.03</v>
      </c>
      <c r="E16" s="258">
        <v>58.69</v>
      </c>
      <c r="F16" s="258">
        <v>68.56</v>
      </c>
      <c r="G16" s="258">
        <v>72.489788254768669</v>
      </c>
      <c r="H16" s="258">
        <v>56.650226058364161</v>
      </c>
      <c r="I16" s="258">
        <v>66.234893944593352</v>
      </c>
      <c r="J16" s="258">
        <v>69.267910998420234</v>
      </c>
      <c r="K16" s="258">
        <v>53.139087137958619</v>
      </c>
      <c r="L16" s="258">
        <v>60.950099889757524</v>
      </c>
    </row>
    <row r="17" spans="2:12">
      <c r="C17" s="44" t="s">
        <v>48</v>
      </c>
      <c r="D17" s="258">
        <v>70.540000000000006</v>
      </c>
      <c r="E17" s="258">
        <v>55.75</v>
      </c>
      <c r="F17" s="258">
        <v>64.69</v>
      </c>
      <c r="G17" s="258">
        <v>69.01055771962946</v>
      </c>
      <c r="H17" s="258">
        <v>53.726847248186893</v>
      </c>
      <c r="I17" s="258">
        <v>62.975164033818295</v>
      </c>
      <c r="J17" s="258">
        <v>66.662640978301908</v>
      </c>
      <c r="K17" s="258">
        <v>50.378495650432853</v>
      </c>
      <c r="L17" s="258">
        <v>58.264728887807387</v>
      </c>
    </row>
    <row r="18" spans="2:12" ht="30">
      <c r="C18" s="238" t="s">
        <v>54</v>
      </c>
      <c r="D18" s="259">
        <v>59.811096091345739</v>
      </c>
      <c r="E18" s="259">
        <v>44.995128586186198</v>
      </c>
      <c r="F18" s="259">
        <v>53.995217413409314</v>
      </c>
      <c r="G18" s="259">
        <v>57.685173660547591</v>
      </c>
      <c r="H18" s="259">
        <v>43.012707462852369</v>
      </c>
      <c r="I18" s="259">
        <v>51.94728590792441</v>
      </c>
      <c r="J18" s="259">
        <v>63.816408769433401</v>
      </c>
      <c r="K18" s="259">
        <v>45.442623699464505</v>
      </c>
      <c r="L18" s="259">
        <v>54.358202977071883</v>
      </c>
    </row>
    <row r="19" spans="2:12" hidden="1" outlineLevel="1">
      <c r="C19" s="44" t="s">
        <v>37</v>
      </c>
      <c r="D19" s="258">
        <v>61.904130804387911</v>
      </c>
      <c r="E19" s="258">
        <v>50.960239404084646</v>
      </c>
      <c r="F19" s="258">
        <v>57.508510578039591</v>
      </c>
      <c r="G19" s="258">
        <v>59.630550669325075</v>
      </c>
      <c r="H19" s="258">
        <v>49.426790528014109</v>
      </c>
      <c r="I19" s="258">
        <v>55.539260052455894</v>
      </c>
      <c r="J19" s="258">
        <v>60.721348346029949</v>
      </c>
      <c r="K19" s="258">
        <v>46.862482306330861</v>
      </c>
      <c r="L19" s="258">
        <v>53.539055226095769</v>
      </c>
    </row>
    <row r="20" spans="2:12" hidden="1" outlineLevel="1">
      <c r="C20" s="44" t="s">
        <v>38</v>
      </c>
      <c r="D20" s="258">
        <v>62.766169738232186</v>
      </c>
      <c r="E20" s="258">
        <v>48.577424149689605</v>
      </c>
      <c r="F20" s="258">
        <v>57.06725197541703</v>
      </c>
      <c r="G20" s="258">
        <v>60.409280726377986</v>
      </c>
      <c r="H20" s="258">
        <v>47.103655379517448</v>
      </c>
      <c r="I20" s="258">
        <v>55.074268987637403</v>
      </c>
      <c r="J20" s="258">
        <v>63.467484961176638</v>
      </c>
      <c r="K20" s="258">
        <v>46.961393537075921</v>
      </c>
      <c r="L20" s="258">
        <v>54.913279549801061</v>
      </c>
    </row>
    <row r="21" spans="2:12" hidden="1" outlineLevel="1">
      <c r="C21" s="44" t="s">
        <v>39</v>
      </c>
      <c r="D21" s="258">
        <v>46.511971342994215</v>
      </c>
      <c r="E21" s="258">
        <v>36.41435409127704</v>
      </c>
      <c r="F21" s="258">
        <v>42.456257611373871</v>
      </c>
      <c r="G21" s="258">
        <v>44.861129510167736</v>
      </c>
      <c r="H21" s="258">
        <v>35.618404834200163</v>
      </c>
      <c r="I21" s="258">
        <v>41.155174821170803</v>
      </c>
      <c r="J21" s="258">
        <v>59.792082639993346</v>
      </c>
      <c r="K21" s="258">
        <v>42.847789633989905</v>
      </c>
      <c r="L21" s="258">
        <v>51.010781288890179</v>
      </c>
    </row>
    <row r="22" spans="2:12" hidden="1" outlineLevel="1">
      <c r="C22" s="44" t="s">
        <v>40</v>
      </c>
      <c r="D22" s="258">
        <v>53.02</v>
      </c>
      <c r="E22" s="258">
        <v>35.229999999999997</v>
      </c>
      <c r="F22" s="258">
        <v>45.87</v>
      </c>
      <c r="G22" s="258">
        <v>49.74164370743879</v>
      </c>
      <c r="H22" s="258">
        <v>34.457129543336443</v>
      </c>
      <c r="I22" s="258">
        <v>43.613178463550589</v>
      </c>
      <c r="J22" s="258">
        <v>59.465218680842327</v>
      </c>
      <c r="K22" s="258">
        <v>40.776017475769336</v>
      </c>
      <c r="L22" s="258">
        <v>49.779626739355038</v>
      </c>
    </row>
    <row r="23" spans="2:12" hidden="1" outlineLevel="1">
      <c r="C23" s="44" t="s">
        <v>41</v>
      </c>
      <c r="D23" s="258">
        <v>71.97</v>
      </c>
      <c r="E23" s="258">
        <v>51.83</v>
      </c>
      <c r="F23" s="258">
        <v>63.88</v>
      </c>
      <c r="G23" s="258">
        <v>68.282560321423603</v>
      </c>
      <c r="H23" s="258">
        <v>50.592500175370034</v>
      </c>
      <c r="I23" s="258">
        <v>61.189569494014584</v>
      </c>
      <c r="J23" s="258">
        <v>71.881037209634371</v>
      </c>
      <c r="K23" s="258">
        <v>55.295957189017301</v>
      </c>
      <c r="L23" s="258">
        <v>63.285896324051336</v>
      </c>
    </row>
    <row r="24" spans="2:12" hidden="1" outlineLevel="1">
      <c r="C24" s="44" t="s">
        <v>42</v>
      </c>
      <c r="D24" s="258">
        <v>56.05</v>
      </c>
      <c r="E24" s="258">
        <v>44.7</v>
      </c>
      <c r="F24" s="258">
        <v>51.49</v>
      </c>
      <c r="G24" s="258">
        <v>53.308895659741729</v>
      </c>
      <c r="H24" s="258">
        <v>43.592229604465423</v>
      </c>
      <c r="I24" s="258">
        <v>49.412909855620725</v>
      </c>
      <c r="J24" s="258">
        <v>66.009695597680533</v>
      </c>
      <c r="K24" s="258">
        <v>47.387391640173199</v>
      </c>
      <c r="L24" s="258">
        <v>56.358772844823612</v>
      </c>
    </row>
    <row r="25" spans="2:12" hidden="1" outlineLevel="1">
      <c r="C25" s="44" t="s">
        <v>43</v>
      </c>
      <c r="D25" s="258">
        <v>50.543441665181312</v>
      </c>
      <c r="E25" s="258">
        <v>41.235400194201695</v>
      </c>
      <c r="F25" s="258">
        <v>46.666435554322959</v>
      </c>
      <c r="G25" s="258">
        <v>49.134985647272984</v>
      </c>
      <c r="H25" s="258">
        <v>40.162911866148086</v>
      </c>
      <c r="I25" s="258">
        <v>45.392754022425599</v>
      </c>
      <c r="J25" s="258">
        <v>56.315644033599447</v>
      </c>
      <c r="K25" s="258">
        <v>37.112221249420614</v>
      </c>
      <c r="L25" s="258">
        <v>46.245728503887108</v>
      </c>
    </row>
    <row r="26" spans="2:12" hidden="1" outlineLevel="1">
      <c r="C26" s="44" t="s">
        <v>44</v>
      </c>
      <c r="D26" s="258">
        <v>47.34</v>
      </c>
      <c r="E26" s="258">
        <v>35.19</v>
      </c>
      <c r="F26" s="258">
        <v>42.28</v>
      </c>
      <c r="G26" s="258">
        <v>47.210195743642906</v>
      </c>
      <c r="H26" s="258">
        <v>34.472122470332856</v>
      </c>
      <c r="I26" s="258">
        <v>41.897174272142308</v>
      </c>
      <c r="J26" s="258">
        <v>52.015428423011926</v>
      </c>
      <c r="K26" s="258">
        <v>33.333211502391485</v>
      </c>
      <c r="L26" s="258">
        <v>42.218823494154968</v>
      </c>
    </row>
    <row r="27" spans="2:12" hidden="1" outlineLevel="1">
      <c r="C27" s="44" t="s">
        <v>45</v>
      </c>
      <c r="D27" s="258">
        <v>60.13</v>
      </c>
      <c r="E27" s="258">
        <v>40.89</v>
      </c>
      <c r="F27" s="258">
        <v>52.11</v>
      </c>
      <c r="G27" s="258">
        <v>59.239830567807886</v>
      </c>
      <c r="H27" s="258">
        <v>40.396761331669971</v>
      </c>
      <c r="I27" s="258">
        <v>51.380429126748496</v>
      </c>
      <c r="J27" s="258">
        <v>62.405335937707015</v>
      </c>
      <c r="K27" s="258">
        <v>43.600109869358469</v>
      </c>
      <c r="L27" s="258">
        <v>52.544227313809579</v>
      </c>
    </row>
    <row r="28" spans="2:12" hidden="1" outlineLevel="1">
      <c r="C28" s="44" t="s">
        <v>46</v>
      </c>
      <c r="D28" s="258">
        <v>65.739999999999995</v>
      </c>
      <c r="E28" s="258">
        <v>54.89</v>
      </c>
      <c r="F28" s="258">
        <v>61.22</v>
      </c>
      <c r="G28" s="258">
        <v>64.09029005833689</v>
      </c>
      <c r="H28" s="258">
        <v>54.581156480137864</v>
      </c>
      <c r="I28" s="258">
        <v>60.124052010217213</v>
      </c>
      <c r="J28" s="258">
        <v>63.29869911974172</v>
      </c>
      <c r="K28" s="258">
        <v>51.752587938404488</v>
      </c>
      <c r="L28" s="258">
        <v>57.244134493454197</v>
      </c>
    </row>
    <row r="29" spans="2:12" hidden="1" outlineLevel="1">
      <c r="C29" s="44" t="s">
        <v>47</v>
      </c>
      <c r="D29" s="258">
        <v>68.58</v>
      </c>
      <c r="E29" s="258">
        <v>61.85</v>
      </c>
      <c r="F29" s="258">
        <v>65.78</v>
      </c>
      <c r="G29" s="258">
        <v>67.145445134575567</v>
      </c>
      <c r="H29" s="258">
        <v>61.030621979473523</v>
      </c>
      <c r="I29" s="258">
        <v>64.594966265407948</v>
      </c>
      <c r="J29" s="258">
        <v>67.106938849673668</v>
      </c>
      <c r="K29" s="258">
        <v>54.896556037051482</v>
      </c>
      <c r="L29" s="258">
        <v>60.704042611308388</v>
      </c>
    </row>
    <row r="30" spans="2:12" hidden="1" outlineLevel="1">
      <c r="C30" s="44" t="s">
        <v>48</v>
      </c>
      <c r="D30" s="258">
        <v>69.63</v>
      </c>
      <c r="E30" s="258">
        <v>62.03</v>
      </c>
      <c r="F30" s="258">
        <v>66.459999999999994</v>
      </c>
      <c r="G30" s="258">
        <v>67.514618100019646</v>
      </c>
      <c r="H30" s="258">
        <v>60.90257245459086</v>
      </c>
      <c r="I30" s="258">
        <v>64.756748857870406</v>
      </c>
      <c r="J30" s="258">
        <v>67.133092311541603</v>
      </c>
      <c r="K30" s="258">
        <v>52.762610748479467</v>
      </c>
      <c r="L30" s="258">
        <v>59.597480713147469</v>
      </c>
    </row>
    <row r="31" spans="2:12" collapsed="1">
      <c r="B31" s="260"/>
      <c r="C31" s="49">
        <v>2009</v>
      </c>
      <c r="D31" s="261">
        <v>59.466839486116662</v>
      </c>
      <c r="E31" s="261">
        <v>46.978200907055019</v>
      </c>
      <c r="F31" s="261">
        <v>54.35806956552662</v>
      </c>
      <c r="G31" s="261">
        <v>57.493145422390263</v>
      </c>
      <c r="H31" s="261">
        <v>46.035617394152744</v>
      </c>
      <c r="I31" s="261">
        <v>52.806654371763464</v>
      </c>
      <c r="J31" s="261">
        <v>62.449494630571635</v>
      </c>
      <c r="K31" s="261">
        <v>46.095366123073184</v>
      </c>
      <c r="L31" s="261">
        <v>53.92384753313668</v>
      </c>
    </row>
    <row r="32" spans="2:12" hidden="1" outlineLevel="1">
      <c r="C32" s="44" t="s">
        <v>37</v>
      </c>
      <c r="D32" s="258">
        <v>65.22</v>
      </c>
      <c r="E32" s="258">
        <v>60.18</v>
      </c>
      <c r="F32" s="258">
        <v>63.2</v>
      </c>
      <c r="G32" s="258">
        <v>63.070590363937136</v>
      </c>
      <c r="H32" s="258">
        <v>59.395001632062218</v>
      </c>
      <c r="I32" s="258">
        <v>61.578961514168938</v>
      </c>
      <c r="J32" s="258">
        <v>64.640384835079971</v>
      </c>
      <c r="K32" s="258">
        <v>51.882166558604432</v>
      </c>
      <c r="L32" s="258">
        <v>57.974963148093735</v>
      </c>
    </row>
    <row r="33" spans="3:12" hidden="1" outlineLevel="1">
      <c r="C33" s="44" t="s">
        <v>38</v>
      </c>
      <c r="D33" s="258">
        <v>64.73</v>
      </c>
      <c r="E33" s="258">
        <v>57.19</v>
      </c>
      <c r="F33" s="258">
        <v>61.7</v>
      </c>
      <c r="G33" s="258">
        <v>62.959067841880341</v>
      </c>
      <c r="H33" s="258">
        <v>56.891772987241531</v>
      </c>
      <c r="I33" s="258">
        <v>60.4968358824813</v>
      </c>
      <c r="J33" s="258">
        <v>67.688468492700352</v>
      </c>
      <c r="K33" s="258">
        <v>54.298905211684115</v>
      </c>
      <c r="L33" s="258">
        <v>60.693206024341421</v>
      </c>
    </row>
    <row r="34" spans="3:12" hidden="1" outlineLevel="1">
      <c r="C34" s="44" t="s">
        <v>39</v>
      </c>
      <c r="D34" s="258">
        <v>55.72</v>
      </c>
      <c r="E34" s="258">
        <v>46.57</v>
      </c>
      <c r="F34" s="258">
        <v>52.04</v>
      </c>
      <c r="G34" s="258">
        <v>53.909965622415221</v>
      </c>
      <c r="H34" s="258">
        <v>47.031775541773698</v>
      </c>
      <c r="I34" s="258">
        <v>51.11865584678619</v>
      </c>
      <c r="J34" s="258">
        <v>66.209471350668167</v>
      </c>
      <c r="K34" s="258">
        <v>48.242286768754084</v>
      </c>
      <c r="L34" s="258">
        <v>56.822669904639113</v>
      </c>
    </row>
    <row r="35" spans="3:12" hidden="1" outlineLevel="1">
      <c r="C35" s="44" t="s">
        <v>40</v>
      </c>
      <c r="D35" s="258">
        <v>63.59</v>
      </c>
      <c r="E35" s="258">
        <v>47.05</v>
      </c>
      <c r="F35" s="258">
        <v>56.94</v>
      </c>
      <c r="G35" s="258">
        <v>60.229033119658119</v>
      </c>
      <c r="H35" s="258">
        <v>47.64457154030405</v>
      </c>
      <c r="I35" s="258">
        <v>55.122002023448196</v>
      </c>
      <c r="J35" s="258">
        <v>66.464301190956505</v>
      </c>
      <c r="K35" s="258">
        <v>44.672075726842458</v>
      </c>
      <c r="L35" s="258">
        <v>55.079139950689175</v>
      </c>
    </row>
    <row r="36" spans="3:12" hidden="1" outlineLevel="1">
      <c r="C36" s="44" t="s">
        <v>41</v>
      </c>
      <c r="D36" s="258">
        <v>84.4</v>
      </c>
      <c r="E36" s="258">
        <v>76.22</v>
      </c>
      <c r="F36" s="258">
        <v>81.11</v>
      </c>
      <c r="G36" s="258">
        <v>81.599753153432587</v>
      </c>
      <c r="H36" s="258">
        <v>75.709474002904599</v>
      </c>
      <c r="I36" s="258">
        <v>79.209357775973189</v>
      </c>
      <c r="J36" s="258">
        <v>80.961169428951138</v>
      </c>
      <c r="K36" s="258">
        <v>63.355104403982239</v>
      </c>
      <c r="L36" s="258">
        <v>71.763031797437264</v>
      </c>
    </row>
    <row r="37" spans="3:12" hidden="1" outlineLevel="1">
      <c r="C37" s="44" t="s">
        <v>42</v>
      </c>
      <c r="D37" s="258">
        <v>68.63</v>
      </c>
      <c r="E37" s="258">
        <v>60.3</v>
      </c>
      <c r="F37" s="258">
        <v>65.28</v>
      </c>
      <c r="G37" s="258">
        <v>65.345035928453271</v>
      </c>
      <c r="H37" s="258">
        <v>60.549744783314175</v>
      </c>
      <c r="I37" s="258">
        <v>63.399009009527866</v>
      </c>
      <c r="J37" s="258">
        <v>76.313489039315016</v>
      </c>
      <c r="K37" s="258">
        <v>55.889358810905627</v>
      </c>
      <c r="L37" s="258">
        <v>65.643077418180823</v>
      </c>
    </row>
    <row r="38" spans="3:12" hidden="1" outlineLevel="1">
      <c r="C38" s="44" t="s">
        <v>43</v>
      </c>
      <c r="D38" s="258">
        <v>61.42</v>
      </c>
      <c r="E38" s="258">
        <v>50.23</v>
      </c>
      <c r="F38" s="258">
        <v>56.92</v>
      </c>
      <c r="G38" s="258">
        <v>59.837525412907233</v>
      </c>
      <c r="H38" s="258">
        <v>50.204970159475586</v>
      </c>
      <c r="I38" s="258">
        <v>55.915080527086381</v>
      </c>
      <c r="J38" s="258">
        <v>66.501038748165513</v>
      </c>
      <c r="K38" s="258">
        <v>45.614492783161957</v>
      </c>
      <c r="L38" s="258">
        <v>55.456624203364015</v>
      </c>
    </row>
    <row r="39" spans="3:12" hidden="1" outlineLevel="1">
      <c r="C39" s="44" t="s">
        <v>44</v>
      </c>
      <c r="D39" s="258">
        <v>58.41</v>
      </c>
      <c r="E39" s="258">
        <v>50.96</v>
      </c>
      <c r="F39" s="258">
        <v>55.42</v>
      </c>
      <c r="G39" s="258">
        <v>57.687123277870732</v>
      </c>
      <c r="H39" s="258">
        <v>50.738754177831218</v>
      </c>
      <c r="I39" s="258">
        <v>54.857698050173646</v>
      </c>
      <c r="J39" s="258">
        <v>63.590053840294082</v>
      </c>
      <c r="K39" s="258">
        <v>40.92888840235679</v>
      </c>
      <c r="L39" s="258">
        <v>51.607253736137892</v>
      </c>
    </row>
    <row r="40" spans="3:12" hidden="1" outlineLevel="1">
      <c r="C40" s="44" t="s">
        <v>45</v>
      </c>
      <c r="D40" s="258">
        <v>76.44</v>
      </c>
      <c r="E40" s="258">
        <v>57.56</v>
      </c>
      <c r="F40" s="258">
        <v>68.86</v>
      </c>
      <c r="G40" s="258">
        <v>75.085773812524153</v>
      </c>
      <c r="H40" s="258">
        <v>57.226298796595245</v>
      </c>
      <c r="I40" s="258">
        <v>67.813268792143504</v>
      </c>
      <c r="J40" s="258">
        <v>73.334819982083971</v>
      </c>
      <c r="K40" s="258">
        <v>49.370068041076017</v>
      </c>
      <c r="L40" s="258">
        <v>60.662707736080876</v>
      </c>
    </row>
    <row r="41" spans="3:12" hidden="1" outlineLevel="1">
      <c r="C41" s="44" t="s">
        <v>46</v>
      </c>
      <c r="D41" s="258">
        <v>74.53</v>
      </c>
      <c r="E41" s="258">
        <v>68.27</v>
      </c>
      <c r="F41" s="258">
        <v>72.02</v>
      </c>
      <c r="G41" s="258">
        <v>73.858756538522201</v>
      </c>
      <c r="H41" s="258">
        <v>67.849872653076687</v>
      </c>
      <c r="I41" s="258">
        <v>71.411896360112081</v>
      </c>
      <c r="J41" s="258">
        <v>77.684738240995728</v>
      </c>
      <c r="K41" s="258">
        <v>61.716597023541247</v>
      </c>
      <c r="L41" s="258">
        <v>69.241084062320297</v>
      </c>
    </row>
    <row r="42" spans="3:12" hidden="1" outlineLevel="1">
      <c r="C42" s="44" t="s">
        <v>47</v>
      </c>
      <c r="D42" s="258">
        <v>76.5</v>
      </c>
      <c r="E42" s="258">
        <v>69.150000000000006</v>
      </c>
      <c r="F42" s="258">
        <v>73.55</v>
      </c>
      <c r="G42" s="258">
        <v>74.865946733271798</v>
      </c>
      <c r="H42" s="258">
        <v>68.721597522342435</v>
      </c>
      <c r="I42" s="258">
        <v>72.363924112584399</v>
      </c>
      <c r="J42" s="258">
        <v>76.804257257271075</v>
      </c>
      <c r="K42" s="258">
        <v>63.279114363757316</v>
      </c>
      <c r="L42" s="258">
        <v>69.652414863419494</v>
      </c>
    </row>
    <row r="43" spans="3:12" hidden="1" outlineLevel="1">
      <c r="C43" s="44" t="s">
        <v>48</v>
      </c>
      <c r="D43" s="258">
        <v>69.040000000000006</v>
      </c>
      <c r="E43" s="258">
        <v>69.67</v>
      </c>
      <c r="F43" s="258">
        <v>69.3</v>
      </c>
      <c r="G43" s="258">
        <v>67.903396535660448</v>
      </c>
      <c r="H43" s="258">
        <v>69.189145686773912</v>
      </c>
      <c r="I43" s="258">
        <v>68.426962718209651</v>
      </c>
      <c r="J43" s="258">
        <v>73.885594447385358</v>
      </c>
      <c r="K43" s="258">
        <v>59.071407461758739</v>
      </c>
      <c r="L43" s="258">
        <v>66.052129666391551</v>
      </c>
    </row>
    <row r="44" spans="3:12" collapsed="1">
      <c r="C44" s="51">
        <v>2008</v>
      </c>
      <c r="D44" s="262">
        <v>68.192181683601788</v>
      </c>
      <c r="E44" s="262">
        <v>59.462999975257262</v>
      </c>
      <c r="F44" s="262">
        <v>64.684745240971253</v>
      </c>
      <c r="G44" s="262">
        <v>66.33043277724471</v>
      </c>
      <c r="H44" s="262">
        <v>59.279097210086078</v>
      </c>
      <c r="I44" s="262">
        <v>63.464004800848066</v>
      </c>
      <c r="J44" s="262">
        <v>71.163950994623377</v>
      </c>
      <c r="K44" s="262">
        <v>53.189922191708618</v>
      </c>
      <c r="L44" s="262">
        <v>61.717103063000927</v>
      </c>
    </row>
    <row r="45" spans="3:12" hidden="1" outlineLevel="1">
      <c r="C45" s="44" t="s">
        <v>37</v>
      </c>
      <c r="D45" s="258">
        <v>64.180000000000007</v>
      </c>
      <c r="E45" s="258">
        <v>68.010000000000005</v>
      </c>
      <c r="F45" s="258">
        <v>65.709999999999994</v>
      </c>
      <c r="G45" s="258">
        <v>63.288674907122584</v>
      </c>
      <c r="H45" s="258">
        <v>67.273572084054507</v>
      </c>
      <c r="I45" s="258">
        <v>64.893335366555306</v>
      </c>
      <c r="J45" s="258">
        <v>68.789489859201069</v>
      </c>
      <c r="K45" s="258">
        <v>57.502618168416596</v>
      </c>
      <c r="L45" s="258">
        <v>62.820329411079243</v>
      </c>
    </row>
    <row r="46" spans="3:12" hidden="1" outlineLevel="1">
      <c r="C46" s="44" t="s">
        <v>38</v>
      </c>
      <c r="D46" s="258">
        <v>68.55</v>
      </c>
      <c r="E46" s="258">
        <v>61.24</v>
      </c>
      <c r="F46" s="258">
        <v>65.63</v>
      </c>
      <c r="G46" s="258">
        <v>66.774454586651132</v>
      </c>
      <c r="H46" s="258">
        <v>60.75981274756932</v>
      </c>
      <c r="I46" s="258">
        <v>64.35244530804404</v>
      </c>
      <c r="J46" s="258">
        <v>73.683990339817825</v>
      </c>
      <c r="K46" s="258">
        <v>58.001429800844328</v>
      </c>
      <c r="L46" s="258">
        <v>65.39013154004526</v>
      </c>
    </row>
    <row r="47" spans="3:12" hidden="1" outlineLevel="1">
      <c r="C47" s="44" t="s">
        <v>39</v>
      </c>
      <c r="D47" s="258">
        <v>56.9</v>
      </c>
      <c r="E47" s="258">
        <v>50.17</v>
      </c>
      <c r="F47" s="258">
        <v>54.21</v>
      </c>
      <c r="G47" s="258">
        <v>55.301687142508101</v>
      </c>
      <c r="H47" s="258">
        <v>50.253116033779783</v>
      </c>
      <c r="I47" s="258">
        <v>53.26870057469705</v>
      </c>
      <c r="J47" s="258">
        <v>69.086472371130611</v>
      </c>
      <c r="K47" s="258">
        <v>51.435418621685976</v>
      </c>
      <c r="L47" s="258">
        <v>59.75155878343709</v>
      </c>
    </row>
    <row r="48" spans="3:12" hidden="1" outlineLevel="1">
      <c r="C48" s="44" t="s">
        <v>40</v>
      </c>
      <c r="D48" s="258">
        <v>66.95</v>
      </c>
      <c r="E48" s="258">
        <v>50.84</v>
      </c>
      <c r="F48" s="258">
        <v>60.52</v>
      </c>
      <c r="G48" s="258">
        <v>64.146598044927813</v>
      </c>
      <c r="H48" s="258">
        <v>51.017164806145722</v>
      </c>
      <c r="I48" s="258">
        <v>58.859565171157065</v>
      </c>
      <c r="J48" s="258">
        <v>69.913590811417265</v>
      </c>
      <c r="K48" s="258">
        <v>46.800566499291875</v>
      </c>
      <c r="L48" s="258">
        <v>57.690066495723741</v>
      </c>
    </row>
    <row r="49" spans="3:12" hidden="1" outlineLevel="1">
      <c r="C49" s="44" t="s">
        <v>41</v>
      </c>
      <c r="D49" s="258">
        <v>84.99</v>
      </c>
      <c r="E49" s="258">
        <v>74.56</v>
      </c>
      <c r="F49" s="258">
        <v>80.83</v>
      </c>
      <c r="G49" s="258">
        <v>82.920109761369261</v>
      </c>
      <c r="H49" s="258">
        <v>73.990033338366999</v>
      </c>
      <c r="I49" s="258">
        <v>79.324097141857465</v>
      </c>
      <c r="J49" s="258">
        <v>83.929598692673338</v>
      </c>
      <c r="K49" s="258">
        <v>63.937771202573771</v>
      </c>
      <c r="L49" s="258">
        <v>73.356746514597177</v>
      </c>
    </row>
    <row r="50" spans="3:12" hidden="1" outlineLevel="1">
      <c r="C50" s="44" t="s">
        <v>42</v>
      </c>
      <c r="D50" s="258">
        <v>71.010000000000005</v>
      </c>
      <c r="E50" s="258">
        <v>64.88</v>
      </c>
      <c r="F50" s="258">
        <v>68.569999999999993</v>
      </c>
      <c r="G50" s="258">
        <v>68.632493625445591</v>
      </c>
      <c r="H50" s="258">
        <v>64.552603761311232</v>
      </c>
      <c r="I50" s="258">
        <v>66.989580984759257</v>
      </c>
      <c r="J50" s="258">
        <v>74.297744383040822</v>
      </c>
      <c r="K50" s="258">
        <v>54.562629801806125</v>
      </c>
      <c r="L50" s="258">
        <v>63.860657063828924</v>
      </c>
    </row>
    <row r="51" spans="3:12" hidden="1" outlineLevel="1">
      <c r="C51" s="44" t="s">
        <v>43</v>
      </c>
      <c r="D51" s="258">
        <v>61.34</v>
      </c>
      <c r="E51" s="258">
        <v>51.72</v>
      </c>
      <c r="F51" s="258">
        <v>57.46</v>
      </c>
      <c r="G51" s="258">
        <v>60.291555466035554</v>
      </c>
      <c r="H51" s="258">
        <v>51.008204903464566</v>
      </c>
      <c r="I51" s="258">
        <v>56.503229011425731</v>
      </c>
      <c r="J51" s="258">
        <v>64.01123274778007</v>
      </c>
      <c r="K51" s="258">
        <v>43.003536316551042</v>
      </c>
      <c r="L51" s="258">
        <v>52.815757706790627</v>
      </c>
    </row>
    <row r="52" spans="3:12" hidden="1" outlineLevel="1">
      <c r="C52" s="44" t="s">
        <v>44</v>
      </c>
      <c r="D52" s="258">
        <v>49.13</v>
      </c>
      <c r="E52" s="258">
        <v>41.29</v>
      </c>
      <c r="F52" s="258">
        <v>45.96</v>
      </c>
      <c r="G52" s="258">
        <v>49.516998062144573</v>
      </c>
      <c r="H52" s="258">
        <v>40.634181626262603</v>
      </c>
      <c r="I52" s="258">
        <v>45.892120571126391</v>
      </c>
      <c r="J52" s="258">
        <v>56.732444040952146</v>
      </c>
      <c r="K52" s="258">
        <v>38.926266720235986</v>
      </c>
      <c r="L52" s="258">
        <v>47.243130711330338</v>
      </c>
    </row>
    <row r="53" spans="3:12" hidden="1" outlineLevel="1">
      <c r="C53" s="44" t="s">
        <v>45</v>
      </c>
      <c r="D53" s="258">
        <v>67.180000000000007</v>
      </c>
      <c r="E53" s="258">
        <v>52.48</v>
      </c>
      <c r="F53" s="258">
        <v>61.25</v>
      </c>
      <c r="G53" s="258">
        <v>68.231868002752734</v>
      </c>
      <c r="H53" s="258">
        <v>52.051956272977385</v>
      </c>
      <c r="I53" s="258">
        <v>61.629210134128165</v>
      </c>
      <c r="J53" s="258">
        <v>70.356076561668246</v>
      </c>
      <c r="K53" s="258">
        <v>49.946312899779571</v>
      </c>
      <c r="L53" s="258">
        <v>59.479253373691513</v>
      </c>
    </row>
    <row r="54" spans="3:12" hidden="1" outlineLevel="1">
      <c r="C54" s="44" t="s">
        <v>46</v>
      </c>
      <c r="D54" s="258">
        <v>75.510000000000005</v>
      </c>
      <c r="E54" s="258">
        <v>68.56</v>
      </c>
      <c r="F54" s="258">
        <v>72.7</v>
      </c>
      <c r="G54" s="258">
        <v>74.754763014737776</v>
      </c>
      <c r="H54" s="258">
        <v>67.529881886146072</v>
      </c>
      <c r="I54" s="258">
        <v>71.806451612903231</v>
      </c>
      <c r="J54" s="258">
        <v>75.688377853946903</v>
      </c>
      <c r="K54" s="258">
        <v>60.081675759927442</v>
      </c>
      <c r="L54" s="258">
        <v>67.371214459200985</v>
      </c>
    </row>
    <row r="55" spans="3:12" hidden="1" outlineLevel="1">
      <c r="C55" s="44" t="s">
        <v>47</v>
      </c>
      <c r="D55" s="258">
        <v>76.52</v>
      </c>
      <c r="E55" s="258">
        <v>70.010000000000005</v>
      </c>
      <c r="F55" s="258">
        <v>73.89</v>
      </c>
      <c r="G55" s="258">
        <v>75.139735132685431</v>
      </c>
      <c r="H55" s="258">
        <v>68.756586704508692</v>
      </c>
      <c r="I55" s="258">
        <v>72.534915903768365</v>
      </c>
      <c r="J55" s="258">
        <v>75.526452393626698</v>
      </c>
      <c r="K55" s="258">
        <v>61.990054653043011</v>
      </c>
      <c r="L55" s="258">
        <v>68.312600863273801</v>
      </c>
    </row>
    <row r="56" spans="3:12" hidden="1" outlineLevel="1">
      <c r="C56" s="44" t="s">
        <v>48</v>
      </c>
      <c r="D56" s="258">
        <v>69.2</v>
      </c>
      <c r="E56" s="258">
        <v>68.59</v>
      </c>
      <c r="F56" s="258">
        <v>68.959999999999994</v>
      </c>
      <c r="G56" s="258">
        <v>68.801339767944654</v>
      </c>
      <c r="H56" s="258">
        <v>67.427389313912371</v>
      </c>
      <c r="I56" s="258">
        <v>68.240661506658327</v>
      </c>
      <c r="J56" s="258">
        <v>73.662869741088841</v>
      </c>
      <c r="K56" s="258">
        <v>57.920199602417945</v>
      </c>
      <c r="L56" s="258">
        <v>65.27324590998569</v>
      </c>
    </row>
    <row r="57" spans="3:12" collapsed="1">
      <c r="C57" s="51">
        <v>2007</v>
      </c>
      <c r="D57" s="262">
        <v>67.58609314856659</v>
      </c>
      <c r="E57" s="262">
        <v>60.193632308135527</v>
      </c>
      <c r="F57" s="262">
        <v>64.619079632949976</v>
      </c>
      <c r="G57" s="262">
        <v>66.437865572213326</v>
      </c>
      <c r="H57" s="262">
        <v>59.606498108152522</v>
      </c>
      <c r="I57" s="262">
        <v>63.668958836774003</v>
      </c>
      <c r="J57" s="262">
        <v>71.306054020928357</v>
      </c>
      <c r="K57" s="262">
        <v>53.651891651545817</v>
      </c>
      <c r="L57" s="262">
        <v>61.934017800105615</v>
      </c>
    </row>
    <row r="58" spans="3:12" hidden="1" outlineLevel="1">
      <c r="C58" s="44" t="s">
        <v>37</v>
      </c>
      <c r="D58" s="258">
        <v>64.790000000000006</v>
      </c>
      <c r="E58" s="258">
        <v>65.5</v>
      </c>
      <c r="F58" s="258">
        <v>65.08</v>
      </c>
      <c r="G58" s="258">
        <v>64.350240627548843</v>
      </c>
      <c r="H58" s="258">
        <v>64.301370309723069</v>
      </c>
      <c r="I58" s="258">
        <v>64.330159179856679</v>
      </c>
      <c r="J58" s="258">
        <v>69.678547507361941</v>
      </c>
      <c r="K58" s="258">
        <v>56.217783705294451</v>
      </c>
      <c r="L58" s="258">
        <v>62.500496916329055</v>
      </c>
    </row>
    <row r="59" spans="3:12" hidden="1" outlineLevel="1">
      <c r="C59" s="44" t="s">
        <v>38</v>
      </c>
      <c r="D59" s="258">
        <v>70.069999999999993</v>
      </c>
      <c r="E59" s="258">
        <v>61.12</v>
      </c>
      <c r="F59" s="258">
        <v>66.430000000000007</v>
      </c>
      <c r="G59" s="258">
        <v>69.432020415701288</v>
      </c>
      <c r="H59" s="258">
        <v>60.907406070233712</v>
      </c>
      <c r="I59" s="258">
        <v>65.929145773373293</v>
      </c>
      <c r="J59" s="258">
        <v>72.602727563991209</v>
      </c>
      <c r="K59" s="258">
        <v>57.609273693564027</v>
      </c>
      <c r="L59" s="258">
        <v>64.607358801951591</v>
      </c>
    </row>
    <row r="60" spans="3:12" hidden="1" outlineLevel="1">
      <c r="C60" s="44" t="s">
        <v>39</v>
      </c>
      <c r="D60" s="258">
        <v>66.63</v>
      </c>
      <c r="E60" s="258">
        <v>50.44</v>
      </c>
      <c r="F60" s="258">
        <v>60.05</v>
      </c>
      <c r="G60" s="258">
        <v>65.12314086378953</v>
      </c>
      <c r="H60" s="258">
        <v>50.059047002345572</v>
      </c>
      <c r="I60" s="258">
        <v>58.933109237906457</v>
      </c>
      <c r="J60" s="258">
        <v>73.914573451881495</v>
      </c>
      <c r="K60" s="258">
        <v>55.910142102366933</v>
      </c>
      <c r="L60" s="258">
        <v>64.313578962271322</v>
      </c>
    </row>
    <row r="61" spans="3:12" hidden="1" outlineLevel="1">
      <c r="C61" s="44" t="s">
        <v>40</v>
      </c>
      <c r="D61" s="258">
        <v>77.099999999999994</v>
      </c>
      <c r="E61" s="258">
        <v>55.14</v>
      </c>
      <c r="F61" s="258">
        <v>68.17</v>
      </c>
      <c r="G61" s="258">
        <v>75.420234377623316</v>
      </c>
      <c r="H61" s="258">
        <v>55.244662671191662</v>
      </c>
      <c r="I61" s="258">
        <v>67.129830183267558</v>
      </c>
      <c r="J61" s="258">
        <v>74.531477385460448</v>
      </c>
      <c r="K61" s="258">
        <v>52.585640100413208</v>
      </c>
      <c r="L61" s="258">
        <v>62.828699399678577</v>
      </c>
    </row>
    <row r="62" spans="3:12" hidden="1" outlineLevel="1">
      <c r="C62" s="44" t="s">
        <v>41</v>
      </c>
      <c r="D62" s="258">
        <v>89.24</v>
      </c>
      <c r="E62" s="258">
        <v>75.48</v>
      </c>
      <c r="F62" s="258">
        <v>83.64</v>
      </c>
      <c r="G62" s="258">
        <v>88.382937378345801</v>
      </c>
      <c r="H62" s="258">
        <v>74.658936594932911</v>
      </c>
      <c r="I62" s="258">
        <v>82.743567386075526</v>
      </c>
      <c r="J62" s="258">
        <v>88.270799938586663</v>
      </c>
      <c r="K62" s="258">
        <v>71.434255952974553</v>
      </c>
      <c r="L62" s="258">
        <v>79.292589913958508</v>
      </c>
    </row>
    <row r="63" spans="3:12" hidden="1" outlineLevel="1">
      <c r="C63" s="44" t="s">
        <v>42</v>
      </c>
      <c r="D63" s="258">
        <v>81.760000000000005</v>
      </c>
      <c r="E63" s="258">
        <v>67.13</v>
      </c>
      <c r="F63" s="258">
        <v>75.81</v>
      </c>
      <c r="G63" s="258">
        <v>80.274390144831457</v>
      </c>
      <c r="H63" s="258">
        <v>65.787910621239689</v>
      </c>
      <c r="I63" s="258">
        <v>74.32170774497915</v>
      </c>
      <c r="J63" s="258">
        <v>80.542170677522833</v>
      </c>
      <c r="K63" s="258">
        <v>61.207927337858749</v>
      </c>
      <c r="L63" s="258">
        <v>70.232044233573689</v>
      </c>
    </row>
    <row r="64" spans="3:12" hidden="1" outlineLevel="1">
      <c r="C64" s="44" t="s">
        <v>43</v>
      </c>
      <c r="D64" s="258">
        <v>68.67</v>
      </c>
      <c r="E64" s="258">
        <v>49.21</v>
      </c>
      <c r="F64" s="258">
        <v>60.75</v>
      </c>
      <c r="G64" s="258">
        <v>66.824989087001782</v>
      </c>
      <c r="H64" s="258">
        <v>47.976749223770668</v>
      </c>
      <c r="I64" s="258">
        <v>59.080002769288591</v>
      </c>
      <c r="J64" s="258">
        <v>69.395615676339446</v>
      </c>
      <c r="K64" s="258">
        <v>47.118559888099412</v>
      </c>
      <c r="L64" s="258">
        <v>57.496661397088019</v>
      </c>
    </row>
    <row r="65" spans="3:12" hidden="1" outlineLevel="1">
      <c r="C65" s="44" t="s">
        <v>44</v>
      </c>
      <c r="D65" s="258">
        <v>64.510000000000005</v>
      </c>
      <c r="E65" s="258">
        <v>39.770000000000003</v>
      </c>
      <c r="F65" s="258">
        <v>54.45</v>
      </c>
      <c r="G65" s="258">
        <v>63.014684617059373</v>
      </c>
      <c r="H65" s="258">
        <v>39.283143769551316</v>
      </c>
      <c r="I65" s="258">
        <v>53.263086563558524</v>
      </c>
      <c r="J65" s="258">
        <v>63.988672620513668</v>
      </c>
      <c r="K65" s="258">
        <v>41.937184090263337</v>
      </c>
      <c r="L65" s="258">
        <v>52.210201699351792</v>
      </c>
    </row>
    <row r="66" spans="3:12" hidden="1" outlineLevel="1">
      <c r="C66" s="44" t="s">
        <v>45</v>
      </c>
      <c r="D66" s="258">
        <v>69.680000000000007</v>
      </c>
      <c r="E66" s="258">
        <v>58.72</v>
      </c>
      <c r="F66" s="258">
        <v>65.22</v>
      </c>
      <c r="G66" s="258">
        <v>68.339545347704913</v>
      </c>
      <c r="H66" s="258">
        <v>58.01790743013936</v>
      </c>
      <c r="I66" s="258">
        <v>64.098250403030391</v>
      </c>
      <c r="J66" s="258">
        <v>75.113017001940761</v>
      </c>
      <c r="K66" s="258">
        <v>55.571243711504607</v>
      </c>
      <c r="L66" s="258">
        <v>64.675072727403972</v>
      </c>
    </row>
    <row r="67" spans="3:12" hidden="1" outlineLevel="1">
      <c r="C67" s="44" t="s">
        <v>46</v>
      </c>
      <c r="D67" s="258">
        <v>76.63</v>
      </c>
      <c r="E67" s="258">
        <v>68.61</v>
      </c>
      <c r="F67" s="258">
        <v>73.37</v>
      </c>
      <c r="G67" s="258">
        <v>75.245908031858377</v>
      </c>
      <c r="H67" s="258">
        <v>67.700474472362046</v>
      </c>
      <c r="I67" s="258">
        <v>72.145391479460528</v>
      </c>
      <c r="J67" s="258">
        <v>75.826226542341402</v>
      </c>
      <c r="K67" s="258">
        <v>60.398492167057007</v>
      </c>
      <c r="L67" s="258">
        <v>67.585734274918323</v>
      </c>
    </row>
    <row r="68" spans="3:12" hidden="1" outlineLevel="1">
      <c r="C68" s="44" t="s">
        <v>47</v>
      </c>
      <c r="D68" s="258">
        <v>76.09</v>
      </c>
      <c r="E68" s="258">
        <v>72.47</v>
      </c>
      <c r="F68" s="258">
        <v>74.62</v>
      </c>
      <c r="G68" s="258">
        <v>74.051288693174456</v>
      </c>
      <c r="H68" s="258">
        <v>71.073723734565675</v>
      </c>
      <c r="I68" s="258">
        <v>72.827768617460933</v>
      </c>
      <c r="J68" s="258">
        <v>75.305390782328345</v>
      </c>
      <c r="K68" s="258">
        <v>63.72165018613898</v>
      </c>
      <c r="L68" s="258">
        <v>69.118109974353345</v>
      </c>
    </row>
    <row r="69" spans="3:12" hidden="1" outlineLevel="1">
      <c r="C69" s="44" t="s">
        <v>48</v>
      </c>
      <c r="D69" s="258">
        <v>66.41</v>
      </c>
      <c r="E69" s="258">
        <v>67.64</v>
      </c>
      <c r="F69" s="258">
        <v>66.91</v>
      </c>
      <c r="G69" s="258">
        <v>64.414418805668475</v>
      </c>
      <c r="H69" s="258">
        <v>66.639724773420227</v>
      </c>
      <c r="I69" s="258">
        <v>65.328825901398645</v>
      </c>
      <c r="J69" s="258">
        <v>72.924878885586196</v>
      </c>
      <c r="K69" s="258">
        <v>59.413443960935503</v>
      </c>
      <c r="L69" s="258">
        <v>65.707949146586728</v>
      </c>
    </row>
    <row r="70" spans="3:12" collapsed="1">
      <c r="C70" s="51">
        <v>2006</v>
      </c>
      <c r="D70" s="262">
        <v>72.616612336092587</v>
      </c>
      <c r="E70" s="262">
        <v>60.894669860007411</v>
      </c>
      <c r="F70" s="262">
        <v>67.849960269218485</v>
      </c>
      <c r="G70" s="262">
        <v>71.229909848745152</v>
      </c>
      <c r="H70" s="262">
        <v>60.098122904873208</v>
      </c>
      <c r="I70" s="262">
        <v>66.655714157391785</v>
      </c>
      <c r="J70" s="262">
        <v>74.352968763711189</v>
      </c>
      <c r="K70" s="262">
        <v>56.911900920105744</v>
      </c>
      <c r="L70" s="262">
        <v>65.044807541401354</v>
      </c>
    </row>
    <row r="71" spans="3:12" ht="15" customHeight="1">
      <c r="C71" s="514" t="s">
        <v>76</v>
      </c>
      <c r="D71" s="515"/>
      <c r="E71" s="515"/>
      <c r="F71" s="515"/>
      <c r="G71" s="515"/>
      <c r="H71" s="515"/>
      <c r="I71" s="515"/>
      <c r="J71" s="515"/>
      <c r="K71" s="515"/>
      <c r="L71" s="516"/>
    </row>
  </sheetData>
  <mergeCells count="6">
    <mergeCell ref="C71:L71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C2:L58"/>
  <sheetViews>
    <sheetView showGridLines="0" showRowColHeaders="0" zoomScaleNormal="100" workbookViewId="0">
      <selection activeCell="E10" sqref="E10"/>
    </sheetView>
  </sheetViews>
  <sheetFormatPr baseColWidth="10" defaultRowHeight="15" outlineLevelRow="1"/>
  <cols>
    <col min="1" max="1" width="14.7109375" style="93" customWidth="1"/>
    <col min="2" max="4" width="11.42578125" style="93"/>
    <col min="5" max="5" width="13.85546875" style="93" customWidth="1"/>
    <col min="6" max="7" width="11.42578125" style="93"/>
    <col min="8" max="8" width="14.140625" style="93" customWidth="1"/>
    <col min="9" max="10" width="11.42578125" style="93"/>
    <col min="11" max="11" width="14.28515625" style="93" customWidth="1"/>
    <col min="12" max="16384" width="11.42578125" style="93"/>
  </cols>
  <sheetData>
    <row r="2" spans="3:12" ht="44.25" customHeight="1"/>
    <row r="3" spans="3:12" ht="27" customHeight="1">
      <c r="C3" s="517" t="s">
        <v>252</v>
      </c>
      <c r="D3" s="517"/>
      <c r="E3" s="517"/>
      <c r="F3" s="517"/>
      <c r="G3" s="517"/>
      <c r="H3" s="517"/>
      <c r="I3" s="517"/>
      <c r="J3" s="517"/>
      <c r="K3" s="517"/>
      <c r="L3" s="517"/>
    </row>
    <row r="4" spans="3:12" ht="15" customHeight="1">
      <c r="C4" s="518"/>
      <c r="D4" s="520" t="s">
        <v>87</v>
      </c>
      <c r="E4" s="521"/>
      <c r="F4" s="521"/>
      <c r="G4" s="520" t="s">
        <v>90</v>
      </c>
      <c r="H4" s="521"/>
      <c r="I4" s="521"/>
      <c r="J4" s="520" t="s">
        <v>91</v>
      </c>
      <c r="K4" s="521"/>
      <c r="L4" s="521"/>
    </row>
    <row r="5" spans="3:12" ht="30">
      <c r="C5" s="519"/>
      <c r="D5" s="95" t="s">
        <v>92</v>
      </c>
      <c r="E5" s="95" t="s">
        <v>93</v>
      </c>
      <c r="F5" s="95" t="s">
        <v>69</v>
      </c>
      <c r="G5" s="95" t="s">
        <v>92</v>
      </c>
      <c r="H5" s="95" t="s">
        <v>93</v>
      </c>
      <c r="I5" s="95" t="s">
        <v>69</v>
      </c>
      <c r="J5" s="95" t="s">
        <v>94</v>
      </c>
      <c r="K5" s="95" t="s">
        <v>93</v>
      </c>
      <c r="L5" s="95" t="s">
        <v>36</v>
      </c>
    </row>
    <row r="6" spans="3:12" hidden="1">
      <c r="C6" s="44" t="s">
        <v>37</v>
      </c>
      <c r="D6" s="123">
        <f>IFERROR('Tablas evol IO zona'!D6/'Tablas evol IO zona'!D19-1,"-")</f>
        <v>-1</v>
      </c>
      <c r="E6" s="123">
        <f>IFERROR('Tablas evol IO zona'!E6/'Tablas evol IO zona'!E19-1,"-")</f>
        <v>-1</v>
      </c>
      <c r="F6" s="123">
        <f>IFERROR('Tablas evol IO zona'!F6/'Tablas evol IO zona'!F19-1,"-")</f>
        <v>-1</v>
      </c>
      <c r="G6" s="123">
        <f>IFERROR('Tablas evol IO zona'!G6/'Tablas evol IO zona'!G19-1,"-")</f>
        <v>-1</v>
      </c>
      <c r="H6" s="123">
        <f>IFERROR('Tablas evol IO zona'!H6/'Tablas evol IO zona'!H19-1,"-")</f>
        <v>-1</v>
      </c>
      <c r="I6" s="123">
        <f>IFERROR('Tablas evol IO zona'!I6/'Tablas evol IO zona'!I19-1,"-")</f>
        <v>-1</v>
      </c>
      <c r="J6" s="123">
        <f>IFERROR('Tablas evol IO zona'!J6/'Tablas evol IO zona'!J19-1,"-")</f>
        <v>-1</v>
      </c>
      <c r="K6" s="123">
        <f>IFERROR('Tablas evol IO zona'!K6/'Tablas evol IO zona'!K19-1,"-")</f>
        <v>-1</v>
      </c>
      <c r="L6" s="123">
        <f>IFERROR('Tablas evol IO zona'!L6/'Tablas evol IO zona'!L19-1,"-")</f>
        <v>-1</v>
      </c>
    </row>
    <row r="7" spans="3:12" hidden="1">
      <c r="C7" s="44" t="s">
        <v>38</v>
      </c>
      <c r="D7" s="123">
        <f>IFERROR('Tablas evol IO zona'!D7/'Tablas evol IO zona'!D20-1,"-")</f>
        <v>-1</v>
      </c>
      <c r="E7" s="123">
        <f>IFERROR('Tablas evol IO zona'!E7/'Tablas evol IO zona'!E20-1,"-")</f>
        <v>-1</v>
      </c>
      <c r="F7" s="123">
        <f>IFERROR('Tablas evol IO zona'!F7/'Tablas evol IO zona'!F20-1,"-")</f>
        <v>-1</v>
      </c>
      <c r="G7" s="123">
        <f>IFERROR('Tablas evol IO zona'!G7/'Tablas evol IO zona'!G20-1,"-")</f>
        <v>-1</v>
      </c>
      <c r="H7" s="123">
        <f>IFERROR('Tablas evol IO zona'!H7/'Tablas evol IO zona'!H20-1,"-")</f>
        <v>-1</v>
      </c>
      <c r="I7" s="123">
        <f>IFERROR('Tablas evol IO zona'!I7/'Tablas evol IO zona'!I20-1,"-")</f>
        <v>-1</v>
      </c>
      <c r="J7" s="123">
        <f>IFERROR('Tablas evol IO zona'!J7/'Tablas evol IO zona'!J20-1,"-")</f>
        <v>-1</v>
      </c>
      <c r="K7" s="123">
        <f>IFERROR('Tablas evol IO zona'!K7/'Tablas evol IO zona'!K20-1,"-")</f>
        <v>-1</v>
      </c>
      <c r="L7" s="123">
        <f>IFERROR('Tablas evol IO zona'!L7/'Tablas evol IO zona'!L20-1,"-")</f>
        <v>-1</v>
      </c>
    </row>
    <row r="8" spans="3:12" hidden="1">
      <c r="C8" s="44" t="s">
        <v>39</v>
      </c>
      <c r="D8" s="123">
        <f>IFERROR('Tablas evol IO zona'!D8/'Tablas evol IO zona'!D21-1,"-")</f>
        <v>-1</v>
      </c>
      <c r="E8" s="123">
        <f>IFERROR('Tablas evol IO zona'!E8/'Tablas evol IO zona'!E21-1,"-")</f>
        <v>-1</v>
      </c>
      <c r="F8" s="123">
        <f>IFERROR('Tablas evol IO zona'!F8/'Tablas evol IO zona'!F21-1,"-")</f>
        <v>-1</v>
      </c>
      <c r="G8" s="123">
        <f>IFERROR('Tablas evol IO zona'!G8/'Tablas evol IO zona'!G21-1,"-")</f>
        <v>-1</v>
      </c>
      <c r="H8" s="123">
        <f>IFERROR('Tablas evol IO zona'!H8/'Tablas evol IO zona'!H21-1,"-")</f>
        <v>-1</v>
      </c>
      <c r="I8" s="123">
        <f>IFERROR('Tablas evol IO zona'!I8/'Tablas evol IO zona'!I21-1,"-")</f>
        <v>-1</v>
      </c>
      <c r="J8" s="123">
        <f>IFERROR('Tablas evol IO zona'!J8/'Tablas evol IO zona'!J21-1,"-")</f>
        <v>-1</v>
      </c>
      <c r="K8" s="123">
        <f>IFERROR('Tablas evol IO zona'!K8/'Tablas evol IO zona'!K21-1,"-")</f>
        <v>-1</v>
      </c>
      <c r="L8" s="123">
        <f>IFERROR('Tablas evol IO zona'!L8/'Tablas evol IO zona'!L21-1,"-")</f>
        <v>-1</v>
      </c>
    </row>
    <row r="9" spans="3:12" hidden="1">
      <c r="C9" s="44" t="s">
        <v>40</v>
      </c>
      <c r="D9" s="123">
        <f>IFERROR('Tablas evol IO zona'!D9/'Tablas evol IO zona'!D22-1,"-")</f>
        <v>-1</v>
      </c>
      <c r="E9" s="123">
        <f>IFERROR('Tablas evol IO zona'!E9/'Tablas evol IO zona'!E22-1,"-")</f>
        <v>-1</v>
      </c>
      <c r="F9" s="123">
        <f>IFERROR('Tablas evol IO zona'!F9/'Tablas evol IO zona'!F22-1,"-")</f>
        <v>-1</v>
      </c>
      <c r="G9" s="123">
        <f>IFERROR('Tablas evol IO zona'!G9/'Tablas evol IO zona'!G22-1,"-")</f>
        <v>-1</v>
      </c>
      <c r="H9" s="123">
        <f>IFERROR('Tablas evol IO zona'!H9/'Tablas evol IO zona'!H22-1,"-")</f>
        <v>-1</v>
      </c>
      <c r="I9" s="123">
        <f>IFERROR('Tablas evol IO zona'!I9/'Tablas evol IO zona'!I22-1,"-")</f>
        <v>-1</v>
      </c>
      <c r="J9" s="123">
        <f>IFERROR('Tablas evol IO zona'!J9/'Tablas evol IO zona'!J22-1,"-")</f>
        <v>-1</v>
      </c>
      <c r="K9" s="123">
        <f>IFERROR('Tablas evol IO zona'!K9/'Tablas evol IO zona'!K22-1,"-")</f>
        <v>-1</v>
      </c>
      <c r="L9" s="123">
        <f>IFERROR('Tablas evol IO zona'!L9/'Tablas evol IO zona'!L22-1,"-")</f>
        <v>-1</v>
      </c>
    </row>
    <row r="10" spans="3:12" hidden="1">
      <c r="C10" s="44" t="s">
        <v>41</v>
      </c>
      <c r="D10" s="123">
        <f>IFERROR('Tablas evol IO zona'!D10/'Tablas evol IO zona'!D23-1,"-")</f>
        <v>-1</v>
      </c>
      <c r="E10" s="123">
        <f>IFERROR('Tablas evol IO zona'!E10/'Tablas evol IO zona'!E23-1,"-")</f>
        <v>-1</v>
      </c>
      <c r="F10" s="123">
        <f>IFERROR('Tablas evol IO zona'!F10/'Tablas evol IO zona'!F23-1,"-")</f>
        <v>-1</v>
      </c>
      <c r="G10" s="123">
        <f>IFERROR('Tablas evol IO zona'!G10/'Tablas evol IO zona'!G23-1,"-")</f>
        <v>-1</v>
      </c>
      <c r="H10" s="123">
        <f>IFERROR('Tablas evol IO zona'!H10/'Tablas evol IO zona'!H23-1,"-")</f>
        <v>-1</v>
      </c>
      <c r="I10" s="123">
        <f>IFERROR('Tablas evol IO zona'!I10/'Tablas evol IO zona'!I23-1,"-")</f>
        <v>-1</v>
      </c>
      <c r="J10" s="123">
        <f>IFERROR('Tablas evol IO zona'!J10/'Tablas evol IO zona'!J23-1,"-")</f>
        <v>-1</v>
      </c>
      <c r="K10" s="123">
        <f>IFERROR('Tablas evol IO zona'!K10/'Tablas evol IO zona'!K23-1,"-")</f>
        <v>-1</v>
      </c>
      <c r="L10" s="123">
        <f>IFERROR('Tablas evol IO zona'!L10/'Tablas evol IO zona'!L23-1,"-")</f>
        <v>-1</v>
      </c>
    </row>
    <row r="11" spans="3:12">
      <c r="C11" s="44" t="s">
        <v>42</v>
      </c>
      <c r="D11" s="123">
        <f>IFERROR('Tablas evol IO zona'!D11/'Tablas evol IO zona'!D24-1,"-")</f>
        <v>-8.423881947985723E-2</v>
      </c>
      <c r="E11" s="123">
        <f>IFERROR('Tablas evol IO zona'!E11/'Tablas evol IO zona'!E24-1,"-")</f>
        <v>-0.13057703454140601</v>
      </c>
      <c r="F11" s="123">
        <f>IFERROR('Tablas evol IO zona'!F11/'Tablas evol IO zona'!F24-1,"-")</f>
        <v>-9.28800358681654E-2</v>
      </c>
      <c r="G11" s="123">
        <f>IFERROR('Tablas evol IO zona'!G11/'Tablas evol IO zona'!G24-1,"-")</f>
        <v>-0.10337645646603899</v>
      </c>
      <c r="H11" s="123">
        <f>IFERROR('Tablas evol IO zona'!H11/'Tablas evol IO zona'!H24-1,"-")</f>
        <v>-0.13634688950410601</v>
      </c>
      <c r="I11" s="123">
        <f>IFERROR('Tablas evol IO zona'!I11/'Tablas evol IO zona'!I24-1,"-")</f>
        <v>-0.10822133134609357</v>
      </c>
      <c r="J11" s="123">
        <f>IFERROR('Tablas evol IO zona'!J11/'Tablas evol IO zona'!J24-1,"-")</f>
        <v>5.284395530463315E-2</v>
      </c>
      <c r="K11" s="123">
        <f>IFERROR('Tablas evol IO zona'!K11/'Tablas evol IO zona'!K24-1,"-")</f>
        <v>6.9357846400430079E-2</v>
      </c>
      <c r="L11" s="123">
        <f>IFERROR('Tablas evol IO zona'!L11/'Tablas evol IO zona'!L24-1,"-")</f>
        <v>6.3081132242310378E-2</v>
      </c>
    </row>
    <row r="12" spans="3:12">
      <c r="C12" s="44" t="s">
        <v>43</v>
      </c>
      <c r="D12" s="123">
        <f>IFERROR('Tablas evol IO zona'!D12/'Tablas evol IO zona'!D25-1,"-")</f>
        <v>0.13270363253281148</v>
      </c>
      <c r="E12" s="123">
        <f>IFERROR('Tablas evol IO zona'!E12/'Tablas evol IO zona'!E25-1,"-")</f>
        <v>-3.4240303211903411E-2</v>
      </c>
      <c r="F12" s="123">
        <f>IFERROR('Tablas evol IO zona'!F12/'Tablas evol IO zona'!F25-1,"-")</f>
        <v>7.8898167490600635E-2</v>
      </c>
      <c r="G12" s="123">
        <f>IFERROR('Tablas evol IO zona'!G12/'Tablas evol IO zona'!G25-1,"-")</f>
        <v>0.11225595530154853</v>
      </c>
      <c r="H12" s="123">
        <f>IFERROR('Tablas evol IO zona'!H12/'Tablas evol IO zona'!H25-1,"-")</f>
        <v>-4.7249314455221403E-2</v>
      </c>
      <c r="I12" s="123">
        <f>IFERROR('Tablas evol IO zona'!I12/'Tablas evol IO zona'!I25-1,"-")</f>
        <v>6.1407831914374933E-2</v>
      </c>
      <c r="J12" s="123">
        <f>IFERROR('Tablas evol IO zona'!J12/'Tablas evol IO zona'!J25-1,"-")</f>
        <v>6.9817041760255716E-2</v>
      </c>
      <c r="K12" s="123">
        <f>IFERROR('Tablas evol IO zona'!K12/'Tablas evol IO zona'!K25-1,"-")</f>
        <v>6.9272393104034879E-2</v>
      </c>
      <c r="L12" s="123">
        <f>IFERROR('Tablas evol IO zona'!L12/'Tablas evol IO zona'!L25-1,"-")</f>
        <v>7.3443333386952414E-2</v>
      </c>
    </row>
    <row r="13" spans="3:12">
      <c r="C13" s="44" t="s">
        <v>44</v>
      </c>
      <c r="D13" s="123">
        <f>IFERROR('Tablas evol IO zona'!D13/'Tablas evol IO zona'!D26-1,"-")</f>
        <v>6.0661012297853922E-2</v>
      </c>
      <c r="E13" s="123">
        <f>IFERROR('Tablas evol IO zona'!E13/'Tablas evol IO zona'!E26-1,"-")</f>
        <v>1.8705422015508955E-2</v>
      </c>
      <c r="F13" s="123">
        <f>IFERROR('Tablas evol IO zona'!F13/'Tablas evol IO zona'!F26-1,"-")</f>
        <v>5.3045513242440778E-2</v>
      </c>
      <c r="G13" s="123">
        <f>IFERROR('Tablas evol IO zona'!G13/'Tablas evol IO zona'!G26-1,"-")</f>
        <v>4.3212476072561179E-2</v>
      </c>
      <c r="H13" s="123">
        <f>IFERROR('Tablas evol IO zona'!H13/'Tablas evol IO zona'!H26-1,"-")</f>
        <v>-9.9666077204198178E-2</v>
      </c>
      <c r="I13" s="123">
        <f>IFERROR('Tablas evol IO zona'!I13/'Tablas evol IO zona'!I26-1,"-")</f>
        <v>3.8335534435620655E-3</v>
      </c>
      <c r="J13" s="123">
        <f>IFERROR('Tablas evol IO zona'!J13/'Tablas evol IO zona'!J26-1,"-")</f>
        <v>6.9007013858599642E-2</v>
      </c>
      <c r="K13" s="123">
        <f>IFERROR('Tablas evol IO zona'!K13/'Tablas evol IO zona'!K26-1,"-")</f>
        <v>1.5306304370241497E-2</v>
      </c>
      <c r="L13" s="123">
        <f>IFERROR('Tablas evol IO zona'!L13/'Tablas evol IO zona'!L26-1,"-")</f>
        <v>5.1243076318947756E-2</v>
      </c>
    </row>
    <row r="14" spans="3:12">
      <c r="C14" s="44" t="s">
        <v>45</v>
      </c>
      <c r="D14" s="123">
        <f>IFERROR('Tablas evol IO zona'!D14/'Tablas evol IO zona'!D27-1,"-")</f>
        <v>-0.13711266589744842</v>
      </c>
      <c r="E14" s="123">
        <f>IFERROR('Tablas evol IO zona'!E14/'Tablas evol IO zona'!E27-1,"-")</f>
        <v>-9.4077151852532626E-2</v>
      </c>
      <c r="F14" s="123">
        <f>IFERROR('Tablas evol IO zona'!F14/'Tablas evol IO zona'!F27-1,"-")</f>
        <v>-0.11712039065016155</v>
      </c>
      <c r="G14" s="123">
        <f>IFERROR('Tablas evol IO zona'!G14/'Tablas evol IO zona'!G27-1,"-")</f>
        <v>-0.15036484633127101</v>
      </c>
      <c r="H14" s="123">
        <f>IFERROR('Tablas evol IO zona'!H14/'Tablas evol IO zona'!H27-1,"-")</f>
        <v>-0.10787626899694724</v>
      </c>
      <c r="I14" s="123">
        <f>IFERROR('Tablas evol IO zona'!I14/'Tablas evol IO zona'!I27-1,"-")</f>
        <v>-0.13025367171163793</v>
      </c>
      <c r="J14" s="123">
        <f>IFERROR('Tablas evol IO zona'!J14/'Tablas evol IO zona'!J27-1,"-")</f>
        <v>-2.6782142167815937E-2</v>
      </c>
      <c r="K14" s="123">
        <f>IFERROR('Tablas evol IO zona'!K14/'Tablas evol IO zona'!K27-1,"-")</f>
        <v>-6.4336561498255285E-2</v>
      </c>
      <c r="L14" s="123">
        <f>IFERROR('Tablas evol IO zona'!L14/'Tablas evol IO zona'!L27-1,"-")</f>
        <v>-3.9832716267403034E-2</v>
      </c>
    </row>
    <row r="15" spans="3:12">
      <c r="C15" s="44" t="s">
        <v>46</v>
      </c>
      <c r="D15" s="123">
        <f>IFERROR('Tablas evol IO zona'!D15/'Tablas evol IO zona'!D28-1,"-")</f>
        <v>-3.5374126163259967E-2</v>
      </c>
      <c r="E15" s="123">
        <f>IFERROR('Tablas evol IO zona'!E15/'Tablas evol IO zona'!E28-1,"-")</f>
        <v>-0.10505337012622196</v>
      </c>
      <c r="F15" s="123">
        <f>IFERROR('Tablas evol IO zona'!F15/'Tablas evol IO zona'!F28-1,"-")</f>
        <v>-5.6610301090810222E-2</v>
      </c>
      <c r="G15" s="123">
        <f>IFERROR('Tablas evol IO zona'!G15/'Tablas evol IO zona'!G28-1,"-")</f>
        <v>-4.2300015931416191E-2</v>
      </c>
      <c r="H15" s="123">
        <f>IFERROR('Tablas evol IO zona'!H15/'Tablas evol IO zona'!H28-1,"-")</f>
        <v>-0.11892962570809407</v>
      </c>
      <c r="I15" s="123">
        <f>IFERROR('Tablas evol IO zona'!I15/'Tablas evol IO zona'!I28-1,"-")</f>
        <v>-6.6406921886021042E-2</v>
      </c>
      <c r="J15" s="123">
        <f>IFERROR('Tablas evol IO zona'!J15/'Tablas evol IO zona'!J28-1,"-")</f>
        <v>2.766340058406902E-2</v>
      </c>
      <c r="K15" s="123">
        <f>IFERROR('Tablas evol IO zona'!K15/'Tablas evol IO zona'!K28-1,"-")</f>
        <v>-3.0716250176164528E-2</v>
      </c>
      <c r="L15" s="123">
        <f>IFERROR('Tablas evol IO zona'!L15/'Tablas evol IO zona'!L28-1,"-")</f>
        <v>2.2417830811127804E-3</v>
      </c>
    </row>
    <row r="16" spans="3:12">
      <c r="C16" s="44" t="s">
        <v>47</v>
      </c>
      <c r="D16" s="123">
        <f>IFERROR('Tablas evol IO zona'!D16/'Tablas evol IO zona'!D29-1,"-")</f>
        <v>9.4050743657043023E-2</v>
      </c>
      <c r="E16" s="123">
        <f>IFERROR('Tablas evol IO zona'!E16/'Tablas evol IO zona'!E29-1,"-")</f>
        <v>-5.1091350040420425E-2</v>
      </c>
      <c r="F16" s="123">
        <f>IFERROR('Tablas evol IO zona'!F16/'Tablas evol IO zona'!F29-1,"-")</f>
        <v>4.2262085740346622E-2</v>
      </c>
      <c r="G16" s="123">
        <f>IFERROR('Tablas evol IO zona'!G16/'Tablas evol IO zona'!G29-1,"-")</f>
        <v>7.9593531764988068E-2</v>
      </c>
      <c r="H16" s="123">
        <f>IFERROR('Tablas evol IO zona'!H16/'Tablas evol IO zona'!H29-1,"-")</f>
        <v>-7.1773738805785414E-2</v>
      </c>
      <c r="I16" s="123">
        <f>IFERROR('Tablas evol IO zona'!I16/'Tablas evol IO zona'!I29-1,"-")</f>
        <v>2.538785564880186E-2</v>
      </c>
      <c r="J16" s="123">
        <f>IFERROR('Tablas evol IO zona'!J16/'Tablas evol IO zona'!J29-1,"-")</f>
        <v>3.2201918099518112E-2</v>
      </c>
      <c r="K16" s="123">
        <f>IFERROR('Tablas evol IO zona'!K16/'Tablas evol IO zona'!K29-1,"-")</f>
        <v>-3.2014192254732565E-2</v>
      </c>
      <c r="L16" s="123">
        <f>IFERROR('Tablas evol IO zona'!L16/'Tablas evol IO zona'!L29-1,"-")</f>
        <v>4.05339196311294E-3</v>
      </c>
    </row>
    <row r="17" spans="3:12">
      <c r="C17" s="44" t="s">
        <v>48</v>
      </c>
      <c r="D17" s="123">
        <f>IFERROR('Tablas evol IO zona'!D17/'Tablas evol IO zona'!D30-1,"-")</f>
        <v>1.3069079419790519E-2</v>
      </c>
      <c r="E17" s="123">
        <f>IFERROR('Tablas evol IO zona'!E17/'Tablas evol IO zona'!E30-1,"-")</f>
        <v>-0.10124133483798159</v>
      </c>
      <c r="F17" s="123">
        <f>IFERROR('Tablas evol IO zona'!F17/'Tablas evol IO zona'!F30-1,"-")</f>
        <v>-2.6632560938910532E-2</v>
      </c>
      <c r="G17" s="123">
        <f>IFERROR('Tablas evol IO zona'!G17/'Tablas evol IO zona'!G30-1,"-")</f>
        <v>2.2157269961797788E-2</v>
      </c>
      <c r="H17" s="123">
        <f>IFERROR('Tablas evol IO zona'!H17/'Tablas evol IO zona'!H30-1,"-")</f>
        <v>-0.11782302318599447</v>
      </c>
      <c r="I17" s="123">
        <f>IFERROR('Tablas evol IO zona'!I17/'Tablas evol IO zona'!I30-1,"-")</f>
        <v>-2.7511955981026404E-2</v>
      </c>
      <c r="J17" s="123">
        <f>IFERROR('Tablas evol IO zona'!J17/'Tablas evol IO zona'!J30-1,"-")</f>
        <v>-7.0077411458493444E-3</v>
      </c>
      <c r="K17" s="123">
        <f>IFERROR('Tablas evol IO zona'!K17/'Tablas evol IO zona'!K30-1,"-")</f>
        <v>-4.5185692372421538E-2</v>
      </c>
      <c r="L17" s="123">
        <f>IFERROR('Tablas evol IO zona'!L17/'Tablas evol IO zona'!L30-1,"-")</f>
        <v>-2.2362553070906399E-2</v>
      </c>
    </row>
    <row r="18" spans="3:12" ht="30">
      <c r="C18" s="238" t="s">
        <v>54</v>
      </c>
      <c r="D18" s="124">
        <v>3.1317882204200398E-3</v>
      </c>
      <c r="E18" s="124">
        <v>-7.4134138554253881E-2</v>
      </c>
      <c r="F18" s="124">
        <v>-1.925502082712871E-2</v>
      </c>
      <c r="G18" s="124">
        <v>-7.8199895072756931E-3</v>
      </c>
      <c r="H18" s="124">
        <v>-0.10008334804266539</v>
      </c>
      <c r="I18" s="124">
        <v>-3.5326923807796118E-2</v>
      </c>
      <c r="J18" s="124">
        <v>2.9435594517986718E-2</v>
      </c>
      <c r="K18" s="124">
        <v>-6.7523713185498879E-3</v>
      </c>
      <c r="L18" s="124">
        <v>1.6231046885645251E-2</v>
      </c>
    </row>
    <row r="19" spans="3:12" hidden="1" outlineLevel="1">
      <c r="C19" s="44" t="s">
        <v>37</v>
      </c>
      <c r="D19" s="123">
        <f>IFERROR('Tablas evol IO zona'!D19/'Tablas evol IO zona'!D32-1,"-")</f>
        <v>-5.0841294014291494E-2</v>
      </c>
      <c r="E19" s="123">
        <f>IFERROR('Tablas evol IO zona'!E19/'Tablas evol IO zona'!E32-1,"-")</f>
        <v>-0.15320306739639999</v>
      </c>
      <c r="F19" s="123">
        <f>IFERROR('Tablas evol IO zona'!F19/'Tablas evol IO zona'!F32-1,"-")</f>
        <v>-9.0055212372791349E-2</v>
      </c>
      <c r="G19" s="123">
        <f>IFERROR('Tablas evol IO zona'!G19/'Tablas evol IO zona'!G32-1,"-")</f>
        <v>-5.4542690575146824E-2</v>
      </c>
      <c r="H19" s="123">
        <f>IFERROR('Tablas evol IO zona'!H19/'Tablas evol IO zona'!H32-1,"-")</f>
        <v>-0.16782912417106721</v>
      </c>
      <c r="I19" s="123">
        <f>IFERROR('Tablas evol IO zona'!I19/'Tablas evol IO zona'!I32-1,"-")</f>
        <v>-9.8080599497010756E-2</v>
      </c>
      <c r="J19" s="123">
        <f>IFERROR('Tablas evol IO zona'!J19/'Tablas evol IO zona'!J32-1,"-")</f>
        <v>-6.0628297604490511E-2</v>
      </c>
      <c r="K19" s="123">
        <f>IFERROR('Tablas evol IO zona'!K19/'Tablas evol IO zona'!K32-1,"-")</f>
        <v>-9.6751631345300404E-2</v>
      </c>
      <c r="L19" s="123">
        <f>IFERROR('Tablas evol IO zona'!L19/'Tablas evol IO zona'!L32-1,"-")</f>
        <v>-7.6514199942942507E-2</v>
      </c>
    </row>
    <row r="20" spans="3:12" hidden="1" outlineLevel="1">
      <c r="C20" s="44" t="s">
        <v>38</v>
      </c>
      <c r="D20" s="123">
        <f>IFERROR('Tablas evol IO zona'!D20/'Tablas evol IO zona'!D33-1,"-")</f>
        <v>-3.0338795948830821E-2</v>
      </c>
      <c r="E20" s="123">
        <f>IFERROR('Tablas evol IO zona'!E20/'Tablas evol IO zona'!E33-1,"-")</f>
        <v>-0.15059583581588376</v>
      </c>
      <c r="F20" s="123">
        <f>IFERROR('Tablas evol IO zona'!F20/'Tablas evol IO zona'!F33-1,"-")</f>
        <v>-7.5085057124521404E-2</v>
      </c>
      <c r="G20" s="123">
        <f>IFERROR('Tablas evol IO zona'!G20/'Tablas evol IO zona'!G33-1,"-")</f>
        <v>-4.0499124318455038E-2</v>
      </c>
      <c r="H20" s="123">
        <f>IFERROR('Tablas evol IO zona'!H20/'Tablas evol IO zona'!H33-1,"-")</f>
        <v>-0.17204803249705636</v>
      </c>
      <c r="I20" s="123">
        <f>IFERROR('Tablas evol IO zona'!I20/'Tablas evol IO zona'!I33-1,"-")</f>
        <v>-8.9633892677917104E-2</v>
      </c>
      <c r="J20" s="123">
        <f>IFERROR('Tablas evol IO zona'!J20/'Tablas evol IO zona'!J33-1,"-")</f>
        <v>-6.2358975251137649E-2</v>
      </c>
      <c r="K20" s="123">
        <f>IFERROR('Tablas evol IO zona'!K20/'Tablas evol IO zona'!K33-1,"-")</f>
        <v>-0.1351318529536264</v>
      </c>
      <c r="L20" s="123">
        <f>IFERROR('Tablas evol IO zona'!L20/'Tablas evol IO zona'!L33-1,"-")</f>
        <v>-9.5231853005462996E-2</v>
      </c>
    </row>
    <row r="21" spans="3:12" hidden="1" outlineLevel="1">
      <c r="C21" s="44" t="s">
        <v>39</v>
      </c>
      <c r="D21" s="123">
        <f>IFERROR('Tablas evol IO zona'!D21/'Tablas evol IO zona'!D34-1,"-")</f>
        <v>-0.16525535996062068</v>
      </c>
      <c r="E21" s="123">
        <f>IFERROR('Tablas evol IO zona'!E21/'Tablas evol IO zona'!E34-1,"-")</f>
        <v>-0.21807270579177496</v>
      </c>
      <c r="F21" s="123">
        <f>IFERROR('Tablas evol IO zona'!F21/'Tablas evol IO zona'!F34-1,"-")</f>
        <v>-0.18416107587675112</v>
      </c>
      <c r="G21" s="123">
        <f>IFERROR('Tablas evol IO zona'!G21/'Tablas evol IO zona'!G34-1,"-")</f>
        <v>-0.16785089746903992</v>
      </c>
      <c r="H21" s="123">
        <f>IFERROR('Tablas evol IO zona'!H21/'Tablas evol IO zona'!H34-1,"-")</f>
        <v>-0.24267360898242429</v>
      </c>
      <c r="I21" s="123">
        <f>IFERROR('Tablas evol IO zona'!I21/'Tablas evol IO zona'!I34-1,"-")</f>
        <v>-0.19490890088108193</v>
      </c>
      <c r="J21" s="123">
        <f>IFERROR('Tablas evol IO zona'!J21/'Tablas evol IO zona'!J34-1,"-")</f>
        <v>-9.6925539197951327E-2</v>
      </c>
      <c r="K21" s="123">
        <f>IFERROR('Tablas evol IO zona'!K21/'Tablas evol IO zona'!K34-1,"-")</f>
        <v>-0.11182092508637309</v>
      </c>
      <c r="L21" s="123">
        <f>IFERROR('Tablas evol IO zona'!L21/'Tablas evol IO zona'!L34-1,"-")</f>
        <v>-0.10228116041542146</v>
      </c>
    </row>
    <row r="22" spans="3:12" hidden="1" outlineLevel="1">
      <c r="C22" s="44" t="s">
        <v>40</v>
      </c>
      <c r="D22" s="123">
        <f>IFERROR('Tablas evol IO zona'!D22/'Tablas evol IO zona'!D35-1,"-")</f>
        <v>-0.1662211039471615</v>
      </c>
      <c r="E22" s="123">
        <f>IFERROR('Tablas evol IO zona'!E22/'Tablas evol IO zona'!E35-1,"-")</f>
        <v>-0.25122210414452717</v>
      </c>
      <c r="F22" s="123">
        <f>IFERROR('Tablas evol IO zona'!F22/'Tablas evol IO zona'!F35-1,"-")</f>
        <v>-0.19441517386722873</v>
      </c>
      <c r="G22" s="123">
        <f>IFERROR('Tablas evol IO zona'!G22/'Tablas evol IO zona'!G35-1,"-")</f>
        <v>-0.17412514976595828</v>
      </c>
      <c r="H22" s="123">
        <f>IFERROR('Tablas evol IO zona'!H22/'Tablas evol IO zona'!H35-1,"-")</f>
        <v>-0.27678792296016208</v>
      </c>
      <c r="I22" s="123">
        <f>IFERROR('Tablas evol IO zona'!I22/'Tablas evol IO zona'!I35-1,"-")</f>
        <v>-0.20878819958320638</v>
      </c>
      <c r="J22" s="123">
        <f>IFERROR('Tablas evol IO zona'!J22/'Tablas evol IO zona'!J35-1,"-")</f>
        <v>-0.10530589180506589</v>
      </c>
      <c r="K22" s="123">
        <f>IFERROR('Tablas evol IO zona'!K22/'Tablas evol IO zona'!K35-1,"-")</f>
        <v>-8.7214623177495842E-2</v>
      </c>
      <c r="L22" s="123">
        <f>IFERROR('Tablas evol IO zona'!L22/'Tablas evol IO zona'!L35-1,"-")</f>
        <v>-9.6216339181741883E-2</v>
      </c>
    </row>
    <row r="23" spans="3:12" hidden="1" outlineLevel="1">
      <c r="C23" s="44" t="s">
        <v>41</v>
      </c>
      <c r="D23" s="123">
        <f>IFERROR('Tablas evol IO zona'!D23/'Tablas evol IO zona'!D36-1,"-")</f>
        <v>-0.14727488151658774</v>
      </c>
      <c r="E23" s="123">
        <f>IFERROR('Tablas evol IO zona'!E23/'Tablas evol IO zona'!E36-1,"-")</f>
        <v>-0.31999475203358696</v>
      </c>
      <c r="F23" s="123">
        <f>IFERROR('Tablas evol IO zona'!F23/'Tablas evol IO zona'!F36-1,"-")</f>
        <v>-0.21242756750092462</v>
      </c>
      <c r="G23" s="123">
        <f>IFERROR('Tablas evol IO zona'!G23/'Tablas evol IO zona'!G36-1,"-")</f>
        <v>-0.16320138624645808</v>
      </c>
      <c r="H23" s="123">
        <f>IFERROR('Tablas evol IO zona'!H23/'Tablas evol IO zona'!H36-1,"-")</f>
        <v>-0.33175469990150708</v>
      </c>
      <c r="I23" s="123">
        <f>IFERROR('Tablas evol IO zona'!I23/'Tablas evol IO zona'!I36-1,"-")</f>
        <v>-0.22749569985056239</v>
      </c>
      <c r="J23" s="123">
        <f>IFERROR('Tablas evol IO zona'!J23/'Tablas evol IO zona'!J36-1,"-")</f>
        <v>-0.1121541633274602</v>
      </c>
      <c r="K23" s="123">
        <f>IFERROR('Tablas evol IO zona'!K23/'Tablas evol IO zona'!K36-1,"-")</f>
        <v>-0.12720596534062967</v>
      </c>
      <c r="L23" s="123">
        <f>IFERROR('Tablas evol IO zona'!L23/'Tablas evol IO zona'!L36-1,"-")</f>
        <v>-0.11812677448346953</v>
      </c>
    </row>
    <row r="24" spans="3:12" hidden="1" outlineLevel="1">
      <c r="C24" s="44" t="s">
        <v>42</v>
      </c>
      <c r="D24" s="123">
        <f>IFERROR('Tablas evol IO zona'!D24/'Tablas evol IO zona'!D37-1,"-")</f>
        <v>-0.18330176307737145</v>
      </c>
      <c r="E24" s="123">
        <f>IFERROR('Tablas evol IO zona'!E24/'Tablas evol IO zona'!E37-1,"-")</f>
        <v>-0.25870646766169147</v>
      </c>
      <c r="F24" s="123">
        <f>IFERROR('Tablas evol IO zona'!F24/'Tablas evol IO zona'!F37-1,"-")</f>
        <v>-0.21124387254901955</v>
      </c>
      <c r="G24" s="123">
        <f>IFERROR('Tablas evol IO zona'!G24/'Tablas evol IO zona'!G37-1,"-")</f>
        <v>-0.18419364375114877</v>
      </c>
      <c r="H24" s="123">
        <f>IFERROR('Tablas evol IO zona'!H24/'Tablas evol IO zona'!H37-1,"-")</f>
        <v>-0.28005923459353321</v>
      </c>
      <c r="I24" s="123">
        <f>IFERROR('Tablas evol IO zona'!I24/'Tablas evol IO zona'!I37-1,"-")</f>
        <v>-0.22060438124206727</v>
      </c>
      <c r="J24" s="123">
        <f>IFERROR('Tablas evol IO zona'!J24/'Tablas evol IO zona'!J37-1,"-")</f>
        <v>-0.13501929437830051</v>
      </c>
      <c r="K24" s="123">
        <f>IFERROR('Tablas evol IO zona'!K24/'Tablas evol IO zona'!K37-1,"-")</f>
        <v>-0.1521213939758681</v>
      </c>
      <c r="L24" s="123">
        <f>IFERROR('Tablas evol IO zona'!L24/'Tablas evol IO zona'!L37-1,"-")</f>
        <v>-0.14143615653805086</v>
      </c>
    </row>
    <row r="25" spans="3:12" hidden="1" outlineLevel="1">
      <c r="C25" s="44" t="s">
        <v>43</v>
      </c>
      <c r="D25" s="123">
        <f>IFERROR('Tablas evol IO zona'!D25/'Tablas evol IO zona'!D38-1,"-")</f>
        <v>-0.17708496149167519</v>
      </c>
      <c r="E25" s="123">
        <f>IFERROR('Tablas evol IO zona'!E25/'Tablas evol IO zona'!E38-1,"-")</f>
        <v>-0.17906828201868008</v>
      </c>
      <c r="F25" s="123">
        <f>IFERROR('Tablas evol IO zona'!F25/'Tablas evol IO zona'!F38-1,"-")</f>
        <v>-0.18013992350100216</v>
      </c>
      <c r="G25" s="123">
        <f>IFERROR('Tablas evol IO zona'!G25/'Tablas evol IO zona'!G38-1,"-")</f>
        <v>-0.17885999950334952</v>
      </c>
      <c r="H25" s="123">
        <f>IFERROR('Tablas evol IO zona'!H25/'Tablas evol IO zona'!H38-1,"-")</f>
        <v>-0.20002119832815357</v>
      </c>
      <c r="I25" s="123">
        <f>IFERROR('Tablas evol IO zona'!I25/'Tablas evol IO zona'!I38-1,"-")</f>
        <v>-0.18818405348738709</v>
      </c>
      <c r="J25" s="123">
        <f>IFERROR('Tablas evol IO zona'!J25/'Tablas evol IO zona'!J38-1,"-")</f>
        <v>-0.15316143787072856</v>
      </c>
      <c r="K25" s="123">
        <f>IFERROR('Tablas evol IO zona'!K25/'Tablas evol IO zona'!K38-1,"-")</f>
        <v>-0.18639408255965206</v>
      </c>
      <c r="L25" s="123">
        <f>IFERROR('Tablas evol IO zona'!L25/'Tablas evol IO zona'!L38-1,"-")</f>
        <v>-0.16609189311090755</v>
      </c>
    </row>
    <row r="26" spans="3:12" hidden="1" outlineLevel="1">
      <c r="C26" s="44" t="s">
        <v>44</v>
      </c>
      <c r="D26" s="123">
        <f>IFERROR('Tablas evol IO zona'!D26/'Tablas evol IO zona'!D39-1,"-")</f>
        <v>-0.18952234206471485</v>
      </c>
      <c r="E26" s="123">
        <f>IFERROR('Tablas evol IO zona'!E26/'Tablas evol IO zona'!E39-1,"-")</f>
        <v>-0.30945839874411307</v>
      </c>
      <c r="F26" s="123">
        <f>IFERROR('Tablas evol IO zona'!F26/'Tablas evol IO zona'!F39-1,"-")</f>
        <v>-0.23709852038975099</v>
      </c>
      <c r="G26" s="123">
        <f>IFERROR('Tablas evol IO zona'!G26/'Tablas evol IO zona'!G39-1,"-")</f>
        <v>-0.18161639788765238</v>
      </c>
      <c r="H26" s="123">
        <f>IFERROR('Tablas evol IO zona'!H26/'Tablas evol IO zona'!H39-1,"-")</f>
        <v>-0.32059580435275215</v>
      </c>
      <c r="I26" s="123">
        <f>IFERROR('Tablas evol IO zona'!I26/'Tablas evol IO zona'!I39-1,"-")</f>
        <v>-0.23625715694773508</v>
      </c>
      <c r="J26" s="123">
        <f>IFERROR('Tablas evol IO zona'!J26/'Tablas evol IO zona'!J39-1,"-")</f>
        <v>-0.18201943100019602</v>
      </c>
      <c r="K26" s="123">
        <f>IFERROR('Tablas evol IO zona'!K26/'Tablas evol IO zona'!K39-1,"-")</f>
        <v>-0.18558229154173478</v>
      </c>
      <c r="L26" s="123">
        <f>IFERROR('Tablas evol IO zona'!L26/'Tablas evol IO zona'!L39-1,"-")</f>
        <v>-0.18192074877661413</v>
      </c>
    </row>
    <row r="27" spans="3:12" hidden="1" outlineLevel="1">
      <c r="C27" s="44" t="s">
        <v>45</v>
      </c>
      <c r="D27" s="123">
        <f>IFERROR('Tablas evol IO zona'!D27/'Tablas evol IO zona'!D40-1,"-")</f>
        <v>-0.21336996336996328</v>
      </c>
      <c r="E27" s="123">
        <f>IFERROR('Tablas evol IO zona'!E27/'Tablas evol IO zona'!E40-1,"-")</f>
        <v>-0.28961084086170952</v>
      </c>
      <c r="F27" s="123">
        <f>IFERROR('Tablas evol IO zona'!F27/'Tablas evol IO zona'!F40-1,"-")</f>
        <v>-0.24324716816729597</v>
      </c>
      <c r="G27" s="123">
        <f>IFERROR('Tablas evol IO zona'!G27/'Tablas evol IO zona'!G40-1,"-")</f>
        <v>-0.21103788960450454</v>
      </c>
      <c r="H27" s="123">
        <f>IFERROR('Tablas evol IO zona'!H27/'Tablas evol IO zona'!H40-1,"-")</f>
        <v>-0.29408747060060736</v>
      </c>
      <c r="I27" s="123">
        <f>IFERROR('Tablas evol IO zona'!I27/'Tablas evol IO zona'!I40-1,"-")</f>
        <v>-0.24232484229249884</v>
      </c>
      <c r="J27" s="123">
        <f>IFERROR('Tablas evol IO zona'!J27/'Tablas evol IO zona'!J40-1,"-")</f>
        <v>-0.14903539746940242</v>
      </c>
      <c r="K27" s="123">
        <f>IFERROR('Tablas evol IO zona'!K27/'Tablas evol IO zona'!K40-1,"-")</f>
        <v>-0.11687158638138651</v>
      </c>
      <c r="L27" s="123">
        <f>IFERROR('Tablas evol IO zona'!L27/'Tablas evol IO zona'!L40-1,"-")</f>
        <v>-0.13382983920848956</v>
      </c>
    </row>
    <row r="28" spans="3:12" hidden="1" outlineLevel="1">
      <c r="C28" s="44" t="s">
        <v>46</v>
      </c>
      <c r="D28" s="123">
        <f>IFERROR('Tablas evol IO zona'!D28/'Tablas evol IO zona'!D41-1,"-")</f>
        <v>-0.11793908493224214</v>
      </c>
      <c r="E28" s="123">
        <f>IFERROR('Tablas evol IO zona'!E28/'Tablas evol IO zona'!E41-1,"-")</f>
        <v>-0.1959865240955031</v>
      </c>
      <c r="F28" s="123">
        <f>IFERROR('Tablas evol IO zona'!F28/'Tablas evol IO zona'!F41-1,"-")</f>
        <v>-0.14995834490419324</v>
      </c>
      <c r="G28" s="123">
        <f>IFERROR('Tablas evol IO zona'!G28/'Tablas evol IO zona'!G41-1,"-")</f>
        <v>-0.13225874544869187</v>
      </c>
      <c r="H28" s="123">
        <f>IFERROR('Tablas evol IO zona'!H28/'Tablas evol IO zona'!H41-1,"-")</f>
        <v>-0.19555992744132511</v>
      </c>
      <c r="I28" s="123">
        <f>IFERROR('Tablas evol IO zona'!I28/'Tablas evol IO zona'!I41-1,"-")</f>
        <v>-0.15806672172621117</v>
      </c>
      <c r="J28" s="123">
        <f>IFERROR('Tablas evol IO zona'!J28/'Tablas evol IO zona'!J41-1,"-")</f>
        <v>-0.18518488247492371</v>
      </c>
      <c r="K28" s="123">
        <f>IFERROR('Tablas evol IO zona'!K28/'Tablas evol IO zona'!K41-1,"-")</f>
        <v>-0.16144780441047446</v>
      </c>
      <c r="L28" s="123">
        <f>IFERROR('Tablas evol IO zona'!L28/'Tablas evol IO zona'!L41-1,"-")</f>
        <v>-0.1732634566793938</v>
      </c>
    </row>
    <row r="29" spans="3:12" hidden="1" outlineLevel="1">
      <c r="C29" s="44" t="s">
        <v>47</v>
      </c>
      <c r="D29" s="123">
        <f>IFERROR('Tablas evol IO zona'!D29/'Tablas evol IO zona'!D42-1,"-")</f>
        <v>-0.10352941176470587</v>
      </c>
      <c r="E29" s="123">
        <f>IFERROR('Tablas evol IO zona'!E29/'Tablas evol IO zona'!E42-1,"-")</f>
        <v>-0.10556760665220544</v>
      </c>
      <c r="F29" s="123">
        <f>IFERROR('Tablas evol IO zona'!F29/'Tablas evol IO zona'!F42-1,"-")</f>
        <v>-0.10564242012236569</v>
      </c>
      <c r="G29" s="123">
        <f>IFERROR('Tablas evol IO zona'!G29/'Tablas evol IO zona'!G42-1,"-")</f>
        <v>-0.10312434338408094</v>
      </c>
      <c r="H29" s="123">
        <f>IFERROR('Tablas evol IO zona'!H29/'Tablas evol IO zona'!H42-1,"-")</f>
        <v>-0.1119149702590726</v>
      </c>
      <c r="I29" s="123">
        <f>IFERROR('Tablas evol IO zona'!I29/'Tablas evol IO zona'!I42-1,"-")</f>
        <v>-0.10735954334219688</v>
      </c>
      <c r="J29" s="123">
        <f>IFERROR('Tablas evol IO zona'!J29/'Tablas evol IO zona'!J42-1,"-")</f>
        <v>-0.12626016778099058</v>
      </c>
      <c r="K29" s="123">
        <f>IFERROR('Tablas evol IO zona'!K29/'Tablas evol IO zona'!K42-1,"-")</f>
        <v>-0.1324695898637116</v>
      </c>
      <c r="L29" s="123">
        <f>IFERROR('Tablas evol IO zona'!L29/'Tablas evol IO zona'!L42-1,"-")</f>
        <v>-0.12847181637072957</v>
      </c>
    </row>
    <row r="30" spans="3:12" hidden="1" outlineLevel="1">
      <c r="C30" s="44" t="s">
        <v>48</v>
      </c>
      <c r="D30" s="123">
        <f>IFERROR('Tablas evol IO zona'!D30/'Tablas evol IO zona'!D43-1,"-")</f>
        <v>8.5457705677867146E-3</v>
      </c>
      <c r="E30" s="123">
        <f>IFERROR('Tablas evol IO zona'!E30/'Tablas evol IO zona'!E43-1,"-")</f>
        <v>-0.10965982488876136</v>
      </c>
      <c r="F30" s="123">
        <f>IFERROR('Tablas evol IO zona'!F30/'Tablas evol IO zona'!F43-1,"-")</f>
        <v>-4.0981240981241007E-2</v>
      </c>
      <c r="G30" s="123">
        <f>IFERROR('Tablas evol IO zona'!G30/'Tablas evol IO zona'!G43-1,"-")</f>
        <v>-5.7254637540351538E-3</v>
      </c>
      <c r="H30" s="123">
        <f>IFERROR('Tablas evol IO zona'!H30/'Tablas evol IO zona'!H43-1,"-")</f>
        <v>-0.11976695404937054</v>
      </c>
      <c r="I30" s="123">
        <f>IFERROR('Tablas evol IO zona'!I30/'Tablas evol IO zona'!I43-1,"-")</f>
        <v>-5.3636954126600966E-2</v>
      </c>
      <c r="J30" s="123">
        <f>IFERROR('Tablas evol IO zona'!J30/'Tablas evol IO zona'!J43-1,"-")</f>
        <v>-9.1391321763707012E-2</v>
      </c>
      <c r="K30" s="123">
        <f>IFERROR('Tablas evol IO zona'!K30/'Tablas evol IO zona'!K43-1,"-")</f>
        <v>-0.10679949884998796</v>
      </c>
      <c r="L30" s="123">
        <f>IFERROR('Tablas evol IO zona'!L30/'Tablas evol IO zona'!L43-1,"-")</f>
        <v>-9.7720527496153009E-2</v>
      </c>
    </row>
    <row r="31" spans="3:12" collapsed="1">
      <c r="C31" s="49">
        <v>2009</v>
      </c>
      <c r="D31" s="125">
        <f>IFERROR('Tablas evol IO zona'!D31/'Tablas evol IO zona'!D44-1,"-")</f>
        <v>-0.12795223707563697</v>
      </c>
      <c r="E31" s="125">
        <f>IFERROR('Tablas evol IO zona'!E31/'Tablas evol IO zona'!E44-1,"-")</f>
        <v>-0.20995911866870498</v>
      </c>
      <c r="F31" s="125">
        <f>IFERROR('Tablas evol IO zona'!F31/'Tablas evol IO zona'!F44-1,"-")</f>
        <v>-0.1596462293694515</v>
      </c>
      <c r="G31" s="125">
        <f>IFERROR('Tablas evol IO zona'!G31/'Tablas evol IO zona'!G44-1,"-")</f>
        <v>-0.13323126331064983</v>
      </c>
      <c r="H31" s="125">
        <f>IFERROR('Tablas evol IO zona'!H31/'Tablas evol IO zona'!H44-1,"-")</f>
        <v>-0.22340893230877368</v>
      </c>
      <c r="I31" s="125">
        <f>IFERROR('Tablas evol IO zona'!I31/'Tablas evol IO zona'!I44-1,"-")</f>
        <v>-0.16792748050690598</v>
      </c>
      <c r="J31" s="125">
        <f>IFERROR('Tablas evol IO zona'!J31/'Tablas evol IO zona'!J44-1,"-")</f>
        <v>-0.12245605032118212</v>
      </c>
      <c r="K31" s="125">
        <f>IFERROR('Tablas evol IO zona'!K31/'Tablas evol IO zona'!K44-1,"-")</f>
        <v>-0.13338158388472598</v>
      </c>
      <c r="L31" s="125">
        <f>IFERROR('Tablas evol IO zona'!L31/'Tablas evol IO zona'!L44-1,"-")</f>
        <v>-0.12627383890505806</v>
      </c>
    </row>
    <row r="32" spans="3:12" hidden="1" outlineLevel="1">
      <c r="C32" s="44" t="s">
        <v>37</v>
      </c>
      <c r="D32" s="123">
        <f>IFERROR('Tablas evol IO zona'!D32/'Tablas evol IO zona'!D45-1,"-")</f>
        <v>1.62044250545339E-2</v>
      </c>
      <c r="E32" s="123">
        <f>IFERROR('Tablas evol IO zona'!E32/'Tablas evol IO zona'!E45-1,"-")</f>
        <v>-0.11513012792236443</v>
      </c>
      <c r="F32" s="123">
        <f>IFERROR('Tablas evol IO zona'!F32/'Tablas evol IO zona'!F45-1,"-")</f>
        <v>-3.8198143357175307E-2</v>
      </c>
      <c r="G32" s="123">
        <f>IFERROR('Tablas evol IO zona'!G32/'Tablas evol IO zona'!G45-1,"-")</f>
        <v>-3.4458699523333136E-3</v>
      </c>
      <c r="H32" s="123">
        <f>IFERROR('Tablas evol IO zona'!H32/'Tablas evol IO zona'!H45-1,"-")</f>
        <v>-0.11711241439875475</v>
      </c>
      <c r="I32" s="123">
        <f>IFERROR('Tablas evol IO zona'!I32/'Tablas evol IO zona'!I45-1,"-")</f>
        <v>-5.1074179400162678E-2</v>
      </c>
      <c r="J32" s="123">
        <f>IFERROR('Tablas evol IO zona'!J32/'Tablas evol IO zona'!J45-1,"-")</f>
        <v>-6.0315973161212844E-2</v>
      </c>
      <c r="K32" s="123">
        <f>IFERROR('Tablas evol IO zona'!K32/'Tablas evol IO zona'!K45-1,"-")</f>
        <v>-9.7742533972117629E-2</v>
      </c>
      <c r="L32" s="123">
        <f>IFERROR('Tablas evol IO zona'!L32/'Tablas evol IO zona'!L45-1,"-")</f>
        <v>-7.7130545293367381E-2</v>
      </c>
    </row>
    <row r="33" spans="3:12" hidden="1" outlineLevel="1">
      <c r="C33" s="44" t="s">
        <v>38</v>
      </c>
      <c r="D33" s="123">
        <f>IFERROR('Tablas evol IO zona'!D33/'Tablas evol IO zona'!D46-1,"-")</f>
        <v>-5.572574762946747E-2</v>
      </c>
      <c r="E33" s="123">
        <f>IFERROR('Tablas evol IO zona'!E33/'Tablas evol IO zona'!E46-1,"-")</f>
        <v>-6.6133246244284849E-2</v>
      </c>
      <c r="F33" s="123">
        <f>IFERROR('Tablas evol IO zona'!F33/'Tablas evol IO zona'!F46-1,"-")</f>
        <v>-5.9881151912235198E-2</v>
      </c>
      <c r="G33" s="123">
        <f>IFERROR('Tablas evol IO zona'!G33/'Tablas evol IO zona'!G46-1,"-")</f>
        <v>-5.7138418702015525E-2</v>
      </c>
      <c r="H33" s="123">
        <f>IFERROR('Tablas evol IO zona'!H33/'Tablas evol IO zona'!H46-1,"-")</f>
        <v>-6.3661153407398086E-2</v>
      </c>
      <c r="I33" s="123">
        <f>IFERROR('Tablas evol IO zona'!I33/'Tablas evol IO zona'!I46-1,"-")</f>
        <v>-5.9913953651747121E-2</v>
      </c>
      <c r="J33" s="123">
        <f>IFERROR('Tablas evol IO zona'!J33/'Tablas evol IO zona'!J46-1,"-")</f>
        <v>-8.1368039644258761E-2</v>
      </c>
      <c r="K33" s="123">
        <f>IFERROR('Tablas evol IO zona'!K33/'Tablas evol IO zona'!K46-1,"-")</f>
        <v>-6.3835057202440093E-2</v>
      </c>
      <c r="L33" s="123">
        <f>IFERROR('Tablas evol IO zona'!L33/'Tablas evol IO zona'!L46-1,"-")</f>
        <v>-7.1829271559538221E-2</v>
      </c>
    </row>
    <row r="34" spans="3:12" hidden="1" outlineLevel="1">
      <c r="C34" s="44" t="s">
        <v>39</v>
      </c>
      <c r="D34" s="123">
        <f>IFERROR('Tablas evol IO zona'!D34/'Tablas evol IO zona'!D47-1,"-")</f>
        <v>-2.0738137082601082E-2</v>
      </c>
      <c r="E34" s="123">
        <f>IFERROR('Tablas evol IO zona'!E34/'Tablas evol IO zona'!E47-1,"-")</f>
        <v>-7.1756029499701057E-2</v>
      </c>
      <c r="F34" s="123">
        <f>IFERROR('Tablas evol IO zona'!F34/'Tablas evol IO zona'!F47-1,"-")</f>
        <v>-4.0029514849658776E-2</v>
      </c>
      <c r="G34" s="123">
        <f>IFERROR('Tablas evol IO zona'!G34/'Tablas evol IO zona'!G47-1,"-")</f>
        <v>-2.5165986645335425E-2</v>
      </c>
      <c r="H34" s="123">
        <f>IFERROR('Tablas evol IO zona'!H34/'Tablas evol IO zona'!H47-1,"-")</f>
        <v>-6.4102303424144358E-2</v>
      </c>
      <c r="I34" s="123">
        <f>IFERROR('Tablas evol IO zona'!I34/'Tablas evol IO zona'!I47-1,"-")</f>
        <v>-4.0362252217808869E-2</v>
      </c>
      <c r="J34" s="123">
        <f>IFERROR('Tablas evol IO zona'!J34/'Tablas evol IO zona'!J47-1,"-")</f>
        <v>-4.1643478407860757E-2</v>
      </c>
      <c r="K34" s="123">
        <f>IFERROR('Tablas evol IO zona'!K34/'Tablas evol IO zona'!K47-1,"-")</f>
        <v>-6.2080409540705372E-2</v>
      </c>
      <c r="L34" s="123">
        <f>IFERROR('Tablas evol IO zona'!L34/'Tablas evol IO zona'!L47-1,"-")</f>
        <v>-4.9017781936257276E-2</v>
      </c>
    </row>
    <row r="35" spans="3:12" hidden="1" outlineLevel="1">
      <c r="C35" s="44" t="s">
        <v>40</v>
      </c>
      <c r="D35" s="123">
        <f>IFERROR('Tablas evol IO zona'!D35/'Tablas evol IO zona'!D48-1,"-")</f>
        <v>-5.0186706497386102E-2</v>
      </c>
      <c r="E35" s="123">
        <f>IFERROR('Tablas evol IO zona'!E35/'Tablas evol IO zona'!E48-1,"-")</f>
        <v>-7.454760031471297E-2</v>
      </c>
      <c r="F35" s="123">
        <f>IFERROR('Tablas evol IO zona'!F35/'Tablas evol IO zona'!F48-1,"-")</f>
        <v>-5.9153998678122988E-2</v>
      </c>
      <c r="G35" s="123">
        <f>IFERROR('Tablas evol IO zona'!G35/'Tablas evol IO zona'!G48-1,"-")</f>
        <v>-6.1072060634078551E-2</v>
      </c>
      <c r="H35" s="123">
        <f>IFERROR('Tablas evol IO zona'!H35/'Tablas evol IO zona'!H48-1,"-")</f>
        <v>-6.6107030421169055E-2</v>
      </c>
      <c r="I35" s="123">
        <f>IFERROR('Tablas evol IO zona'!I35/'Tablas evol IO zona'!I48-1,"-")</f>
        <v>-6.3499673109042698E-2</v>
      </c>
      <c r="J35" s="123">
        <f>IFERROR('Tablas evol IO zona'!J35/'Tablas evol IO zona'!J48-1,"-")</f>
        <v>-4.9336467780131121E-2</v>
      </c>
      <c r="K35" s="123">
        <f>IFERROR('Tablas evol IO zona'!K35/'Tablas evol IO zona'!K48-1,"-")</f>
        <v>-4.5480021539517579E-2</v>
      </c>
      <c r="L35" s="123">
        <f>IFERROR('Tablas evol IO zona'!L35/'Tablas evol IO zona'!L48-1,"-")</f>
        <v>-4.5257818262839034E-2</v>
      </c>
    </row>
    <row r="36" spans="3:12" hidden="1" outlineLevel="1">
      <c r="C36" s="44" t="s">
        <v>41</v>
      </c>
      <c r="D36" s="123">
        <f>IFERROR('Tablas evol IO zona'!D36/'Tablas evol IO zona'!D49-1,"-")</f>
        <v>-6.9419931756675712E-3</v>
      </c>
      <c r="E36" s="123">
        <f>IFERROR('Tablas evol IO zona'!E36/'Tablas evol IO zona'!E49-1,"-")</f>
        <v>2.2263948497853958E-2</v>
      </c>
      <c r="F36" s="123">
        <f>IFERROR('Tablas evol IO zona'!F36/'Tablas evol IO zona'!F49-1,"-")</f>
        <v>3.4640603736235676E-3</v>
      </c>
      <c r="G36" s="123">
        <f>IFERROR('Tablas evol IO zona'!G36/'Tablas evol IO zona'!G49-1,"-")</f>
        <v>-1.5923237580563354E-2</v>
      </c>
      <c r="H36" s="123">
        <f>IFERROR('Tablas evol IO zona'!H36/'Tablas evol IO zona'!H49-1,"-")</f>
        <v>2.3238814566745036E-2</v>
      </c>
      <c r="I36" s="123">
        <f>IFERROR('Tablas evol IO zona'!I36/'Tablas evol IO zona'!I49-1,"-")</f>
        <v>-1.446462928901493E-3</v>
      </c>
      <c r="J36" s="123">
        <f>IFERROR('Tablas evol IO zona'!J36/'Tablas evol IO zona'!J49-1,"-")</f>
        <v>-3.5368085990637899E-2</v>
      </c>
      <c r="K36" s="123">
        <f>IFERROR('Tablas evol IO zona'!K36/'Tablas evol IO zona'!K49-1,"-")</f>
        <v>-9.1130295540874373E-3</v>
      </c>
      <c r="L36" s="123">
        <f>IFERROR('Tablas evol IO zona'!L36/'Tablas evol IO zona'!L49-1,"-")</f>
        <v>-2.1725537089390734E-2</v>
      </c>
    </row>
    <row r="37" spans="3:12" hidden="1" outlineLevel="1">
      <c r="C37" s="44" t="s">
        <v>42</v>
      </c>
      <c r="D37" s="123">
        <f>IFERROR('Tablas evol IO zona'!D37/'Tablas evol IO zona'!D50-1,"-")</f>
        <v>-3.3516406139980415E-2</v>
      </c>
      <c r="E37" s="123">
        <f>IFERROR('Tablas evol IO zona'!E37/'Tablas evol IO zona'!E50-1,"-")</f>
        <v>-7.0591861898890218E-2</v>
      </c>
      <c r="F37" s="123">
        <f>IFERROR('Tablas evol IO zona'!F37/'Tablas evol IO zona'!F50-1,"-")</f>
        <v>-4.7980166253463463E-2</v>
      </c>
      <c r="G37" s="123">
        <f>IFERROR('Tablas evol IO zona'!G37/'Tablas evol IO zona'!G50-1,"-")</f>
        <v>-4.7899435432628534E-2</v>
      </c>
      <c r="H37" s="123">
        <f>IFERROR('Tablas evol IO zona'!H37/'Tablas evol IO zona'!H50-1,"-")</f>
        <v>-6.2009256710975902E-2</v>
      </c>
      <c r="I37" s="123">
        <f>IFERROR('Tablas evol IO zona'!I37/'Tablas evol IO zona'!I50-1,"-")</f>
        <v>-5.3598961546696078E-2</v>
      </c>
      <c r="J37" s="123">
        <f>IFERROR('Tablas evol IO zona'!J37/'Tablas evol IO zona'!J50-1,"-")</f>
        <v>2.7130630586603699E-2</v>
      </c>
      <c r="K37" s="123">
        <f>IFERROR('Tablas evol IO zona'!K37/'Tablas evol IO zona'!K50-1,"-")</f>
        <v>2.4315708643786627E-2</v>
      </c>
      <c r="L37" s="123">
        <f>IFERROR('Tablas evol IO zona'!L37/'Tablas evol IO zona'!L50-1,"-")</f>
        <v>2.7911086986943445E-2</v>
      </c>
    </row>
    <row r="38" spans="3:12" hidden="1" outlineLevel="1">
      <c r="C38" s="44" t="s">
        <v>43</v>
      </c>
      <c r="D38" s="123">
        <f>IFERROR('Tablas evol IO zona'!D38/'Tablas evol IO zona'!D51-1,"-")</f>
        <v>1.3042060645582776E-3</v>
      </c>
      <c r="E38" s="123">
        <f>IFERROR('Tablas evol IO zona'!E38/'Tablas evol IO zona'!E51-1,"-")</f>
        <v>-2.8808971384377435E-2</v>
      </c>
      <c r="F38" s="123">
        <f>IFERROR('Tablas evol IO zona'!F38/'Tablas evol IO zona'!F51-1,"-")</f>
        <v>-9.3978419770275323E-3</v>
      </c>
      <c r="G38" s="123">
        <f>IFERROR('Tablas evol IO zona'!G38/'Tablas evol IO zona'!G51-1,"-")</f>
        <v>-7.5305745492681986E-3</v>
      </c>
      <c r="H38" s="123">
        <f>IFERROR('Tablas evol IO zona'!H38/'Tablas evol IO zona'!H51-1,"-")</f>
        <v>-1.5747167450984367E-2</v>
      </c>
      <c r="I38" s="123">
        <f>IFERROR('Tablas evol IO zona'!I38/'Tablas evol IO zona'!I51-1,"-")</f>
        <v>-1.0409112799914855E-2</v>
      </c>
      <c r="J38" s="123">
        <f>IFERROR('Tablas evol IO zona'!J38/'Tablas evol IO zona'!J51-1,"-")</f>
        <v>3.8896391984761358E-2</v>
      </c>
      <c r="K38" s="123">
        <f>IFERROR('Tablas evol IO zona'!K38/'Tablas evol IO zona'!K51-1,"-")</f>
        <v>6.0714924637628398E-2</v>
      </c>
      <c r="L38" s="123">
        <f>IFERROR('Tablas evol IO zona'!L38/'Tablas evol IO zona'!L51-1,"-")</f>
        <v>5.0001488404924466E-2</v>
      </c>
    </row>
    <row r="39" spans="3:12" hidden="1" outlineLevel="1">
      <c r="C39" s="44" t="s">
        <v>44</v>
      </c>
      <c r="D39" s="123">
        <f>IFERROR('Tablas evol IO zona'!D39/'Tablas evol IO zona'!D52-1,"-")</f>
        <v>0.18888662731528583</v>
      </c>
      <c r="E39" s="123">
        <f>IFERROR('Tablas evol IO zona'!E39/'Tablas evol IO zona'!E52-1,"-")</f>
        <v>0.23419714216517318</v>
      </c>
      <c r="F39" s="123">
        <f>IFERROR('Tablas evol IO zona'!F39/'Tablas evol IO zona'!F52-1,"-")</f>
        <v>0.2058311575282854</v>
      </c>
      <c r="G39" s="123">
        <f>IFERROR('Tablas evol IO zona'!G39/'Tablas evol IO zona'!G52-1,"-")</f>
        <v>0.16499637569855374</v>
      </c>
      <c r="H39" s="123">
        <f>IFERROR('Tablas evol IO zona'!H39/'Tablas evol IO zona'!H52-1,"-")</f>
        <v>0.24867173761505867</v>
      </c>
      <c r="I39" s="123">
        <f>IFERROR('Tablas evol IO zona'!I39/'Tablas evol IO zona'!I52-1,"-")</f>
        <v>0.19536202222671006</v>
      </c>
      <c r="J39" s="123">
        <f>IFERROR('Tablas evol IO zona'!J39/'Tablas evol IO zona'!J52-1,"-")</f>
        <v>0.12087633302721446</v>
      </c>
      <c r="K39" s="123">
        <f>IFERROR('Tablas evol IO zona'!K39/'Tablas evol IO zona'!K52-1,"-")</f>
        <v>5.1446538567741174E-2</v>
      </c>
      <c r="L39" s="123">
        <f>IFERROR('Tablas evol IO zona'!L39/'Tablas evol IO zona'!L52-1,"-")</f>
        <v>9.2375821819973281E-2</v>
      </c>
    </row>
    <row r="40" spans="3:12" hidden="1" outlineLevel="1">
      <c r="C40" s="44" t="s">
        <v>45</v>
      </c>
      <c r="D40" s="123">
        <f>IFERROR('Tablas evol IO zona'!D40/'Tablas evol IO zona'!D53-1,"-")</f>
        <v>0.13783864245311084</v>
      </c>
      <c r="E40" s="123">
        <f>IFERROR('Tablas evol IO zona'!E40/'Tablas evol IO zona'!E53-1,"-")</f>
        <v>9.6798780487804992E-2</v>
      </c>
      <c r="F40" s="123">
        <f>IFERROR('Tablas evol IO zona'!F40/'Tablas evol IO zona'!F53-1,"-")</f>
        <v>0.1242448979591837</v>
      </c>
      <c r="G40" s="123">
        <f>IFERROR('Tablas evol IO zona'!G40/'Tablas evol IO zona'!G53-1,"-")</f>
        <v>0.1004502149859785</v>
      </c>
      <c r="H40" s="123">
        <f>IFERROR('Tablas evol IO zona'!H40/'Tablas evol IO zona'!H53-1,"-")</f>
        <v>9.9407263321323214E-2</v>
      </c>
      <c r="I40" s="123">
        <f>IFERROR('Tablas evol IO zona'!I40/'Tablas evol IO zona'!I53-1,"-")</f>
        <v>0.10034298094290861</v>
      </c>
      <c r="J40" s="123">
        <f>IFERROR('Tablas evol IO zona'!J40/'Tablas evol IO zona'!J53-1,"-")</f>
        <v>4.2338111588766658E-2</v>
      </c>
      <c r="K40" s="123">
        <f>IFERROR('Tablas evol IO zona'!K40/'Tablas evol IO zona'!K53-1,"-")</f>
        <v>-1.1537285241852047E-2</v>
      </c>
      <c r="L40" s="123">
        <f>IFERROR('Tablas evol IO zona'!L40/'Tablas evol IO zona'!L53-1,"-")</f>
        <v>1.989692699997514E-2</v>
      </c>
    </row>
    <row r="41" spans="3:12" hidden="1" outlineLevel="1">
      <c r="C41" s="44" t="s">
        <v>46</v>
      </c>
      <c r="D41" s="123">
        <f>IFERROR('Tablas evol IO zona'!D41/'Tablas evol IO zona'!D54-1,"-")</f>
        <v>-1.2978413455171589E-2</v>
      </c>
      <c r="E41" s="123">
        <f>IFERROR('Tablas evol IO zona'!E41/'Tablas evol IO zona'!E54-1,"-")</f>
        <v>-4.2298716452743301E-3</v>
      </c>
      <c r="F41" s="123">
        <f>IFERROR('Tablas evol IO zona'!F41/'Tablas evol IO zona'!F54-1,"-")</f>
        <v>-9.3535075653371491E-3</v>
      </c>
      <c r="G41" s="123">
        <f>IFERROR('Tablas evol IO zona'!G41/'Tablas evol IO zona'!G54-1,"-")</f>
        <v>-1.1985944976361296E-2</v>
      </c>
      <c r="H41" s="123">
        <f>IFERROR('Tablas evol IO zona'!H41/'Tablas evol IO zona'!H54-1,"-")</f>
        <v>4.7385062433562553E-3</v>
      </c>
      <c r="I41" s="123">
        <f>IFERROR('Tablas evol IO zona'!I41/'Tablas evol IO zona'!I54-1,"-")</f>
        <v>-5.4947047783133751E-3</v>
      </c>
      <c r="J41" s="123">
        <f>IFERROR('Tablas evol IO zona'!J41/'Tablas evol IO zona'!J54-1,"-")</f>
        <v>2.6376049317652583E-2</v>
      </c>
      <c r="K41" s="123">
        <f>IFERROR('Tablas evol IO zona'!K41/'Tablas evol IO zona'!K54-1,"-")</f>
        <v>2.7211645529771511E-2</v>
      </c>
      <c r="L41" s="123">
        <f>IFERROR('Tablas evol IO zona'!L41/'Tablas evol IO zona'!L54-1,"-")</f>
        <v>2.7754726081888892E-2</v>
      </c>
    </row>
    <row r="42" spans="3:12" hidden="1" outlineLevel="1">
      <c r="C42" s="44" t="s">
        <v>47</v>
      </c>
      <c r="D42" s="123">
        <f>IFERROR('Tablas evol IO zona'!D42/'Tablas evol IO zona'!D55-1,"-")</f>
        <v>-2.6136957658118298E-4</v>
      </c>
      <c r="E42" s="123">
        <f>IFERROR('Tablas evol IO zona'!E42/'Tablas evol IO zona'!E55-1,"-")</f>
        <v>-1.2283959434366554E-2</v>
      </c>
      <c r="F42" s="123">
        <f>IFERROR('Tablas evol IO zona'!F42/'Tablas evol IO zona'!F55-1,"-")</f>
        <v>-4.6014345648938138E-3</v>
      </c>
      <c r="G42" s="123">
        <f>IFERROR('Tablas evol IO zona'!G42/'Tablas evol IO zona'!G55-1,"-")</f>
        <v>-3.6437232435031497E-3</v>
      </c>
      <c r="H42" s="123">
        <f>IFERROR('Tablas evol IO zona'!H42/'Tablas evol IO zona'!H55-1,"-")</f>
        <v>-5.0888480425337335E-4</v>
      </c>
      <c r="I42" s="123">
        <f>IFERROR('Tablas evol IO zona'!I42/'Tablas evol IO zona'!I55-1,"-")</f>
        <v>-2.3573721573044715E-3</v>
      </c>
      <c r="J42" s="123">
        <f>IFERROR('Tablas evol IO zona'!J42/'Tablas evol IO zona'!J55-1,"-")</f>
        <v>1.6918640067783874E-2</v>
      </c>
      <c r="K42" s="123">
        <f>IFERROR('Tablas evol IO zona'!K42/'Tablas evol IO zona'!K55-1,"-")</f>
        <v>2.0794621297386184E-2</v>
      </c>
      <c r="L42" s="123">
        <f>IFERROR('Tablas evol IO zona'!L42/'Tablas evol IO zona'!L55-1,"-")</f>
        <v>1.9612984767295005E-2</v>
      </c>
    </row>
    <row r="43" spans="3:12" hidden="1" outlineLevel="1">
      <c r="C43" s="44" t="s">
        <v>48</v>
      </c>
      <c r="D43" s="123">
        <f>IFERROR('Tablas evol IO zona'!D43/'Tablas evol IO zona'!D56-1,"-")</f>
        <v>-2.3121387283236983E-3</v>
      </c>
      <c r="E43" s="123">
        <f>IFERROR('Tablas evol IO zona'!E43/'Tablas evol IO zona'!E56-1,"-")</f>
        <v>1.5745735529960614E-2</v>
      </c>
      <c r="F43" s="123">
        <f>IFERROR('Tablas evol IO zona'!F43/'Tablas evol IO zona'!F56-1,"-")</f>
        <v>4.93039443155463E-3</v>
      </c>
      <c r="G43" s="123">
        <f>IFERROR('Tablas evol IO zona'!G43/'Tablas evol IO zona'!G56-1,"-")</f>
        <v>-1.305124631748189E-2</v>
      </c>
      <c r="H43" s="123">
        <f>IFERROR('Tablas evol IO zona'!H43/'Tablas evol IO zona'!H56-1,"-")</f>
        <v>2.6128200880795927E-2</v>
      </c>
      <c r="I43" s="123">
        <f>IFERROR('Tablas evol IO zona'!I43/'Tablas evol IO zona'!I56-1,"-")</f>
        <v>2.7300616295042879E-3</v>
      </c>
      <c r="J43" s="123">
        <f>IFERROR('Tablas evol IO zona'!J43/'Tablas evol IO zona'!J56-1,"-")</f>
        <v>3.0235681433448125E-3</v>
      </c>
      <c r="K43" s="123">
        <f>IFERROR('Tablas evol IO zona'!K43/'Tablas evol IO zona'!K56-1,"-")</f>
        <v>1.9875757805446703E-2</v>
      </c>
      <c r="L43" s="123">
        <f>IFERROR('Tablas evol IO zona'!L43/'Tablas evol IO zona'!L56-1,"-")</f>
        <v>1.1932664685926131E-2</v>
      </c>
    </row>
    <row r="44" spans="3:12" collapsed="1">
      <c r="C44" s="51">
        <v>2008</v>
      </c>
      <c r="D44" s="126">
        <f>IFERROR('Tablas evol IO zona'!D44/'Tablas evol IO zona'!D57-1,"-")</f>
        <v>8.967651580376268E-3</v>
      </c>
      <c r="E44" s="126">
        <f>IFERROR('Tablas evol IO zona'!E44/'Tablas evol IO zona'!E57-1,"-")</f>
        <v>-1.2138033623525279E-2</v>
      </c>
      <c r="F44" s="126">
        <f>IFERROR('Tablas evol IO zona'!F44/'Tablas evol IO zona'!F57-1,"-")</f>
        <v>1.0161953465488427E-3</v>
      </c>
      <c r="G44" s="126">
        <f>IFERROR('Tablas evol IO zona'!G44/'Tablas evol IO zona'!G57-1,"-")</f>
        <v>-1.6170416379774899E-3</v>
      </c>
      <c r="H44" s="126">
        <f>IFERROR('Tablas evol IO zona'!H44/'Tablas evol IO zona'!H57-1,"-")</f>
        <v>-5.4927047965876996E-3</v>
      </c>
      <c r="I44" s="126">
        <f>IFERROR('Tablas evol IO zona'!I44/'Tablas evol IO zona'!I57-1,"-")</f>
        <v>-3.2190574444820319E-3</v>
      </c>
      <c r="J44" s="126">
        <f>IFERROR('Tablas evol IO zona'!J44/'Tablas evol IO zona'!J57-1,"-")</f>
        <v>-1.9928606098897905E-3</v>
      </c>
      <c r="K44" s="126">
        <f>IFERROR('Tablas evol IO zona'!K44/'Tablas evol IO zona'!K57-1,"-")</f>
        <v>-8.6104971440255085E-3</v>
      </c>
      <c r="L44" s="126">
        <f>IFERROR('Tablas evol IO zona'!L44/'Tablas evol IO zona'!L57-1,"-")</f>
        <v>-3.5023520967877309E-3</v>
      </c>
    </row>
    <row r="45" spans="3:12" hidden="1" outlineLevel="1">
      <c r="C45" s="44" t="s">
        <v>37</v>
      </c>
      <c r="D45" s="123">
        <f>IFERROR('Tablas evol IO zona'!D45/'Tablas evol IO zona'!D58-1,"-")</f>
        <v>-9.4150331841333923E-3</v>
      </c>
      <c r="E45" s="123">
        <f>IFERROR('Tablas evol IO zona'!E45/'Tablas evol IO zona'!E58-1,"-")</f>
        <v>3.8320610687023082E-2</v>
      </c>
      <c r="F45" s="123">
        <f>IFERROR('Tablas evol IO zona'!F45/'Tablas evol IO zona'!F58-1,"-")</f>
        <v>9.6803933620159821E-3</v>
      </c>
      <c r="G45" s="123">
        <f>IFERROR('Tablas evol IO zona'!G45/'Tablas evol IO zona'!G58-1,"-")</f>
        <v>-1.6496686105192171E-2</v>
      </c>
      <c r="H45" s="123">
        <f>IFERROR('Tablas evol IO zona'!H45/'Tablas evol IO zona'!H58-1,"-")</f>
        <v>4.6222992760731385E-2</v>
      </c>
      <c r="I45" s="123">
        <f>IFERROR('Tablas evol IO zona'!I45/'Tablas evol IO zona'!I58-1,"-")</f>
        <v>8.7544659282448034E-3</v>
      </c>
      <c r="J45" s="123">
        <f>IFERROR('Tablas evol IO zona'!J45/'Tablas evol IO zona'!J58-1,"-")</f>
        <v>-1.2759417065445255E-2</v>
      </c>
      <c r="K45" s="123">
        <f>IFERROR('Tablas evol IO zona'!K45/'Tablas evol IO zona'!K58-1,"-")</f>
        <v>2.2854591170963223E-2</v>
      </c>
      <c r="L45" s="123">
        <f>IFERROR('Tablas evol IO zona'!L45/'Tablas evol IO zona'!L58-1,"-")</f>
        <v>5.1172792302491832E-3</v>
      </c>
    </row>
    <row r="46" spans="3:12" hidden="1" outlineLevel="1">
      <c r="C46" s="44" t="s">
        <v>38</v>
      </c>
      <c r="D46" s="123">
        <f>IFERROR('Tablas evol IO zona'!D46/'Tablas evol IO zona'!D59-1,"-")</f>
        <v>-2.169259312116445E-2</v>
      </c>
      <c r="E46" s="123">
        <f>IFERROR('Tablas evol IO zona'!E46/'Tablas evol IO zona'!E59-1,"-")</f>
        <v>1.9633507853404897E-3</v>
      </c>
      <c r="F46" s="123">
        <f>IFERROR('Tablas evol IO zona'!F46/'Tablas evol IO zona'!F59-1,"-")</f>
        <v>-1.2042751768779336E-2</v>
      </c>
      <c r="G46" s="123">
        <f>IFERROR('Tablas evol IO zona'!G46/'Tablas evol IO zona'!G59-1,"-")</f>
        <v>-3.8275795708361371E-2</v>
      </c>
      <c r="H46" s="123">
        <f>IFERROR('Tablas evol IO zona'!H46/'Tablas evol IO zona'!H59-1,"-")</f>
        <v>-2.4232409847531056E-3</v>
      </c>
      <c r="I46" s="123">
        <f>IFERROR('Tablas evol IO zona'!I46/'Tablas evol IO zona'!I59-1,"-")</f>
        <v>-2.3915074992008067E-2</v>
      </c>
      <c r="J46" s="123">
        <f>IFERROR('Tablas evol IO zona'!J46/'Tablas evol IO zona'!J59-1,"-")</f>
        <v>1.4892867142954236E-2</v>
      </c>
      <c r="K46" s="123">
        <f>IFERROR('Tablas evol IO zona'!K46/'Tablas evol IO zona'!K59-1,"-")</f>
        <v>6.8071697860010438E-3</v>
      </c>
      <c r="L46" s="123">
        <f>IFERROR('Tablas evol IO zona'!L46/'Tablas evol IO zona'!L59-1,"-")</f>
        <v>1.2115844891495975E-2</v>
      </c>
    </row>
    <row r="47" spans="3:12" hidden="1" outlineLevel="1">
      <c r="C47" s="44" t="s">
        <v>39</v>
      </c>
      <c r="D47" s="123">
        <f>IFERROR('Tablas evol IO zona'!D47/'Tablas evol IO zona'!D60-1,"-")</f>
        <v>-0.14603031667417077</v>
      </c>
      <c r="E47" s="123">
        <f>IFERROR('Tablas evol IO zona'!E47/'Tablas evol IO zona'!E60-1,"-")</f>
        <v>-5.3528945281521301E-3</v>
      </c>
      <c r="F47" s="123">
        <f>IFERROR('Tablas evol IO zona'!F47/'Tablas evol IO zona'!F60-1,"-")</f>
        <v>-9.7252289758534505E-2</v>
      </c>
      <c r="G47" s="123">
        <f>IFERROR('Tablas evol IO zona'!G47/'Tablas evol IO zona'!G60-1,"-")</f>
        <v>-0.15081357549728469</v>
      </c>
      <c r="H47" s="123">
        <f>IFERROR('Tablas evol IO zona'!H47/'Tablas evol IO zona'!H60-1,"-")</f>
        <v>3.8768023575261878E-3</v>
      </c>
      <c r="I47" s="123">
        <f>IFERROR('Tablas evol IO zona'!I47/'Tablas evol IO zona'!I60-1,"-")</f>
        <v>-9.6115897098570047E-2</v>
      </c>
      <c r="J47" s="123">
        <f>IFERROR('Tablas evol IO zona'!J47/'Tablas evol IO zona'!J60-1,"-")</f>
        <v>-6.5320015462092651E-2</v>
      </c>
      <c r="K47" s="123">
        <f>IFERROR('Tablas evol IO zona'!K47/'Tablas evol IO zona'!K60-1,"-")</f>
        <v>-8.0034199743010848E-2</v>
      </c>
      <c r="L47" s="123">
        <f>IFERROR('Tablas evol IO zona'!L47/'Tablas evol IO zona'!L60-1,"-")</f>
        <v>-7.0934011952755394E-2</v>
      </c>
    </row>
    <row r="48" spans="3:12" hidden="1" outlineLevel="1">
      <c r="C48" s="44" t="s">
        <v>40</v>
      </c>
      <c r="D48" s="123">
        <f>IFERROR('Tablas evol IO zona'!D48/'Tablas evol IO zona'!D61-1,"-")</f>
        <v>-0.13164721141374824</v>
      </c>
      <c r="E48" s="123">
        <f>IFERROR('Tablas evol IO zona'!E48/'Tablas evol IO zona'!E61-1,"-")</f>
        <v>-7.7983315197678538E-2</v>
      </c>
      <c r="F48" s="123">
        <f>IFERROR('Tablas evol IO zona'!F48/'Tablas evol IO zona'!F61-1,"-")</f>
        <v>-0.11221945137157108</v>
      </c>
      <c r="G48" s="123">
        <f>IFERROR('Tablas evol IO zona'!G48/'Tablas evol IO zona'!G61-1,"-")</f>
        <v>-0.14947760936739163</v>
      </c>
      <c r="H48" s="123">
        <f>IFERROR('Tablas evol IO zona'!H48/'Tablas evol IO zona'!H61-1,"-")</f>
        <v>-7.6523190850261935E-2</v>
      </c>
      <c r="I48" s="123">
        <f>IFERROR('Tablas evol IO zona'!I48/'Tablas evol IO zona'!I61-1,"-")</f>
        <v>-0.12319806246391929</v>
      </c>
      <c r="J48" s="123">
        <f>IFERROR('Tablas evol IO zona'!J48/'Tablas evol IO zona'!J61-1,"-")</f>
        <v>-6.1958876115664308E-2</v>
      </c>
      <c r="K48" s="123">
        <f>IFERROR('Tablas evol IO zona'!K48/'Tablas evol IO zona'!K61-1,"-")</f>
        <v>-0.11001242145335932</v>
      </c>
      <c r="L48" s="123">
        <f>IFERROR('Tablas evol IO zona'!L48/'Tablas evol IO zona'!L61-1,"-")</f>
        <v>-8.1787987863093048E-2</v>
      </c>
    </row>
    <row r="49" spans="3:12" hidden="1" outlineLevel="1">
      <c r="C49" s="44" t="s">
        <v>41</v>
      </c>
      <c r="D49" s="123">
        <f>IFERROR('Tablas evol IO zona'!D49/'Tablas evol IO zona'!D62-1,"-")</f>
        <v>-4.7624383684446436E-2</v>
      </c>
      <c r="E49" s="123">
        <f>IFERROR('Tablas evol IO zona'!E49/'Tablas evol IO zona'!E62-1,"-")</f>
        <v>-1.2188659247482803E-2</v>
      </c>
      <c r="F49" s="123">
        <f>IFERROR('Tablas evol IO zona'!F49/'Tablas evol IO zona'!F62-1,"-")</f>
        <v>-3.3596365375418435E-2</v>
      </c>
      <c r="G49" s="123">
        <f>IFERROR('Tablas evol IO zona'!G49/'Tablas evol IO zona'!G62-1,"-")</f>
        <v>-6.1808622557898318E-2</v>
      </c>
      <c r="H49" s="123">
        <f>IFERROR('Tablas evol IO zona'!H49/'Tablas evol IO zona'!H62-1,"-")</f>
        <v>-8.9594533095895823E-3</v>
      </c>
      <c r="I49" s="123">
        <f>IFERROR('Tablas evol IO zona'!I49/'Tablas evol IO zona'!I62-1,"-")</f>
        <v>-4.1326115760311088E-2</v>
      </c>
      <c r="J49" s="123">
        <f>IFERROR('Tablas evol IO zona'!J49/'Tablas evol IO zona'!J62-1,"-")</f>
        <v>-4.9180490591834047E-2</v>
      </c>
      <c r="K49" s="123">
        <f>IFERROR('Tablas evol IO zona'!K49/'Tablas evol IO zona'!K62-1,"-")</f>
        <v>-0.10494243483596644</v>
      </c>
      <c r="L49" s="123">
        <f>IFERROR('Tablas evol IO zona'!L49/'Tablas evol IO zona'!L62-1,"-")</f>
        <v>-7.486000149323413E-2</v>
      </c>
    </row>
    <row r="50" spans="3:12" hidden="1" outlineLevel="1">
      <c r="C50" s="44" t="s">
        <v>42</v>
      </c>
      <c r="D50" s="123">
        <f>IFERROR('Tablas evol IO zona'!D50/'Tablas evol IO zona'!D63-1,"-")</f>
        <v>-0.1314823874755382</v>
      </c>
      <c r="E50" s="123">
        <f>IFERROR('Tablas evol IO zona'!E50/'Tablas evol IO zona'!E63-1,"-")</f>
        <v>-3.3517056457619598E-2</v>
      </c>
      <c r="F50" s="123">
        <f>IFERROR('Tablas evol IO zona'!F50/'Tablas evol IO zona'!F63-1,"-")</f>
        <v>-9.5501912676428047E-2</v>
      </c>
      <c r="G50" s="123">
        <f>IFERROR('Tablas evol IO zona'!G50/'Tablas evol IO zona'!G63-1,"-")</f>
        <v>-0.14502628420323715</v>
      </c>
      <c r="H50" s="123">
        <f>IFERROR('Tablas evol IO zona'!H50/'Tablas evol IO zona'!H63-1,"-")</f>
        <v>-1.8777110387962925E-2</v>
      </c>
      <c r="I50" s="123">
        <f>IFERROR('Tablas evol IO zona'!I50/'Tablas evol IO zona'!I63-1,"-")</f>
        <v>-9.8653905873351211E-2</v>
      </c>
      <c r="J50" s="123">
        <f>IFERROR('Tablas evol IO zona'!J50/'Tablas evol IO zona'!J63-1,"-")</f>
        <v>-7.7529898212994941E-2</v>
      </c>
      <c r="K50" s="123">
        <f>IFERROR('Tablas evol IO zona'!K50/'Tablas evol IO zona'!K63-1,"-")</f>
        <v>-0.10856922991970563</v>
      </c>
      <c r="L50" s="123">
        <f>IFERROR('Tablas evol IO zona'!L50/'Tablas evol IO zona'!L63-1,"-")</f>
        <v>-9.0719090399179803E-2</v>
      </c>
    </row>
    <row r="51" spans="3:12" hidden="1" outlineLevel="1">
      <c r="C51" s="44" t="s">
        <v>43</v>
      </c>
      <c r="D51" s="123">
        <f>IFERROR('Tablas evol IO zona'!D51/'Tablas evol IO zona'!D64-1,"-")</f>
        <v>-0.10674239114606088</v>
      </c>
      <c r="E51" s="123">
        <f>IFERROR('Tablas evol IO zona'!E51/'Tablas evol IO zona'!E64-1,"-")</f>
        <v>5.1005893111156331E-2</v>
      </c>
      <c r="F51" s="123">
        <f>IFERROR('Tablas evol IO zona'!F51/'Tablas evol IO zona'!F64-1,"-")</f>
        <v>-5.4156378600823007E-2</v>
      </c>
      <c r="G51" s="123">
        <f>IFERROR('Tablas evol IO zona'!G51/'Tablas evol IO zona'!G64-1,"-")</f>
        <v>-9.7769318188142496E-2</v>
      </c>
      <c r="H51" s="123">
        <f>IFERROR('Tablas evol IO zona'!H51/'Tablas evol IO zona'!H64-1,"-")</f>
        <v>6.31859333685727E-2</v>
      </c>
      <c r="I51" s="123">
        <f>IFERROR('Tablas evol IO zona'!I51/'Tablas evol IO zona'!I64-1,"-")</f>
        <v>-4.3614990471908643E-2</v>
      </c>
      <c r="J51" s="123">
        <f>IFERROR('Tablas evol IO zona'!J51/'Tablas evol IO zona'!J64-1,"-")</f>
        <v>-7.7589670126598342E-2</v>
      </c>
      <c r="K51" s="123">
        <f>IFERROR('Tablas evol IO zona'!K51/'Tablas evol IO zona'!K64-1,"-")</f>
        <v>-8.7333390097681818E-2</v>
      </c>
      <c r="L51" s="123">
        <f>IFERROR('Tablas evol IO zona'!L51/'Tablas evol IO zona'!L64-1,"-")</f>
        <v>-8.1411747683396096E-2</v>
      </c>
    </row>
    <row r="52" spans="3:12" hidden="1" outlineLevel="1">
      <c r="C52" s="44" t="s">
        <v>44</v>
      </c>
      <c r="D52" s="123">
        <f>IFERROR('Tablas evol IO zona'!D52/'Tablas evol IO zona'!D65-1,"-")</f>
        <v>-0.23841264920167415</v>
      </c>
      <c r="E52" s="123">
        <f>IFERROR('Tablas evol IO zona'!E52/'Tablas evol IO zona'!E65-1,"-")</f>
        <v>3.8219763640935378E-2</v>
      </c>
      <c r="F52" s="123">
        <f>IFERROR('Tablas evol IO zona'!F52/'Tablas evol IO zona'!F65-1,"-")</f>
        <v>-0.15592286501377417</v>
      </c>
      <c r="G52" s="123">
        <f>IFERROR('Tablas evol IO zona'!G52/'Tablas evol IO zona'!G65-1,"-")</f>
        <v>-0.21419906545498602</v>
      </c>
      <c r="H52" s="123">
        <f>IFERROR('Tablas evol IO zona'!H52/'Tablas evol IO zona'!H65-1,"-")</f>
        <v>3.4392304868392065E-2</v>
      </c>
      <c r="I52" s="123">
        <f>IFERROR('Tablas evol IO zona'!I52/'Tablas evol IO zona'!I65-1,"-")</f>
        <v>-0.138387886771008</v>
      </c>
      <c r="J52" s="123">
        <f>IFERROR('Tablas evol IO zona'!J52/'Tablas evol IO zona'!J65-1,"-")</f>
        <v>-0.11339864201582606</v>
      </c>
      <c r="K52" s="123">
        <f>IFERROR('Tablas evol IO zona'!K52/'Tablas evol IO zona'!K65-1,"-")</f>
        <v>-7.1795887953440385E-2</v>
      </c>
      <c r="L52" s="123">
        <f>IFERROR('Tablas evol IO zona'!L52/'Tablas evol IO zona'!L65-1,"-")</f>
        <v>-9.5136023733904174E-2</v>
      </c>
    </row>
    <row r="53" spans="3:12" hidden="1" outlineLevel="1">
      <c r="C53" s="44" t="s">
        <v>45</v>
      </c>
      <c r="D53" s="123">
        <f>IFERROR('Tablas evol IO zona'!D53/'Tablas evol IO zona'!D66-1,"-")</f>
        <v>-3.5878300803673935E-2</v>
      </c>
      <c r="E53" s="123">
        <f>IFERROR('Tablas evol IO zona'!E53/'Tablas evol IO zona'!E66-1,"-")</f>
        <v>-0.10626702997275206</v>
      </c>
      <c r="F53" s="123">
        <f>IFERROR('Tablas evol IO zona'!F53/'Tablas evol IO zona'!F66-1,"-")</f>
        <v>-6.0870898497393466E-2</v>
      </c>
      <c r="G53" s="123">
        <f>IFERROR('Tablas evol IO zona'!G53/'Tablas evol IO zona'!G66-1,"-")</f>
        <v>-1.5756227877187223E-3</v>
      </c>
      <c r="H53" s="123">
        <f>IFERROR('Tablas evol IO zona'!H53/'Tablas evol IO zona'!H66-1,"-")</f>
        <v>-0.10282947837003098</v>
      </c>
      <c r="I53" s="123">
        <f>IFERROR('Tablas evol IO zona'!I53/'Tablas evol IO zona'!I66-1,"-")</f>
        <v>-3.8519620323139048E-2</v>
      </c>
      <c r="J53" s="123">
        <f>IFERROR('Tablas evol IO zona'!J53/'Tablas evol IO zona'!J66-1,"-")</f>
        <v>-6.3330440317017289E-2</v>
      </c>
      <c r="K53" s="123">
        <f>IFERROR('Tablas evol IO zona'!K53/'Tablas evol IO zona'!K66-1,"-")</f>
        <v>-0.10122017137004513</v>
      </c>
      <c r="L53" s="123">
        <f>IFERROR('Tablas evol IO zona'!L53/'Tablas evol IO zona'!L66-1,"-")</f>
        <v>-8.0337278871136064E-2</v>
      </c>
    </row>
    <row r="54" spans="3:12" hidden="1" outlineLevel="1">
      <c r="C54" s="44" t="s">
        <v>46</v>
      </c>
      <c r="D54" s="123">
        <f>IFERROR('Tablas evol IO zona'!D54/'Tablas evol IO zona'!D67-1,"-")</f>
        <v>-1.4615685762755959E-2</v>
      </c>
      <c r="E54" s="123">
        <f>IFERROR('Tablas evol IO zona'!E54/'Tablas evol IO zona'!E67-1,"-")</f>
        <v>-7.2875674099981413E-4</v>
      </c>
      <c r="F54" s="123">
        <f>IFERROR('Tablas evol IO zona'!F54/'Tablas evol IO zona'!F67-1,"-")</f>
        <v>-9.1317977374949511E-3</v>
      </c>
      <c r="G54" s="123">
        <f>IFERROR('Tablas evol IO zona'!G54/'Tablas evol IO zona'!G67-1,"-")</f>
        <v>-6.5271990194158969E-3</v>
      </c>
      <c r="H54" s="123">
        <f>IFERROR('Tablas evol IO zona'!H54/'Tablas evol IO zona'!H67-1,"-")</f>
        <v>-2.5198137464400583E-3</v>
      </c>
      <c r="I54" s="123">
        <f>IFERROR('Tablas evol IO zona'!I54/'Tablas evol IO zona'!I67-1,"-")</f>
        <v>-4.6980113297159232E-3</v>
      </c>
      <c r="J54" s="123">
        <f>IFERROR('Tablas evol IO zona'!J54/'Tablas evol IO zona'!J67-1,"-")</f>
        <v>-1.8179552732657811E-3</v>
      </c>
      <c r="K54" s="123">
        <f>IFERROR('Tablas evol IO zona'!K54/'Tablas evol IO zona'!K67-1,"-")</f>
        <v>-5.2454357014952713E-3</v>
      </c>
      <c r="L54" s="123">
        <f>IFERROR('Tablas evol IO zona'!L54/'Tablas evol IO zona'!L67-1,"-")</f>
        <v>-3.1740398771837874E-3</v>
      </c>
    </row>
    <row r="55" spans="3:12" hidden="1" outlineLevel="1">
      <c r="C55" s="44" t="s">
        <v>47</v>
      </c>
      <c r="D55" s="123">
        <f>IFERROR('Tablas evol IO zona'!D55/'Tablas evol IO zona'!D68-1,"-")</f>
        <v>5.6512025233275143E-3</v>
      </c>
      <c r="E55" s="123">
        <f>IFERROR('Tablas evol IO zona'!E55/'Tablas evol IO zona'!E68-1,"-")</f>
        <v>-3.3945080723057686E-2</v>
      </c>
      <c r="F55" s="123">
        <f>IFERROR('Tablas evol IO zona'!F55/'Tablas evol IO zona'!F68-1,"-")</f>
        <v>-9.7829000268024879E-3</v>
      </c>
      <c r="G55" s="123">
        <f>IFERROR('Tablas evol IO zona'!G55/'Tablas evol IO zona'!G68-1,"-")</f>
        <v>1.4698548245674292E-2</v>
      </c>
      <c r="H55" s="123">
        <f>IFERROR('Tablas evol IO zona'!H55/'Tablas evol IO zona'!H68-1,"-")</f>
        <v>-3.26018802491711E-2</v>
      </c>
      <c r="I55" s="123">
        <f>IFERROR('Tablas evol IO zona'!I55/'Tablas evol IO zona'!I68-1,"-")</f>
        <v>-4.0211682885799016E-3</v>
      </c>
      <c r="J55" s="123">
        <f>IFERROR('Tablas evol IO zona'!J55/'Tablas evol IO zona'!J68-1,"-")</f>
        <v>2.9355350128563718E-3</v>
      </c>
      <c r="K55" s="123">
        <f>IFERROR('Tablas evol IO zona'!K55/'Tablas evol IO zona'!K68-1,"-")</f>
        <v>-2.7174367393778431E-2</v>
      </c>
      <c r="L55" s="123">
        <f>IFERROR('Tablas evol IO zona'!L55/'Tablas evol IO zona'!L68-1,"-")</f>
        <v>-1.1654096319740681E-2</v>
      </c>
    </row>
    <row r="56" spans="3:12" hidden="1" outlineLevel="1">
      <c r="C56" s="44" t="s">
        <v>48</v>
      </c>
      <c r="D56" s="123">
        <f>IFERROR('Tablas evol IO zona'!D56/'Tablas evol IO zona'!D69-1,"-")</f>
        <v>4.2011745219093566E-2</v>
      </c>
      <c r="E56" s="123">
        <f>IFERROR('Tablas evol IO zona'!E56/'Tablas evol IO zona'!E69-1,"-")</f>
        <v>1.4044943820224809E-2</v>
      </c>
      <c r="F56" s="123">
        <f>IFERROR('Tablas evol IO zona'!F56/'Tablas evol IO zona'!F69-1,"-")</f>
        <v>3.0638170677028898E-2</v>
      </c>
      <c r="G56" s="123">
        <f>IFERROR('Tablas evol IO zona'!G56/'Tablas evol IO zona'!G69-1,"-")</f>
        <v>6.8104642463841181E-2</v>
      </c>
      <c r="H56" s="123">
        <f>IFERROR('Tablas evol IO zona'!H56/'Tablas evol IO zona'!H69-1,"-")</f>
        <v>1.1819744801921939E-2</v>
      </c>
      <c r="I56" s="123">
        <f>IFERROR('Tablas evol IO zona'!I56/'Tablas evol IO zona'!I69-1,"-")</f>
        <v>4.4571987404986357E-2</v>
      </c>
      <c r="J56" s="123">
        <f>IFERROR('Tablas evol IO zona'!J56/'Tablas evol IO zona'!J69-1,"-")</f>
        <v>1.0119877698535396E-2</v>
      </c>
      <c r="K56" s="123">
        <f>IFERROR('Tablas evol IO zona'!K56/'Tablas evol IO zona'!K69-1,"-")</f>
        <v>-2.5133105556031543E-2</v>
      </c>
      <c r="L56" s="123">
        <f>IFERROR('Tablas evol IO zona'!L56/'Tablas evol IO zona'!L69-1,"-")</f>
        <v>-6.6156871770760572E-3</v>
      </c>
    </row>
    <row r="57" spans="3:12" collapsed="1">
      <c r="C57" s="51">
        <v>2007</v>
      </c>
      <c r="D57" s="126">
        <f>IFERROR('Tablas evol IO zona'!D57/'Tablas evol IO zona'!D70-1,"-")</f>
        <v>-6.9275046379789318E-2</v>
      </c>
      <c r="E57" s="126">
        <f>IFERROR('Tablas evol IO zona'!E57/'Tablas evol IO zona'!E70-1,"-")</f>
        <v>-1.1512297438897701E-2</v>
      </c>
      <c r="F57" s="126">
        <f>IFERROR('Tablas evol IO zona'!F57/'Tablas evol IO zona'!F70-1,"-")</f>
        <v>-4.7618018101246662E-2</v>
      </c>
      <c r="G57" s="126">
        <f>IFERROR('Tablas evol IO zona'!G57/'Tablas evol IO zona'!G70-1,"-")</f>
        <v>-6.7275731314381915E-2</v>
      </c>
      <c r="H57" s="126">
        <f>IFERROR('Tablas evol IO zona'!H57/'Tablas evol IO zona'!H70-1,"-")</f>
        <v>-8.180368586534037E-3</v>
      </c>
      <c r="I57" s="126">
        <f>IFERROR('Tablas evol IO zona'!I57/'Tablas evol IO zona'!I70-1,"-")</f>
        <v>-4.4808691323376393E-2</v>
      </c>
      <c r="J57" s="126">
        <f>IFERROR('Tablas evol IO zona'!J57/'Tablas evol IO zona'!J70-1,"-")</f>
        <v>-4.097905965887827E-2</v>
      </c>
      <c r="K57" s="126">
        <f>IFERROR('Tablas evol IO zona'!K57/'Tablas evol IO zona'!K70-1,"-")</f>
        <v>-5.7281679505599481E-2</v>
      </c>
      <c r="L57" s="126">
        <f>IFERROR('Tablas evol IO zona'!L57/'Tablas evol IO zona'!L70-1,"-")</f>
        <v>-4.782533547071699E-2</v>
      </c>
    </row>
    <row r="58" spans="3:12" ht="15" customHeight="1">
      <c r="C58" s="514" t="s">
        <v>76</v>
      </c>
      <c r="D58" s="515"/>
      <c r="E58" s="515"/>
      <c r="F58" s="515"/>
      <c r="G58" s="515"/>
      <c r="H58" s="515"/>
      <c r="I58" s="515"/>
      <c r="J58" s="515"/>
      <c r="K58" s="515"/>
      <c r="L58" s="516"/>
    </row>
  </sheetData>
  <mergeCells count="6">
    <mergeCell ref="C58:L58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C2:I74"/>
  <sheetViews>
    <sheetView showGridLines="0" showRowColHeaders="0" zoomScaleNormal="100" workbookViewId="0">
      <selection activeCell="E10" sqref="E10"/>
    </sheetView>
  </sheetViews>
  <sheetFormatPr baseColWidth="10" defaultRowHeight="15" outlineLevelRow="1"/>
  <cols>
    <col min="1" max="1" width="14.28515625" style="93" customWidth="1"/>
    <col min="2" max="7" width="11.42578125" style="93"/>
    <col min="8" max="8" width="14" style="93" customWidth="1"/>
    <col min="9" max="10" width="11.42578125" style="93"/>
    <col min="11" max="11" width="14.28515625" style="93" customWidth="1"/>
    <col min="12" max="16384" width="11.42578125" style="93"/>
  </cols>
  <sheetData>
    <row r="2" spans="3:9" ht="42.75" customHeight="1"/>
    <row r="3" spans="3:9" ht="35.25" customHeight="1">
      <c r="C3" s="528" t="s">
        <v>253</v>
      </c>
      <c r="D3" s="528"/>
      <c r="E3" s="528"/>
      <c r="F3" s="528"/>
      <c r="G3" s="528"/>
      <c r="H3" s="528"/>
      <c r="I3" s="528"/>
    </row>
    <row r="4" spans="3:9" ht="45" customHeight="1">
      <c r="C4" s="118"/>
      <c r="D4" s="95" t="s">
        <v>254</v>
      </c>
      <c r="E4" s="95" t="s">
        <v>113</v>
      </c>
      <c r="F4" s="95" t="s">
        <v>114</v>
      </c>
      <c r="G4" s="119" t="s">
        <v>34</v>
      </c>
      <c r="H4" s="119" t="s">
        <v>115</v>
      </c>
      <c r="I4" s="120" t="s">
        <v>36</v>
      </c>
    </row>
    <row r="5" spans="3:9" hidden="1">
      <c r="C5" s="44" t="s">
        <v>37</v>
      </c>
      <c r="D5" s="258">
        <v>0</v>
      </c>
      <c r="E5" s="258">
        <v>0</v>
      </c>
      <c r="F5" s="258">
        <v>0</v>
      </c>
      <c r="G5" s="258">
        <v>0</v>
      </c>
      <c r="H5" s="258">
        <v>0</v>
      </c>
      <c r="I5" s="258">
        <v>0</v>
      </c>
    </row>
    <row r="6" spans="3:9" hidden="1">
      <c r="C6" s="44" t="s">
        <v>38</v>
      </c>
      <c r="D6" s="258">
        <v>0</v>
      </c>
      <c r="E6" s="258">
        <v>0</v>
      </c>
      <c r="F6" s="258">
        <v>0</v>
      </c>
      <c r="G6" s="258">
        <v>0</v>
      </c>
      <c r="H6" s="258">
        <v>0</v>
      </c>
      <c r="I6" s="258">
        <v>0</v>
      </c>
    </row>
    <row r="7" spans="3:9" hidden="1">
      <c r="C7" s="44" t="s">
        <v>39</v>
      </c>
      <c r="D7" s="258">
        <v>0</v>
      </c>
      <c r="E7" s="258">
        <v>0</v>
      </c>
      <c r="F7" s="258">
        <v>0</v>
      </c>
      <c r="G7" s="258">
        <v>0</v>
      </c>
      <c r="H7" s="258">
        <v>0</v>
      </c>
      <c r="I7" s="258">
        <v>0</v>
      </c>
    </row>
    <row r="8" spans="3:9" hidden="1">
      <c r="C8" s="44" t="s">
        <v>40</v>
      </c>
      <c r="D8" s="258">
        <v>0</v>
      </c>
      <c r="E8" s="258">
        <v>0</v>
      </c>
      <c r="F8" s="258">
        <v>0</v>
      </c>
      <c r="G8" s="258">
        <v>0</v>
      </c>
      <c r="H8" s="258">
        <v>0</v>
      </c>
      <c r="I8" s="258">
        <v>0</v>
      </c>
    </row>
    <row r="9" spans="3:9" hidden="1">
      <c r="C9" s="44" t="s">
        <v>41</v>
      </c>
      <c r="D9" s="258">
        <v>0</v>
      </c>
      <c r="E9" s="258">
        <v>0</v>
      </c>
      <c r="F9" s="258">
        <v>0</v>
      </c>
      <c r="G9" s="258">
        <v>0</v>
      </c>
      <c r="H9" s="258">
        <v>0</v>
      </c>
      <c r="I9" s="258">
        <v>0</v>
      </c>
    </row>
    <row r="10" spans="3:9">
      <c r="C10" s="44" t="s">
        <v>42</v>
      </c>
      <c r="D10" s="258">
        <v>18.273804376026984</v>
      </c>
      <c r="E10" s="258">
        <v>40.697594893423002</v>
      </c>
      <c r="F10" s="258">
        <v>54.602407838547826</v>
      </c>
      <c r="G10" s="258">
        <v>51.328414168153998</v>
      </c>
      <c r="H10" s="258">
        <v>38.863206555999156</v>
      </c>
      <c r="I10" s="258">
        <v>46.707606953148165</v>
      </c>
    </row>
    <row r="11" spans="3:9">
      <c r="C11" s="44" t="s">
        <v>43</v>
      </c>
      <c r="D11" s="258">
        <v>14.030384271671135</v>
      </c>
      <c r="E11" s="258">
        <v>40.005352172982228</v>
      </c>
      <c r="F11" s="258">
        <v>62.640421973498007</v>
      </c>
      <c r="G11" s="258">
        <v>57.250739974861126</v>
      </c>
      <c r="H11" s="258">
        <v>39.823487588488049</v>
      </c>
      <c r="I11" s="258">
        <v>50.348331802877254</v>
      </c>
    </row>
    <row r="12" spans="3:9">
      <c r="C12" s="44" t="s">
        <v>44</v>
      </c>
      <c r="D12" s="258">
        <v>25.21836893539739</v>
      </c>
      <c r="E12" s="258">
        <v>43.068763337269772</v>
      </c>
      <c r="F12" s="258">
        <v>52.648248901283601</v>
      </c>
      <c r="G12" s="258">
        <v>50.211692322180411</v>
      </c>
      <c r="H12" s="258">
        <v>35.848243800725754</v>
      </c>
      <c r="I12" s="258">
        <v>44.522764299890397</v>
      </c>
    </row>
    <row r="13" spans="3:9">
      <c r="C13" s="44" t="s">
        <v>45</v>
      </c>
      <c r="D13" s="258">
        <v>26.058981233243969</v>
      </c>
      <c r="E13" s="258">
        <v>44.504388781845428</v>
      </c>
      <c r="F13" s="258">
        <v>54.403190531326388</v>
      </c>
      <c r="G13" s="258">
        <v>51.885415399586428</v>
      </c>
      <c r="H13" s="258">
        <v>37.043185260749944</v>
      </c>
      <c r="I13" s="258">
        <v>46.00685644322008</v>
      </c>
    </row>
    <row r="14" spans="3:9">
      <c r="C14" s="44" t="s">
        <v>46</v>
      </c>
      <c r="D14" s="258">
        <v>44.287814580991089</v>
      </c>
      <c r="E14" s="258">
        <v>53.471315805830073</v>
      </c>
      <c r="F14" s="258">
        <v>66.355249561135949</v>
      </c>
      <c r="G14" s="258">
        <v>63.414504946027286</v>
      </c>
      <c r="H14" s="258">
        <v>49.123620513771677</v>
      </c>
      <c r="I14" s="258">
        <v>57.754317367220594</v>
      </c>
    </row>
    <row r="15" spans="3:9">
      <c r="C15" s="44" t="s">
        <v>47</v>
      </c>
      <c r="D15" s="258">
        <v>40.836844121026424</v>
      </c>
      <c r="E15" s="258">
        <v>66.540000000000006</v>
      </c>
      <c r="F15" s="258">
        <v>78.05701053095882</v>
      </c>
      <c r="G15" s="258">
        <v>75.03</v>
      </c>
      <c r="H15" s="258">
        <v>58.69</v>
      </c>
      <c r="I15" s="258">
        <v>68.56</v>
      </c>
    </row>
    <row r="16" spans="3:9">
      <c r="C16" s="44" t="s">
        <v>48</v>
      </c>
      <c r="D16" s="258">
        <v>29.231168381907811</v>
      </c>
      <c r="E16" s="258">
        <v>56.37</v>
      </c>
      <c r="F16" s="258">
        <v>75.1402497478866</v>
      </c>
      <c r="G16" s="258">
        <v>70.540000000000006</v>
      </c>
      <c r="H16" s="258">
        <v>55.75</v>
      </c>
      <c r="I16" s="258">
        <v>64.69</v>
      </c>
    </row>
    <row r="17" spans="3:9" ht="30">
      <c r="C17" s="238" t="s">
        <v>54</v>
      </c>
      <c r="D17" s="259">
        <v>28.176690778491576</v>
      </c>
      <c r="E17" s="259">
        <v>49.170663407864112</v>
      </c>
      <c r="F17" s="259">
        <v>63.245450507198356</v>
      </c>
      <c r="G17" s="259">
        <v>59.811096091345739</v>
      </c>
      <c r="H17" s="259">
        <v>44.995128586186198</v>
      </c>
      <c r="I17" s="259">
        <v>53.995217413409314</v>
      </c>
    </row>
    <row r="18" spans="3:9" hidden="1" outlineLevel="1">
      <c r="C18" s="44" t="s">
        <v>37</v>
      </c>
      <c r="D18" s="258">
        <v>33.261264377756639</v>
      </c>
      <c r="E18" s="258">
        <v>55.074895891602957</v>
      </c>
      <c r="F18" s="258">
        <v>64.261892349332626</v>
      </c>
      <c r="G18" s="258">
        <v>61.904130804387911</v>
      </c>
      <c r="H18" s="258">
        <v>50.960239404084646</v>
      </c>
      <c r="I18" s="258">
        <v>57.508510578039591</v>
      </c>
    </row>
    <row r="19" spans="3:9" hidden="1" outlineLevel="1">
      <c r="C19" s="44" t="s">
        <v>38</v>
      </c>
      <c r="D19" s="258">
        <v>7.2743521000893656</v>
      </c>
      <c r="E19" s="258">
        <v>53.248769000214089</v>
      </c>
      <c r="F19" s="258">
        <v>66.480702531178508</v>
      </c>
      <c r="G19" s="258">
        <v>62.766169738232186</v>
      </c>
      <c r="H19" s="258">
        <v>48.577424149689605</v>
      </c>
      <c r="I19" s="258">
        <v>57.06725197541703</v>
      </c>
    </row>
    <row r="20" spans="3:9" hidden="1" outlineLevel="1">
      <c r="C20" s="44" t="s">
        <v>39</v>
      </c>
      <c r="D20" s="258">
        <v>14.018853238778863</v>
      </c>
      <c r="E20" s="258">
        <v>34.90583628566101</v>
      </c>
      <c r="F20" s="258">
        <v>50.073438217867505</v>
      </c>
      <c r="G20" s="258">
        <v>46.511971342994215</v>
      </c>
      <c r="H20" s="258">
        <v>36.41435409127704</v>
      </c>
      <c r="I20" s="258">
        <v>42.456257611373871</v>
      </c>
    </row>
    <row r="21" spans="3:9" hidden="1" outlineLevel="1">
      <c r="C21" s="44" t="s">
        <v>40</v>
      </c>
      <c r="D21" s="258">
        <v>15.067024128686327</v>
      </c>
      <c r="E21" s="258">
        <v>38.340000000000003</v>
      </c>
      <c r="F21" s="258">
        <v>57.43561360785182</v>
      </c>
      <c r="G21" s="258">
        <v>53.02</v>
      </c>
      <c r="H21" s="258">
        <v>35.229999999999997</v>
      </c>
      <c r="I21" s="258">
        <v>45.87</v>
      </c>
    </row>
    <row r="22" spans="3:9" hidden="1" outlineLevel="1">
      <c r="C22" s="44" t="s">
        <v>41</v>
      </c>
      <c r="D22" s="258">
        <v>24.932975871313673</v>
      </c>
      <c r="E22" s="258">
        <v>54.71</v>
      </c>
      <c r="F22" s="258">
        <v>77.225582685244035</v>
      </c>
      <c r="G22" s="258">
        <v>71.97</v>
      </c>
      <c r="H22" s="258">
        <v>51.83</v>
      </c>
      <c r="I22" s="258">
        <v>63.88</v>
      </c>
    </row>
    <row r="23" spans="3:9" hidden="1" outlineLevel="1">
      <c r="C23" s="44" t="s">
        <v>42</v>
      </c>
      <c r="D23" s="258">
        <v>8.8731298106027854</v>
      </c>
      <c r="E23" s="258">
        <v>47.93</v>
      </c>
      <c r="F23" s="258">
        <v>59.221673915268724</v>
      </c>
      <c r="G23" s="258">
        <v>56.05</v>
      </c>
      <c r="H23" s="258">
        <v>44.7</v>
      </c>
      <c r="I23" s="258">
        <v>51.49</v>
      </c>
    </row>
    <row r="24" spans="3:9" hidden="1" outlineLevel="1">
      <c r="C24" s="44" t="s">
        <v>43</v>
      </c>
      <c r="D24" s="258">
        <v>7.9892761394101877</v>
      </c>
      <c r="E24" s="258">
        <v>42.341306824065448</v>
      </c>
      <c r="F24" s="258">
        <v>53.736687060956264</v>
      </c>
      <c r="G24" s="258">
        <v>50.543441665181312</v>
      </c>
      <c r="H24" s="258">
        <v>41.235400194201695</v>
      </c>
      <c r="I24" s="258">
        <v>46.666435554322959</v>
      </c>
    </row>
    <row r="25" spans="3:9" hidden="1" outlineLevel="1">
      <c r="C25" s="44" t="s">
        <v>44</v>
      </c>
      <c r="D25" s="258">
        <v>6.3391853325261609</v>
      </c>
      <c r="E25" s="258">
        <v>40.81</v>
      </c>
      <c r="F25" s="258">
        <v>50.083209676201058</v>
      </c>
      <c r="G25" s="258">
        <v>47.34</v>
      </c>
      <c r="H25" s="258">
        <v>35.19</v>
      </c>
      <c r="I25" s="258">
        <v>42.28</v>
      </c>
    </row>
    <row r="26" spans="3:9" hidden="1" outlineLevel="1">
      <c r="C26" s="44" t="s">
        <v>45</v>
      </c>
      <c r="D26" s="258">
        <v>23.342269883824844</v>
      </c>
      <c r="E26" s="258">
        <v>51.35</v>
      </c>
      <c r="F26" s="258">
        <v>63.295062567666236</v>
      </c>
      <c r="G26" s="258">
        <v>60.13</v>
      </c>
      <c r="H26" s="258">
        <v>40.89</v>
      </c>
      <c r="I26" s="258">
        <v>52.11</v>
      </c>
    </row>
    <row r="27" spans="3:9" hidden="1" outlineLevel="1">
      <c r="C27" s="44" t="s">
        <v>46</v>
      </c>
      <c r="D27" s="258">
        <v>44.772117962466488</v>
      </c>
      <c r="E27" s="258">
        <v>53.23</v>
      </c>
      <c r="F27" s="258">
        <v>69.371042058044537</v>
      </c>
      <c r="G27" s="258">
        <v>65.739999999999995</v>
      </c>
      <c r="H27" s="258">
        <v>54.89</v>
      </c>
      <c r="I27" s="258">
        <v>61.22</v>
      </c>
    </row>
    <row r="28" spans="3:9" hidden="1" outlineLevel="1">
      <c r="C28" s="44" t="s">
        <v>47</v>
      </c>
      <c r="D28" s="258">
        <v>57.736499425507468</v>
      </c>
      <c r="E28" s="258">
        <v>67.41</v>
      </c>
      <c r="F28" s="258">
        <v>69.16577643973973</v>
      </c>
      <c r="G28" s="258">
        <v>68.58</v>
      </c>
      <c r="H28" s="258">
        <v>61.85</v>
      </c>
      <c r="I28" s="258">
        <v>65.78</v>
      </c>
    </row>
    <row r="29" spans="3:9" hidden="1" outlineLevel="1">
      <c r="C29" s="44" t="s">
        <v>48</v>
      </c>
      <c r="D29" s="258">
        <v>42.194932111043848</v>
      </c>
      <c r="E29" s="258">
        <v>64.16</v>
      </c>
      <c r="F29" s="258">
        <v>71.726253566564083</v>
      </c>
      <c r="G29" s="258">
        <v>69.63</v>
      </c>
      <c r="H29" s="258">
        <v>62.03</v>
      </c>
      <c r="I29" s="258">
        <v>66.459999999999994</v>
      </c>
    </row>
    <row r="30" spans="3:9" collapsed="1">
      <c r="C30" s="49">
        <v>2009</v>
      </c>
      <c r="D30" s="261">
        <v>23.651988688530611</v>
      </c>
      <c r="E30" s="261">
        <v>50.242338495087033</v>
      </c>
      <c r="F30" s="261">
        <v>62.644164410366976</v>
      </c>
      <c r="G30" s="261">
        <v>59.466839486116662</v>
      </c>
      <c r="H30" s="261">
        <v>46.978200907055019</v>
      </c>
      <c r="I30" s="261">
        <v>54.35806956552662</v>
      </c>
    </row>
    <row r="31" spans="3:9" hidden="1" outlineLevel="1">
      <c r="C31" s="44" t="s">
        <v>37</v>
      </c>
      <c r="D31" s="258">
        <v>39.887744402639854</v>
      </c>
      <c r="E31" s="258">
        <v>63.99</v>
      </c>
      <c r="F31" s="258">
        <v>66.599782749319573</v>
      </c>
      <c r="G31" s="258">
        <v>65.22</v>
      </c>
      <c r="H31" s="258">
        <v>60.18</v>
      </c>
      <c r="I31" s="258">
        <v>63.2</v>
      </c>
    </row>
    <row r="32" spans="3:9" hidden="1" outlineLevel="1">
      <c r="C32" s="44" t="s">
        <v>38</v>
      </c>
      <c r="D32" s="258">
        <v>28.730031456238819</v>
      </c>
      <c r="E32" s="258">
        <v>58.46</v>
      </c>
      <c r="F32" s="258">
        <v>65.824271050736584</v>
      </c>
      <c r="G32" s="258">
        <v>64.73</v>
      </c>
      <c r="H32" s="258">
        <v>57.19</v>
      </c>
      <c r="I32" s="258">
        <v>61.7</v>
      </c>
    </row>
    <row r="33" spans="3:9" hidden="1" outlineLevel="1">
      <c r="C33" s="44" t="s">
        <v>39</v>
      </c>
      <c r="D33" s="258">
        <v>22.469623141923147</v>
      </c>
      <c r="E33" s="258">
        <v>46.24</v>
      </c>
      <c r="F33" s="258">
        <v>59.912123320273885</v>
      </c>
      <c r="G33" s="258">
        <v>55.72</v>
      </c>
      <c r="H33" s="258">
        <v>46.57</v>
      </c>
      <c r="I33" s="258">
        <v>52.04</v>
      </c>
    </row>
    <row r="34" spans="3:9" hidden="1" outlineLevel="1">
      <c r="C34" s="44" t="s">
        <v>40</v>
      </c>
      <c r="D34" s="258">
        <v>26.145685560969593</v>
      </c>
      <c r="E34" s="258">
        <v>45.82</v>
      </c>
      <c r="F34" s="258">
        <v>68.164475852220718</v>
      </c>
      <c r="G34" s="258">
        <v>63.59</v>
      </c>
      <c r="H34" s="258">
        <v>47.05</v>
      </c>
      <c r="I34" s="258">
        <v>56.94</v>
      </c>
    </row>
    <row r="35" spans="3:9" hidden="1" outlineLevel="1">
      <c r="C35" s="44" t="s">
        <v>41</v>
      </c>
      <c r="D35" s="258">
        <v>39.357305865663356</v>
      </c>
      <c r="E35" s="258">
        <v>71.8</v>
      </c>
      <c r="F35" s="258">
        <v>90.005248190594756</v>
      </c>
      <c r="G35" s="258">
        <v>84.4</v>
      </c>
      <c r="H35" s="258">
        <v>76.22</v>
      </c>
      <c r="I35" s="258">
        <v>81.11</v>
      </c>
    </row>
    <row r="36" spans="3:9" hidden="1" outlineLevel="1">
      <c r="C36" s="44" t="s">
        <v>42</v>
      </c>
      <c r="D36" s="258">
        <v>25.090976376981434</v>
      </c>
      <c r="E36" s="258">
        <v>47.61</v>
      </c>
      <c r="F36" s="258">
        <v>76.743680812371082</v>
      </c>
      <c r="G36" s="258">
        <v>68.63</v>
      </c>
      <c r="H36" s="258">
        <v>60.3</v>
      </c>
      <c r="I36" s="258">
        <v>65.28</v>
      </c>
    </row>
    <row r="37" spans="3:9" hidden="1" outlineLevel="1">
      <c r="C37" s="44" t="s">
        <v>43</v>
      </c>
      <c r="D37" s="258">
        <v>17.874545118115094</v>
      </c>
      <c r="E37" s="258">
        <v>50.69</v>
      </c>
      <c r="F37" s="258">
        <v>64.237608777903901</v>
      </c>
      <c r="G37" s="258">
        <v>61.42</v>
      </c>
      <c r="H37" s="258">
        <v>50.23</v>
      </c>
      <c r="I37" s="258">
        <v>56.92</v>
      </c>
    </row>
    <row r="38" spans="3:9" hidden="1" outlineLevel="1">
      <c r="C38" s="44" t="s">
        <v>44</v>
      </c>
      <c r="D38" s="258">
        <v>24.128785542465923</v>
      </c>
      <c r="E38" s="258">
        <v>50.03</v>
      </c>
      <c r="F38" s="258">
        <v>62.313109491901919</v>
      </c>
      <c r="G38" s="258">
        <v>58.41</v>
      </c>
      <c r="H38" s="258">
        <v>50.96</v>
      </c>
      <c r="I38" s="258">
        <v>55.42</v>
      </c>
    </row>
    <row r="39" spans="3:9" hidden="1" outlineLevel="1">
      <c r="C39" s="44" t="s">
        <v>45</v>
      </c>
      <c r="D39" s="258">
        <v>28.582002097082587</v>
      </c>
      <c r="E39" s="258">
        <v>71.930000000000007</v>
      </c>
      <c r="F39" s="258">
        <v>77.102998791695654</v>
      </c>
      <c r="G39" s="258">
        <v>76.44</v>
      </c>
      <c r="H39" s="258">
        <v>57.56</v>
      </c>
      <c r="I39" s="258">
        <v>68.86</v>
      </c>
    </row>
    <row r="40" spans="3:9" hidden="1" outlineLevel="1">
      <c r="C40" s="44" t="s">
        <v>46</v>
      </c>
      <c r="D40" s="258">
        <v>60.772219823598348</v>
      </c>
      <c r="E40" s="258">
        <v>72.489999999999995</v>
      </c>
      <c r="F40" s="258">
        <v>75.698680629294671</v>
      </c>
      <c r="G40" s="258">
        <v>74.53</v>
      </c>
      <c r="H40" s="258">
        <v>68.27</v>
      </c>
      <c r="I40" s="258">
        <v>72.02</v>
      </c>
    </row>
    <row r="41" spans="3:9" hidden="1" outlineLevel="1">
      <c r="C41" s="44" t="s">
        <v>47</v>
      </c>
      <c r="D41" s="258">
        <v>57.786961080614319</v>
      </c>
      <c r="E41" s="258">
        <v>73.87</v>
      </c>
      <c r="F41" s="258">
        <v>72.860996179805454</v>
      </c>
      <c r="G41" s="258">
        <v>76.5</v>
      </c>
      <c r="H41" s="258">
        <v>69.150000000000006</v>
      </c>
      <c r="I41" s="258">
        <v>73.55</v>
      </c>
    </row>
    <row r="42" spans="3:9" hidden="1" outlineLevel="1">
      <c r="C42" s="44" t="s">
        <v>48</v>
      </c>
      <c r="D42" s="258">
        <v>46.610744464318756</v>
      </c>
      <c r="E42" s="258">
        <v>65.849999999999994</v>
      </c>
      <c r="F42" s="258">
        <v>70.899393406808002</v>
      </c>
      <c r="G42" s="258">
        <v>69.040000000000006</v>
      </c>
      <c r="H42" s="258">
        <v>69.67</v>
      </c>
      <c r="I42" s="258">
        <v>69.3</v>
      </c>
    </row>
    <row r="43" spans="3:9" collapsed="1">
      <c r="C43" s="51">
        <v>2008</v>
      </c>
      <c r="D43" s="262">
        <v>35.356654024177452</v>
      </c>
      <c r="E43" s="262">
        <v>59.857422892597171</v>
      </c>
      <c r="F43" s="262">
        <v>72.025227996832541</v>
      </c>
      <c r="G43" s="262">
        <v>68.192181683601788</v>
      </c>
      <c r="H43" s="262">
        <v>59.462999975257262</v>
      </c>
      <c r="I43" s="262">
        <v>64.684745240971253</v>
      </c>
    </row>
    <row r="44" spans="3:9" hidden="1" outlineLevel="1">
      <c r="C44" s="44" t="s">
        <v>37</v>
      </c>
      <c r="D44" s="258">
        <v>36.202491216863621</v>
      </c>
      <c r="E44" s="258">
        <v>64.37</v>
      </c>
      <c r="F44" s="258">
        <v>65.348812861347326</v>
      </c>
      <c r="G44" s="258">
        <v>64.180000000000007</v>
      </c>
      <c r="H44" s="258">
        <v>68.010000000000005</v>
      </c>
      <c r="I44" s="258">
        <v>65.709999999999994</v>
      </c>
    </row>
    <row r="45" spans="3:9" hidden="1" outlineLevel="1">
      <c r="C45" s="44" t="s">
        <v>38</v>
      </c>
      <c r="D45" s="258">
        <v>51.19770041520281</v>
      </c>
      <c r="E45" s="258">
        <v>65.12</v>
      </c>
      <c r="F45" s="258">
        <v>67.97761827763108</v>
      </c>
      <c r="G45" s="258">
        <v>68.55</v>
      </c>
      <c r="H45" s="258">
        <v>61.24</v>
      </c>
      <c r="I45" s="258">
        <v>65.63</v>
      </c>
    </row>
    <row r="46" spans="3:9" hidden="1" outlineLevel="1">
      <c r="C46" s="44" t="s">
        <v>39</v>
      </c>
      <c r="D46" s="258">
        <v>26.40796337698286</v>
      </c>
      <c r="E46" s="258">
        <v>49.91</v>
      </c>
      <c r="F46" s="258">
        <v>60.285238998173632</v>
      </c>
      <c r="G46" s="258">
        <v>56.9</v>
      </c>
      <c r="H46" s="258">
        <v>50.17</v>
      </c>
      <c r="I46" s="258">
        <v>54.21</v>
      </c>
    </row>
    <row r="47" spans="3:9" hidden="1" outlineLevel="1">
      <c r="C47" s="44" t="s">
        <v>40</v>
      </c>
      <c r="D47" s="258">
        <v>22.415628659640159</v>
      </c>
      <c r="E47" s="258">
        <v>55.08</v>
      </c>
      <c r="F47" s="258">
        <v>70.027570001046968</v>
      </c>
      <c r="G47" s="258">
        <v>66.95</v>
      </c>
      <c r="H47" s="258">
        <v>50.84</v>
      </c>
      <c r="I47" s="258">
        <v>60.52</v>
      </c>
    </row>
    <row r="48" spans="3:9" hidden="1" outlineLevel="1">
      <c r="C48" s="44" t="s">
        <v>41</v>
      </c>
      <c r="D48" s="258">
        <v>49.53688917278825</v>
      </c>
      <c r="E48" s="258">
        <v>74.12</v>
      </c>
      <c r="F48" s="258">
        <v>89.745588218186896</v>
      </c>
      <c r="G48" s="258">
        <v>84.99</v>
      </c>
      <c r="H48" s="258">
        <v>74.56</v>
      </c>
      <c r="I48" s="258">
        <v>80.83</v>
      </c>
    </row>
    <row r="49" spans="3:9" hidden="1" outlineLevel="1">
      <c r="C49" s="44" t="s">
        <v>42</v>
      </c>
      <c r="D49" s="258">
        <v>22.458213563291814</v>
      </c>
      <c r="E49" s="258">
        <v>52.64</v>
      </c>
      <c r="F49" s="258">
        <v>78.544722729546436</v>
      </c>
      <c r="G49" s="258">
        <v>71.010000000000005</v>
      </c>
      <c r="H49" s="258">
        <v>64.88</v>
      </c>
      <c r="I49" s="258">
        <v>68.569999999999993</v>
      </c>
    </row>
    <row r="50" spans="3:9" hidden="1" outlineLevel="1">
      <c r="C50" s="44" t="s">
        <v>43</v>
      </c>
      <c r="D50" s="258">
        <v>21.678060243537704</v>
      </c>
      <c r="E50" s="258">
        <v>52.73</v>
      </c>
      <c r="F50" s="258">
        <v>63.514535149685315</v>
      </c>
      <c r="G50" s="258">
        <v>61.34</v>
      </c>
      <c r="H50" s="258">
        <v>51.72</v>
      </c>
      <c r="I50" s="258">
        <v>57.46</v>
      </c>
    </row>
    <row r="51" spans="3:9" hidden="1" outlineLevel="1">
      <c r="C51" s="44" t="s">
        <v>44</v>
      </c>
      <c r="D51" s="258">
        <v>15.354625080111088</v>
      </c>
      <c r="E51" s="258">
        <v>44.83</v>
      </c>
      <c r="F51" s="258">
        <v>51.914585229379448</v>
      </c>
      <c r="G51" s="258">
        <v>49.13</v>
      </c>
      <c r="H51" s="258">
        <v>41.29</v>
      </c>
      <c r="I51" s="258">
        <v>45.96</v>
      </c>
    </row>
    <row r="52" spans="3:9" hidden="1" outlineLevel="1">
      <c r="C52" s="44" t="s">
        <v>45</v>
      </c>
      <c r="D52" s="258">
        <v>38.090151676992093</v>
      </c>
      <c r="E52" s="258">
        <v>60.58</v>
      </c>
      <c r="F52" s="258">
        <v>68.113440137911766</v>
      </c>
      <c r="G52" s="258">
        <v>67.180000000000007</v>
      </c>
      <c r="H52" s="258">
        <v>52.48</v>
      </c>
      <c r="I52" s="258">
        <v>61.25</v>
      </c>
    </row>
    <row r="53" spans="3:9" hidden="1" outlineLevel="1">
      <c r="C53" s="44" t="s">
        <v>46</v>
      </c>
      <c r="D53" s="258">
        <v>39.516129032258064</v>
      </c>
      <c r="E53" s="258">
        <v>71.290000000000006</v>
      </c>
      <c r="F53" s="258">
        <v>78.370628259393555</v>
      </c>
      <c r="G53" s="258">
        <v>75.510000000000005</v>
      </c>
      <c r="H53" s="258">
        <v>68.56</v>
      </c>
      <c r="I53" s="258">
        <v>72.7</v>
      </c>
    </row>
    <row r="54" spans="3:9" hidden="1" outlineLevel="1">
      <c r="C54" s="44" t="s">
        <v>47</v>
      </c>
      <c r="D54" s="258">
        <v>53.247169408246101</v>
      </c>
      <c r="E54" s="258">
        <v>76.23</v>
      </c>
      <c r="F54" s="258">
        <v>69.903548000000001</v>
      </c>
      <c r="G54" s="258">
        <v>76.52</v>
      </c>
      <c r="H54" s="258">
        <v>70.010000000000005</v>
      </c>
      <c r="I54" s="258">
        <v>73.89</v>
      </c>
    </row>
    <row r="55" spans="3:9" hidden="1" outlineLevel="1">
      <c r="C55" s="44" t="s">
        <v>48</v>
      </c>
      <c r="D55" s="258">
        <v>38.111514633625291</v>
      </c>
      <c r="E55" s="258">
        <v>70.19</v>
      </c>
      <c r="F55" s="258">
        <v>70.310927485565969</v>
      </c>
      <c r="G55" s="258">
        <v>69.2</v>
      </c>
      <c r="H55" s="258">
        <v>68.59</v>
      </c>
      <c r="I55" s="258">
        <v>68.959999999999994</v>
      </c>
    </row>
    <row r="56" spans="3:9" collapsed="1">
      <c r="C56" s="51">
        <v>2007</v>
      </c>
      <c r="D56" s="262">
        <v>35.179868494937239</v>
      </c>
      <c r="E56" s="262">
        <v>61.317794986025312</v>
      </c>
      <c r="F56" s="262">
        <v>70.871114855156492</v>
      </c>
      <c r="G56" s="262">
        <v>67.58609314856659</v>
      </c>
      <c r="H56" s="262">
        <v>60.193632308135527</v>
      </c>
      <c r="I56" s="262">
        <v>64.619079632949976</v>
      </c>
    </row>
    <row r="57" spans="3:9" hidden="1" outlineLevel="1">
      <c r="C57" s="44" t="s">
        <v>37</v>
      </c>
      <c r="D57" s="258">
        <v>30.324716940824612</v>
      </c>
      <c r="E57" s="258">
        <v>68.489999999999995</v>
      </c>
      <c r="F57" s="258">
        <v>65.257212198257804</v>
      </c>
      <c r="G57" s="258">
        <v>64.790000000000006</v>
      </c>
      <c r="H57" s="258">
        <v>65.5</v>
      </c>
      <c r="I57" s="258">
        <v>65.08</v>
      </c>
    </row>
    <row r="58" spans="3:9" hidden="1" outlineLevel="1">
      <c r="C58" s="44" t="s">
        <v>38</v>
      </c>
      <c r="D58" s="258">
        <v>22.425763725699635</v>
      </c>
      <c r="E58" s="258">
        <v>65.16</v>
      </c>
      <c r="F58" s="258">
        <v>71.258107854325871</v>
      </c>
      <c r="G58" s="258">
        <v>70.069999999999993</v>
      </c>
      <c r="H58" s="258">
        <v>61.12</v>
      </c>
      <c r="I58" s="258">
        <v>66.430000000000007</v>
      </c>
    </row>
    <row r="59" spans="3:9" hidden="1" outlineLevel="1">
      <c r="C59" s="44" t="s">
        <v>39</v>
      </c>
      <c r="D59" s="258">
        <v>29.395428327280495</v>
      </c>
      <c r="E59" s="258">
        <v>53.4</v>
      </c>
      <c r="F59" s="258">
        <v>72.214196630214431</v>
      </c>
      <c r="G59" s="258">
        <v>66.63</v>
      </c>
      <c r="H59" s="258">
        <v>50.44</v>
      </c>
      <c r="I59" s="258">
        <v>60.05</v>
      </c>
    </row>
    <row r="60" spans="3:9" hidden="1" outlineLevel="1">
      <c r="C60" s="44" t="s">
        <v>40</v>
      </c>
      <c r="D60" s="258">
        <v>30.928220465712453</v>
      </c>
      <c r="E60" s="258">
        <v>62.72</v>
      </c>
      <c r="F60" s="258">
        <v>80.682239525398586</v>
      </c>
      <c r="G60" s="258">
        <v>77.099999999999994</v>
      </c>
      <c r="H60" s="258">
        <v>55.14</v>
      </c>
      <c r="I60" s="258">
        <v>68.17</v>
      </c>
    </row>
    <row r="61" spans="3:9" hidden="1" outlineLevel="1">
      <c r="C61" s="44" t="s">
        <v>41</v>
      </c>
      <c r="D61" s="258">
        <v>28.802606280709249</v>
      </c>
      <c r="E61" s="258">
        <v>88.6</v>
      </c>
      <c r="F61" s="258">
        <v>92.153378693979363</v>
      </c>
      <c r="G61" s="258">
        <v>89.24</v>
      </c>
      <c r="H61" s="258">
        <v>75.48</v>
      </c>
      <c r="I61" s="258">
        <v>83.64</v>
      </c>
    </row>
    <row r="62" spans="3:9" hidden="1" outlineLevel="1">
      <c r="C62" s="44" t="s">
        <v>42</v>
      </c>
      <c r="D62" s="258">
        <v>33.684041871395003</v>
      </c>
      <c r="E62" s="258">
        <v>72</v>
      </c>
      <c r="F62" s="258">
        <v>86.803759829343818</v>
      </c>
      <c r="G62" s="258">
        <v>81.760000000000005</v>
      </c>
      <c r="H62" s="258">
        <v>67.13</v>
      </c>
      <c r="I62" s="258">
        <v>75.81</v>
      </c>
    </row>
    <row r="63" spans="3:9" hidden="1" outlineLevel="1">
      <c r="C63" s="44" t="s">
        <v>43</v>
      </c>
      <c r="D63" s="258">
        <v>19.089403973509935</v>
      </c>
      <c r="E63" s="258">
        <v>59.8</v>
      </c>
      <c r="F63" s="258">
        <v>73.514703687117475</v>
      </c>
      <c r="G63" s="258">
        <v>68.67</v>
      </c>
      <c r="H63" s="258">
        <v>49.21</v>
      </c>
      <c r="I63" s="258">
        <v>60.75</v>
      </c>
    </row>
    <row r="64" spans="3:9" hidden="1" outlineLevel="1">
      <c r="C64" s="44" t="s">
        <v>44</v>
      </c>
      <c r="D64" s="258">
        <v>15.808587908566546</v>
      </c>
      <c r="E64" s="258">
        <v>56.62</v>
      </c>
      <c r="F64" s="258">
        <v>69.028357626800343</v>
      </c>
      <c r="G64" s="258">
        <v>64.510000000000005</v>
      </c>
      <c r="H64" s="258">
        <v>39.770000000000003</v>
      </c>
      <c r="I64" s="258">
        <v>54.45</v>
      </c>
    </row>
    <row r="65" spans="3:9" hidden="1" outlineLevel="1">
      <c r="C65" s="44" t="s">
        <v>45</v>
      </c>
      <c r="D65" s="258">
        <v>42.312362030905078</v>
      </c>
      <c r="E65" s="258">
        <v>69.27</v>
      </c>
      <c r="F65" s="258">
        <v>71.031746031746039</v>
      </c>
      <c r="G65" s="258">
        <v>69.680000000000007</v>
      </c>
      <c r="H65" s="258">
        <v>58.72</v>
      </c>
      <c r="I65" s="258">
        <v>65.22</v>
      </c>
    </row>
    <row r="66" spans="3:9" hidden="1" outlineLevel="1">
      <c r="C66" s="44" t="s">
        <v>46</v>
      </c>
      <c r="D66" s="258">
        <v>47.863704336680193</v>
      </c>
      <c r="E66" s="258">
        <v>72.59</v>
      </c>
      <c r="F66" s="258">
        <v>79.120860600282185</v>
      </c>
      <c r="G66" s="258">
        <v>76.63</v>
      </c>
      <c r="H66" s="258">
        <v>68.61</v>
      </c>
      <c r="I66" s="258">
        <v>73.37</v>
      </c>
    </row>
    <row r="67" spans="3:9" hidden="1" outlineLevel="1">
      <c r="C67" s="44" t="s">
        <v>47</v>
      </c>
      <c r="D67" s="258">
        <v>46.227530747398298</v>
      </c>
      <c r="E67" s="258">
        <v>77.94</v>
      </c>
      <c r="F67" s="258">
        <v>76.89047405796174</v>
      </c>
      <c r="G67" s="258">
        <v>76.09</v>
      </c>
      <c r="H67" s="258">
        <v>72.47</v>
      </c>
      <c r="I67" s="258">
        <v>74.62</v>
      </c>
    </row>
    <row r="68" spans="3:9" hidden="1" outlineLevel="1">
      <c r="C68" s="44" t="s">
        <v>48</v>
      </c>
      <c r="D68" s="258">
        <v>27.205725272377698</v>
      </c>
      <c r="E68" s="258">
        <v>69.989999999999995</v>
      </c>
      <c r="F68" s="258">
        <v>67.122921572309778</v>
      </c>
      <c r="G68" s="258">
        <v>66.41</v>
      </c>
      <c r="H68" s="258">
        <v>67.64</v>
      </c>
      <c r="I68" s="258">
        <v>66.91</v>
      </c>
    </row>
    <row r="69" spans="3:9" collapsed="1">
      <c r="C69" s="51">
        <v>2006</v>
      </c>
      <c r="D69" s="262">
        <v>31.22199038374308</v>
      </c>
      <c r="E69" s="262">
        <v>68.007352176174791</v>
      </c>
      <c r="F69" s="262">
        <v>75.841640645608521</v>
      </c>
      <c r="G69" s="262">
        <v>72.616612336092587</v>
      </c>
      <c r="H69" s="262">
        <v>60.894669860007411</v>
      </c>
      <c r="I69" s="262">
        <v>67.849960269218485</v>
      </c>
    </row>
    <row r="70" spans="3:9" ht="15" customHeight="1">
      <c r="C70" s="529" t="s">
        <v>32</v>
      </c>
      <c r="D70" s="529"/>
      <c r="E70" s="529"/>
      <c r="F70" s="529"/>
      <c r="G70" s="529"/>
      <c r="H70" s="529"/>
      <c r="I70" s="529"/>
    </row>
    <row r="72" spans="3:9" ht="30" customHeight="1"/>
    <row r="74" spans="3:9" ht="30" customHeight="1"/>
  </sheetData>
  <mergeCells count="2">
    <mergeCell ref="C3:I3"/>
    <mergeCell ref="C70:I7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C3:I57"/>
  <sheetViews>
    <sheetView showGridLines="0" showRowColHeaders="0" zoomScaleNormal="100" workbookViewId="0">
      <selection activeCell="E10" sqref="E10"/>
    </sheetView>
  </sheetViews>
  <sheetFormatPr baseColWidth="10" defaultRowHeight="15" outlineLevelRow="1"/>
  <cols>
    <col min="1" max="1" width="14.28515625" style="93" customWidth="1"/>
    <col min="2" max="7" width="11.42578125" style="93"/>
    <col min="8" max="8" width="14" style="93" customWidth="1"/>
    <col min="9" max="10" width="11.42578125" style="93"/>
    <col min="11" max="11" width="14.28515625" style="93" customWidth="1"/>
    <col min="12" max="16384" width="11.42578125" style="93"/>
  </cols>
  <sheetData>
    <row r="3" spans="3:9" ht="48" customHeight="1">
      <c r="C3" s="528" t="s">
        <v>255</v>
      </c>
      <c r="D3" s="528"/>
      <c r="E3" s="528"/>
      <c r="F3" s="528"/>
      <c r="G3" s="528"/>
      <c r="H3" s="528"/>
      <c r="I3" s="528"/>
    </row>
    <row r="4" spans="3:9" ht="30">
      <c r="C4" s="118"/>
      <c r="D4" s="95" t="s">
        <v>256</v>
      </c>
      <c r="E4" s="95" t="s">
        <v>113</v>
      </c>
      <c r="F4" s="95" t="s">
        <v>114</v>
      </c>
      <c r="G4" s="119" t="s">
        <v>34</v>
      </c>
      <c r="H4" s="119" t="s">
        <v>115</v>
      </c>
      <c r="I4" s="120" t="s">
        <v>36</v>
      </c>
    </row>
    <row r="5" spans="3:9" hidden="1">
      <c r="C5" s="44" t="s">
        <v>37</v>
      </c>
      <c r="D5" s="123">
        <f>IFERROR('tablas evol IO CAT '!D5/'tablas evol IO CAT '!D18-1,"-")</f>
        <v>-1</v>
      </c>
      <c r="E5" s="123">
        <f>IFERROR('tablas evol IO CAT '!E5/'tablas evol IO CAT '!E18-1,"-")</f>
        <v>-1</v>
      </c>
      <c r="F5" s="123">
        <f>IFERROR('tablas evol IO CAT '!F5/'tablas evol IO CAT '!F18-1,"-")</f>
        <v>-1</v>
      </c>
      <c r="G5" s="123">
        <f>IFERROR('tablas evol IO CAT '!G5/'tablas evol IO CAT '!G18-1,"-")</f>
        <v>-1</v>
      </c>
      <c r="H5" s="123">
        <f>IFERROR('tablas evol IO CAT '!H5/'tablas evol IO CAT '!H18-1,"-")</f>
        <v>-1</v>
      </c>
      <c r="I5" s="123">
        <f>IFERROR('tablas evol IO CAT '!I5/'tablas evol IO CAT '!I18-1,"-")</f>
        <v>-1</v>
      </c>
    </row>
    <row r="6" spans="3:9" hidden="1">
      <c r="C6" s="44" t="s">
        <v>38</v>
      </c>
      <c r="D6" s="123">
        <f>IFERROR('tablas evol IO CAT '!D6/'tablas evol IO CAT '!D19-1,"-")</f>
        <v>-1</v>
      </c>
      <c r="E6" s="123">
        <f>IFERROR('tablas evol IO CAT '!E6/'tablas evol IO CAT '!E19-1,"-")</f>
        <v>-1</v>
      </c>
      <c r="F6" s="123">
        <f>IFERROR('tablas evol IO CAT '!F6/'tablas evol IO CAT '!F19-1,"-")</f>
        <v>-1</v>
      </c>
      <c r="G6" s="123">
        <f>IFERROR('tablas evol IO CAT '!G6/'tablas evol IO CAT '!G19-1,"-")</f>
        <v>-1</v>
      </c>
      <c r="H6" s="123">
        <f>IFERROR('tablas evol IO CAT '!H6/'tablas evol IO CAT '!H19-1,"-")</f>
        <v>-1</v>
      </c>
      <c r="I6" s="123">
        <f>IFERROR('tablas evol IO CAT '!I6/'tablas evol IO CAT '!I19-1,"-")</f>
        <v>-1</v>
      </c>
    </row>
    <row r="7" spans="3:9" hidden="1">
      <c r="C7" s="44" t="s">
        <v>39</v>
      </c>
      <c r="D7" s="123">
        <f>IFERROR('tablas evol IO CAT '!D7/'tablas evol IO CAT '!D20-1,"-")</f>
        <v>-1</v>
      </c>
      <c r="E7" s="123">
        <f>IFERROR('tablas evol IO CAT '!E7/'tablas evol IO CAT '!E20-1,"-")</f>
        <v>-1</v>
      </c>
      <c r="F7" s="123">
        <f>IFERROR('tablas evol IO CAT '!F7/'tablas evol IO CAT '!F20-1,"-")</f>
        <v>-1</v>
      </c>
      <c r="G7" s="123">
        <f>IFERROR('tablas evol IO CAT '!G7/'tablas evol IO CAT '!G20-1,"-")</f>
        <v>-1</v>
      </c>
      <c r="H7" s="123">
        <f>IFERROR('tablas evol IO CAT '!H7/'tablas evol IO CAT '!H20-1,"-")</f>
        <v>-1</v>
      </c>
      <c r="I7" s="123">
        <f>IFERROR('tablas evol IO CAT '!I7/'tablas evol IO CAT '!I20-1,"-")</f>
        <v>-1</v>
      </c>
    </row>
    <row r="8" spans="3:9" hidden="1">
      <c r="C8" s="44" t="s">
        <v>40</v>
      </c>
      <c r="D8" s="123">
        <f>IFERROR('tablas evol IO CAT '!D8/'tablas evol IO CAT '!D21-1,"-")</f>
        <v>-1</v>
      </c>
      <c r="E8" s="123">
        <f>IFERROR('tablas evol IO CAT '!E8/'tablas evol IO CAT '!E21-1,"-")</f>
        <v>-1</v>
      </c>
      <c r="F8" s="123">
        <f>IFERROR('tablas evol IO CAT '!F8/'tablas evol IO CAT '!F21-1,"-")</f>
        <v>-1</v>
      </c>
      <c r="G8" s="123">
        <f>IFERROR('tablas evol IO CAT '!G8/'tablas evol IO CAT '!G21-1,"-")</f>
        <v>-1</v>
      </c>
      <c r="H8" s="123">
        <f>IFERROR('tablas evol IO CAT '!H8/'tablas evol IO CAT '!H21-1,"-")</f>
        <v>-1</v>
      </c>
      <c r="I8" s="123">
        <f>IFERROR('tablas evol IO CAT '!I8/'tablas evol IO CAT '!I21-1,"-")</f>
        <v>-1</v>
      </c>
    </row>
    <row r="9" spans="3:9" hidden="1">
      <c r="C9" s="44" t="s">
        <v>41</v>
      </c>
      <c r="D9" s="123">
        <f>IFERROR('tablas evol IO CAT '!D9/'tablas evol IO CAT '!D22-1,"-")</f>
        <v>-1</v>
      </c>
      <c r="E9" s="123">
        <f>IFERROR('tablas evol IO CAT '!E9/'tablas evol IO CAT '!E22-1,"-")</f>
        <v>-1</v>
      </c>
      <c r="F9" s="123">
        <f>IFERROR('tablas evol IO CAT '!F9/'tablas evol IO CAT '!F22-1,"-")</f>
        <v>-1</v>
      </c>
      <c r="G9" s="123">
        <f>IFERROR('tablas evol IO CAT '!G9/'tablas evol IO CAT '!G22-1,"-")</f>
        <v>-1</v>
      </c>
      <c r="H9" s="123">
        <f>IFERROR('tablas evol IO CAT '!H9/'tablas evol IO CAT '!H22-1,"-")</f>
        <v>-1</v>
      </c>
      <c r="I9" s="123">
        <f>IFERROR('tablas evol IO CAT '!I9/'tablas evol IO CAT '!I22-1,"-")</f>
        <v>-1</v>
      </c>
    </row>
    <row r="10" spans="3:9">
      <c r="C10" s="44" t="s">
        <v>42</v>
      </c>
      <c r="D10" s="123">
        <f>IFERROR('tablas evol IO CAT '!D10/'tablas evol IO CAT '!D23-1,"-")</f>
        <v>1.0594541910331383</v>
      </c>
      <c r="E10" s="123">
        <f>IFERROR('tablas evol IO CAT '!E10/'tablas evol IO CAT '!E23-1,"-")</f>
        <v>-0.1508951618313582</v>
      </c>
      <c r="F10" s="123">
        <f>IFERROR('tablas evol IO CAT '!F10/'tablas evol IO CAT '!F23-1,"-")</f>
        <v>-7.79995864914238E-2</v>
      </c>
      <c r="G10" s="123">
        <f>IFERROR('tablas evol IO CAT '!G10/'tablas evol IO CAT '!G23-1,"-")</f>
        <v>-8.423881947985723E-2</v>
      </c>
      <c r="H10" s="123">
        <f>IFERROR('tablas evol IO CAT '!H10/'tablas evol IO CAT '!H23-1,"-")</f>
        <v>-0.13057703454140601</v>
      </c>
      <c r="I10" s="123">
        <f>IFERROR('tablas evol IO CAT '!I10/'tablas evol IO CAT '!I23-1,"-")</f>
        <v>-9.28800358681654E-2</v>
      </c>
    </row>
    <row r="11" spans="3:9">
      <c r="C11" s="44" t="s">
        <v>43</v>
      </c>
      <c r="D11" s="123">
        <f>IFERROR('tablas evol IO CAT '!D11/'tablas evol IO CAT '!D24-1,"-")</f>
        <v>0.75615212527964215</v>
      </c>
      <c r="E11" s="123">
        <f>IFERROR('tablas evol IO CAT '!E11/'tablas evol IO CAT '!E24-1,"-")</f>
        <v>-5.5169639916629598E-2</v>
      </c>
      <c r="F11" s="123">
        <f>IFERROR('tablas evol IO CAT '!F11/'tablas evol IO CAT '!F24-1,"-")</f>
        <v>0.16569192109743902</v>
      </c>
      <c r="G11" s="123">
        <f>IFERROR('tablas evol IO CAT '!G11/'tablas evol IO CAT '!G24-1,"-")</f>
        <v>0.13270363253281148</v>
      </c>
      <c r="H11" s="123">
        <f>IFERROR('tablas evol IO CAT '!H11/'tablas evol IO CAT '!H24-1,"-")</f>
        <v>-3.4240303211903411E-2</v>
      </c>
      <c r="I11" s="123">
        <f>IFERROR('tablas evol IO CAT '!I11/'tablas evol IO CAT '!I24-1,"-")</f>
        <v>7.8898167490600635E-2</v>
      </c>
    </row>
    <row r="12" spans="3:9">
      <c r="C12" s="44" t="s">
        <v>44</v>
      </c>
      <c r="D12" s="123">
        <f>IFERROR('tablas evol IO CAT '!D12/'tablas evol IO CAT '!D25-1,"-")</f>
        <v>2.9781718963165078</v>
      </c>
      <c r="E12" s="123">
        <f>IFERROR('tablas evol IO CAT '!E12/'tablas evol IO CAT '!E25-1,"-")</f>
        <v>5.5348280746625012E-2</v>
      </c>
      <c r="F12" s="123">
        <f>IFERROR('tablas evol IO CAT '!F12/'tablas evol IO CAT '!F25-1,"-")</f>
        <v>5.1215551911830026E-2</v>
      </c>
      <c r="G12" s="123">
        <f>IFERROR('tablas evol IO CAT '!G12/'tablas evol IO CAT '!G25-1,"-")</f>
        <v>6.0661012297853922E-2</v>
      </c>
      <c r="H12" s="123">
        <f>IFERROR('tablas evol IO CAT '!H12/'tablas evol IO CAT '!H25-1,"-")</f>
        <v>1.8705422015508955E-2</v>
      </c>
      <c r="I12" s="123">
        <f>IFERROR('tablas evol IO CAT '!I12/'tablas evol IO CAT '!I25-1,"-")</f>
        <v>5.3045513242440778E-2</v>
      </c>
    </row>
    <row r="13" spans="3:9">
      <c r="C13" s="44" t="s">
        <v>45</v>
      </c>
      <c r="D13" s="123">
        <f>IFERROR('tablas evol IO CAT '!D13/'tablas evol IO CAT '!D26-1,"-")</f>
        <v>0.11638591117917296</v>
      </c>
      <c r="E13" s="123">
        <f>IFERROR('tablas evol IO CAT '!E13/'tablas evol IO CAT '!E26-1,"-")</f>
        <v>-0.13331277932141328</v>
      </c>
      <c r="F13" s="123">
        <f>IFERROR('tablas evol IO CAT '!F13/'tablas evol IO CAT '!F26-1,"-")</f>
        <v>-0.14048286984208125</v>
      </c>
      <c r="G13" s="123">
        <f>IFERROR('tablas evol IO CAT '!G13/'tablas evol IO CAT '!G26-1,"-")</f>
        <v>-0.13711266589744842</v>
      </c>
      <c r="H13" s="123">
        <f>IFERROR('tablas evol IO CAT '!H13/'tablas evol IO CAT '!H26-1,"-")</f>
        <v>-9.4077151852532626E-2</v>
      </c>
      <c r="I13" s="123">
        <f>IFERROR('tablas evol IO CAT '!I13/'tablas evol IO CAT '!I26-1,"-")</f>
        <v>-0.11712039065016155</v>
      </c>
    </row>
    <row r="14" spans="3:9">
      <c r="C14" s="44" t="s">
        <v>46</v>
      </c>
      <c r="D14" s="123">
        <f>IFERROR('tablas evol IO CAT '!D14/'tablas evol IO CAT '!D27-1,"-")</f>
        <v>-1.0817075526366682E-2</v>
      </c>
      <c r="E14" s="123">
        <f>IFERROR('tablas evol IO CAT '!E14/'tablas evol IO CAT '!E27-1,"-")</f>
        <v>4.5334549282374237E-3</v>
      </c>
      <c r="F14" s="123">
        <f>IFERROR('tablas evol IO CAT '!F14/'tablas evol IO CAT '!F27-1,"-")</f>
        <v>-4.347336305522409E-2</v>
      </c>
      <c r="G14" s="123">
        <f>IFERROR('tablas evol IO CAT '!G14/'tablas evol IO CAT '!G27-1,"-")</f>
        <v>-3.5374126163259967E-2</v>
      </c>
      <c r="H14" s="123">
        <f>IFERROR('tablas evol IO CAT '!H14/'tablas evol IO CAT '!H27-1,"-")</f>
        <v>-0.10505337012622196</v>
      </c>
      <c r="I14" s="123">
        <f>IFERROR('tablas evol IO CAT '!I14/'tablas evol IO CAT '!I27-1,"-")</f>
        <v>-5.6610301090810222E-2</v>
      </c>
    </row>
    <row r="15" spans="3:9">
      <c r="C15" s="44" t="s">
        <v>47</v>
      </c>
      <c r="D15" s="123">
        <f>IFERROR('tablas evol IO CAT '!D15/'tablas evol IO CAT '!D28-1,"-")</f>
        <v>-0.29270315091210619</v>
      </c>
      <c r="E15" s="123">
        <f>IFERROR('tablas evol IO CAT '!E15/'tablas evol IO CAT '!E28-1,"-")</f>
        <v>-1.290609701824641E-2</v>
      </c>
      <c r="F15" s="123">
        <f>IFERROR('tablas evol IO CAT '!F15/'tablas evol IO CAT '!F28-1,"-")</f>
        <v>0.12854961729469672</v>
      </c>
      <c r="G15" s="123">
        <f>IFERROR('tablas evol IO CAT '!G15/'tablas evol IO CAT '!G28-1,"-")</f>
        <v>9.4050743657043023E-2</v>
      </c>
      <c r="H15" s="123">
        <f>IFERROR('tablas evol IO CAT '!H15/'tablas evol IO CAT '!H28-1,"-")</f>
        <v>-5.1091350040420425E-2</v>
      </c>
      <c r="I15" s="123">
        <f>IFERROR('tablas evol IO CAT '!I15/'tablas evol IO CAT '!I28-1,"-")</f>
        <v>4.2262085740346622E-2</v>
      </c>
    </row>
    <row r="16" spans="3:9">
      <c r="C16" s="44" t="s">
        <v>48</v>
      </c>
      <c r="D16" s="123">
        <f>IFERROR('tablas evol IO CAT '!D16/'tablas evol IO CAT '!D29-1,"-")</f>
        <v>-0.30723508915761422</v>
      </c>
      <c r="E16" s="123">
        <f>IFERROR('tablas evol IO CAT '!E16/'tablas evol IO CAT '!E29-1,"-")</f>
        <v>-0.12141521197007477</v>
      </c>
      <c r="F16" s="123">
        <f>IFERROR('tablas evol IO CAT '!F16/'tablas evol IO CAT '!F29-1,"-")</f>
        <v>4.759758124205149E-2</v>
      </c>
      <c r="G16" s="123">
        <f>IFERROR('tablas evol IO CAT '!G16/'tablas evol IO CAT '!G29-1,"-")</f>
        <v>1.3069079419790519E-2</v>
      </c>
      <c r="H16" s="123">
        <f>IFERROR('tablas evol IO CAT '!H16/'tablas evol IO CAT '!H29-1,"-")</f>
        <v>-0.10124133483798159</v>
      </c>
      <c r="I16" s="123">
        <f>IFERROR('tablas evol IO CAT '!I16/'tablas evol IO CAT '!I29-1,"-")</f>
        <v>-2.6632560938910532E-2</v>
      </c>
    </row>
    <row r="17" spans="3:9" ht="30">
      <c r="C17" s="238" t="s">
        <v>54</v>
      </c>
      <c r="D17" s="124">
        <v>4.3557678797246036E-2</v>
      </c>
      <c r="E17" s="124">
        <v>-6.025638343714268E-2</v>
      </c>
      <c r="F17" s="124">
        <v>1.5159466282172573E-2</v>
      </c>
      <c r="G17" s="124">
        <v>3.1317882204200398E-3</v>
      </c>
      <c r="H17" s="124">
        <v>-7.4134138554253881E-2</v>
      </c>
      <c r="I17" s="124">
        <v>-1.925502082712871E-2</v>
      </c>
    </row>
    <row r="18" spans="3:9" hidden="1" outlineLevel="1">
      <c r="C18" s="44" t="s">
        <v>37</v>
      </c>
      <c r="D18" s="123">
        <f>IFERROR('tablas evol IO CAT '!D18/'tablas evol IO CAT '!D31-1,"-")</f>
        <v>-0.16612822118978132</v>
      </c>
      <c r="E18" s="123">
        <f>IFERROR('tablas evol IO CAT '!E18/'tablas evol IO CAT '!E31-1,"-")</f>
        <v>-0.13932027048596729</v>
      </c>
      <c r="F18" s="123">
        <f>IFERROR('tablas evol IO CAT '!F18/'tablas evol IO CAT '!F31-1,"-")</f>
        <v>-3.5103573967902091E-2</v>
      </c>
      <c r="G18" s="123">
        <f>IFERROR('tablas evol IO CAT '!G18/'tablas evol IO CAT '!G31-1,"-")</f>
        <v>-5.0841294014291494E-2</v>
      </c>
      <c r="H18" s="123">
        <f>IFERROR('tablas evol IO CAT '!H18/'tablas evol IO CAT '!H31-1,"-")</f>
        <v>-0.15320306739639999</v>
      </c>
      <c r="I18" s="123">
        <f>IFERROR('tablas evol IO CAT '!I18/'tablas evol IO CAT '!I31-1,"-")</f>
        <v>-9.0055212372791349E-2</v>
      </c>
    </row>
    <row r="19" spans="3:9" hidden="1" outlineLevel="1">
      <c r="C19" s="44" t="s">
        <v>38</v>
      </c>
      <c r="D19" s="123">
        <f>IFERROR('tablas evol IO CAT '!D19/'tablas evol IO CAT '!D32-1,"-")</f>
        <v>-0.74680319751234681</v>
      </c>
      <c r="E19" s="123">
        <f>IFERROR('tablas evol IO CAT '!E19/'tablas evol IO CAT '!E32-1,"-")</f>
        <v>-8.9141823465376469E-2</v>
      </c>
      <c r="F19" s="123">
        <f>IFERROR('tablas evol IO CAT '!F19/'tablas evol IO CAT '!F32-1,"-")</f>
        <v>9.9724838568429064E-3</v>
      </c>
      <c r="G19" s="123">
        <f>IFERROR('tablas evol IO CAT '!G19/'tablas evol IO CAT '!G32-1,"-")</f>
        <v>-3.0338795948830821E-2</v>
      </c>
      <c r="H19" s="123">
        <f>IFERROR('tablas evol IO CAT '!H19/'tablas evol IO CAT '!H32-1,"-")</f>
        <v>-0.15059583581588376</v>
      </c>
      <c r="I19" s="123">
        <f>IFERROR('tablas evol IO CAT '!I19/'tablas evol IO CAT '!I32-1,"-")</f>
        <v>-7.5085057124521404E-2</v>
      </c>
    </row>
    <row r="20" spans="3:9" hidden="1" outlineLevel="1">
      <c r="C20" s="44" t="s">
        <v>39</v>
      </c>
      <c r="D20" s="123">
        <f>IFERROR('tablas evol IO CAT '!D20/'tablas evol IO CAT '!D33-1,"-")</f>
        <v>-0.37609753620554021</v>
      </c>
      <c r="E20" s="123">
        <f>IFERROR('tablas evol IO CAT '!E20/'tablas evol IO CAT '!E33-1,"-")</f>
        <v>-0.24511599728241762</v>
      </c>
      <c r="F20" s="123">
        <f>IFERROR('tablas evol IO CAT '!F20/'tablas evol IO CAT '!F33-1,"-")</f>
        <v>-0.1642186014642053</v>
      </c>
      <c r="G20" s="123">
        <f>IFERROR('tablas evol IO CAT '!G20/'tablas evol IO CAT '!G33-1,"-")</f>
        <v>-0.16525535996062068</v>
      </c>
      <c r="H20" s="123">
        <f>IFERROR('tablas evol IO CAT '!H20/'tablas evol IO CAT '!H33-1,"-")</f>
        <v>-0.21807270579177496</v>
      </c>
      <c r="I20" s="123">
        <f>IFERROR('tablas evol IO CAT '!I20/'tablas evol IO CAT '!I33-1,"-")</f>
        <v>-0.18416107587675112</v>
      </c>
    </row>
    <row r="21" spans="3:9" hidden="1" outlineLevel="1">
      <c r="C21" s="44" t="s">
        <v>40</v>
      </c>
      <c r="D21" s="123">
        <f>IFERROR('tablas evol IO CAT '!D21/'tablas evol IO CAT '!D34-1,"-")</f>
        <v>-0.4237280910630068</v>
      </c>
      <c r="E21" s="123">
        <f>IFERROR('tablas evol IO CAT '!E21/'tablas evol IO CAT '!E34-1,"-")</f>
        <v>-0.16324749017896112</v>
      </c>
      <c r="F21" s="123">
        <f>IFERROR('tablas evol IO CAT '!F21/'tablas evol IO CAT '!F34-1,"-")</f>
        <v>-0.15739668075243274</v>
      </c>
      <c r="G21" s="123">
        <f>IFERROR('tablas evol IO CAT '!G21/'tablas evol IO CAT '!G34-1,"-")</f>
        <v>-0.1662211039471615</v>
      </c>
      <c r="H21" s="123">
        <f>IFERROR('tablas evol IO CAT '!H21/'tablas evol IO CAT '!H34-1,"-")</f>
        <v>-0.25122210414452717</v>
      </c>
      <c r="I21" s="123">
        <f>IFERROR('tablas evol IO CAT '!I21/'tablas evol IO CAT '!I34-1,"-")</f>
        <v>-0.19441517386722873</v>
      </c>
    </row>
    <row r="22" spans="3:9" hidden="1" outlineLevel="1">
      <c r="C22" s="44" t="s">
        <v>41</v>
      </c>
      <c r="D22" s="123">
        <f>IFERROR('tablas evol IO CAT '!D22/'tablas evol IO CAT '!D35-1,"-")</f>
        <v>-0.36649688481177156</v>
      </c>
      <c r="E22" s="123">
        <f>IFERROR('tablas evol IO CAT '!E22/'tablas evol IO CAT '!E35-1,"-")</f>
        <v>-0.23802228412256266</v>
      </c>
      <c r="F22" s="123">
        <f>IFERROR('tablas evol IO CAT '!F22/'tablas evol IO CAT '!F35-1,"-")</f>
        <v>-0.1419880036138399</v>
      </c>
      <c r="G22" s="123">
        <f>IFERROR('tablas evol IO CAT '!G22/'tablas evol IO CAT '!G35-1,"-")</f>
        <v>-0.14727488151658774</v>
      </c>
      <c r="H22" s="123">
        <f>IFERROR('tablas evol IO CAT '!H22/'tablas evol IO CAT '!H35-1,"-")</f>
        <v>-0.31999475203358696</v>
      </c>
      <c r="I22" s="123">
        <f>IFERROR('tablas evol IO CAT '!I22/'tablas evol IO CAT '!I35-1,"-")</f>
        <v>-0.21242756750092462</v>
      </c>
    </row>
    <row r="23" spans="3:9" hidden="1" outlineLevel="1">
      <c r="C23" s="44" t="s">
        <v>42</v>
      </c>
      <c r="D23" s="123">
        <f>IFERROR('tablas evol IO CAT '!D23/'tablas evol IO CAT '!D36-1,"-")</f>
        <v>-0.64636171676670862</v>
      </c>
      <c r="E23" s="123">
        <f>IFERROR('tablas evol IO CAT '!E23/'tablas evol IO CAT '!E36-1,"-")</f>
        <v>6.7212770426381407E-3</v>
      </c>
      <c r="F23" s="123">
        <f>IFERROR('tablas evol IO CAT '!F23/'tablas evol IO CAT '!F36-1,"-")</f>
        <v>-0.22831856267021544</v>
      </c>
      <c r="G23" s="123">
        <f>IFERROR('tablas evol IO CAT '!G23/'tablas evol IO CAT '!G36-1,"-")</f>
        <v>-0.18330176307737145</v>
      </c>
      <c r="H23" s="123">
        <f>IFERROR('tablas evol IO CAT '!H23/'tablas evol IO CAT '!H36-1,"-")</f>
        <v>-0.25870646766169147</v>
      </c>
      <c r="I23" s="123">
        <f>IFERROR('tablas evol IO CAT '!I23/'tablas evol IO CAT '!I36-1,"-")</f>
        <v>-0.21124387254901955</v>
      </c>
    </row>
    <row r="24" spans="3:9" hidden="1" outlineLevel="1">
      <c r="C24" s="44" t="s">
        <v>43</v>
      </c>
      <c r="D24" s="123">
        <f>IFERROR('tablas evol IO CAT '!D24/'tablas evol IO CAT '!D37-1,"-")</f>
        <v>-0.55303611439524714</v>
      </c>
      <c r="E24" s="123">
        <f>IFERROR('tablas evol IO CAT '!E24/'tablas evol IO CAT '!E37-1,"-")</f>
        <v>-0.16470098985864179</v>
      </c>
      <c r="F24" s="123">
        <f>IFERROR('tablas evol IO CAT '!F24/'tablas evol IO CAT '!F37-1,"-")</f>
        <v>-0.1634699970425999</v>
      </c>
      <c r="G24" s="123">
        <f>IFERROR('tablas evol IO CAT '!G24/'tablas evol IO CAT '!G37-1,"-")</f>
        <v>-0.17708496149167519</v>
      </c>
      <c r="H24" s="123">
        <f>IFERROR('tablas evol IO CAT '!H24/'tablas evol IO CAT '!H37-1,"-")</f>
        <v>-0.17906828201868008</v>
      </c>
      <c r="I24" s="123">
        <f>IFERROR('tablas evol IO CAT '!I24/'tablas evol IO CAT '!I37-1,"-")</f>
        <v>-0.18013992350100216</v>
      </c>
    </row>
    <row r="25" spans="3:9" hidden="1" outlineLevel="1">
      <c r="C25" s="44" t="s">
        <v>44</v>
      </c>
      <c r="D25" s="123">
        <f>IFERROR('tablas evol IO CAT '!D25/'tablas evol IO CAT '!D38-1,"-")</f>
        <v>-0.73727706596051479</v>
      </c>
      <c r="E25" s="123">
        <f>IFERROR('tablas evol IO CAT '!E25/'tablas evol IO CAT '!E38-1,"-")</f>
        <v>-0.18428942634419343</v>
      </c>
      <c r="F25" s="123">
        <f>IFERROR('tablas evol IO CAT '!F25/'tablas evol IO CAT '!F38-1,"-")</f>
        <v>-0.1962652789344469</v>
      </c>
      <c r="G25" s="123">
        <f>IFERROR('tablas evol IO CAT '!G25/'tablas evol IO CAT '!G38-1,"-")</f>
        <v>-0.18952234206471485</v>
      </c>
      <c r="H25" s="123">
        <f>IFERROR('tablas evol IO CAT '!H25/'tablas evol IO CAT '!H38-1,"-")</f>
        <v>-0.30945839874411307</v>
      </c>
      <c r="I25" s="123">
        <f>IFERROR('tablas evol IO CAT '!I25/'tablas evol IO CAT '!I38-1,"-")</f>
        <v>-0.23709852038975099</v>
      </c>
    </row>
    <row r="26" spans="3:9" hidden="1" outlineLevel="1">
      <c r="C26" s="44" t="s">
        <v>45</v>
      </c>
      <c r="D26" s="123">
        <f>IFERROR('tablas evol IO CAT '!D26/'tablas evol IO CAT '!D39-1,"-")</f>
        <v>-0.18332278457822138</v>
      </c>
      <c r="E26" s="123">
        <f>IFERROR('tablas evol IO CAT '!E26/'tablas evol IO CAT '!E39-1,"-")</f>
        <v>-0.28611149728903107</v>
      </c>
      <c r="F26" s="123">
        <f>IFERROR('tablas evol IO CAT '!F26/'tablas evol IO CAT '!F39-1,"-")</f>
        <v>-0.17908429555812033</v>
      </c>
      <c r="G26" s="123">
        <f>IFERROR('tablas evol IO CAT '!G26/'tablas evol IO CAT '!G39-1,"-")</f>
        <v>-0.21336996336996328</v>
      </c>
      <c r="H26" s="123">
        <f>IFERROR('tablas evol IO CAT '!H26/'tablas evol IO CAT '!H39-1,"-")</f>
        <v>-0.28961084086170952</v>
      </c>
      <c r="I26" s="123">
        <f>IFERROR('tablas evol IO CAT '!I26/'tablas evol IO CAT '!I39-1,"-")</f>
        <v>-0.24324716816729597</v>
      </c>
    </row>
    <row r="27" spans="3:9" hidden="1" outlineLevel="1">
      <c r="C27" s="44" t="s">
        <v>46</v>
      </c>
      <c r="D27" s="123">
        <f>IFERROR('tablas evol IO CAT '!D27/'tablas evol IO CAT '!D40-1,"-")</f>
        <v>-0.26327986549734173</v>
      </c>
      <c r="E27" s="123">
        <f>IFERROR('tablas evol IO CAT '!E27/'tablas evol IO CAT '!E40-1,"-")</f>
        <v>-0.26569181956131882</v>
      </c>
      <c r="F27" s="123">
        <f>IFERROR('tablas evol IO CAT '!F27/'tablas evol IO CAT '!F40-1,"-")</f>
        <v>-8.3589813173063354E-2</v>
      </c>
      <c r="G27" s="123">
        <f>IFERROR('tablas evol IO CAT '!G27/'tablas evol IO CAT '!G40-1,"-")</f>
        <v>-0.11793908493224214</v>
      </c>
      <c r="H27" s="123">
        <f>IFERROR('tablas evol IO CAT '!H27/'tablas evol IO CAT '!H40-1,"-")</f>
        <v>-0.1959865240955031</v>
      </c>
      <c r="I27" s="123">
        <f>IFERROR('tablas evol IO CAT '!I27/'tablas evol IO CAT '!I40-1,"-")</f>
        <v>-0.14995834490419324</v>
      </c>
    </row>
    <row r="28" spans="3:9" hidden="1" outlineLevel="1">
      <c r="C28" s="44" t="s">
        <v>47</v>
      </c>
      <c r="D28" s="123">
        <f>IFERROR('tablas evol IO CAT '!D28/'tablas evol IO CAT '!D41-1,"-")</f>
        <v>-8.7323600624122921E-4</v>
      </c>
      <c r="E28" s="123">
        <f>IFERROR('tablas evol IO CAT '!E28/'tablas evol IO CAT '!E41-1,"-")</f>
        <v>-8.7450927304724591E-2</v>
      </c>
      <c r="F28" s="123">
        <f>IFERROR('tablas evol IO CAT '!F28/'tablas evol IO CAT '!F41-1,"-")</f>
        <v>-5.0716020008108376E-2</v>
      </c>
      <c r="G28" s="123">
        <f>IFERROR('tablas evol IO CAT '!G28/'tablas evol IO CAT '!G41-1,"-")</f>
        <v>-0.10352941176470587</v>
      </c>
      <c r="H28" s="123">
        <f>IFERROR('tablas evol IO CAT '!H28/'tablas evol IO CAT '!H41-1,"-")</f>
        <v>-0.10556760665220544</v>
      </c>
      <c r="I28" s="123">
        <f>IFERROR('tablas evol IO CAT '!I28/'tablas evol IO CAT '!I41-1,"-")</f>
        <v>-0.10564242012236569</v>
      </c>
    </row>
    <row r="29" spans="3:9" hidden="1" outlineLevel="1">
      <c r="C29" s="44" t="s">
        <v>48</v>
      </c>
      <c r="D29" s="123">
        <f>IFERROR('tablas evol IO CAT '!D29/'tablas evol IO CAT '!D42-1,"-")</f>
        <v>-9.4738078183996377E-2</v>
      </c>
      <c r="E29" s="123">
        <f>IFERROR('tablas evol IO CAT '!E29/'tablas evol IO CAT '!E42-1,"-")</f>
        <v>-2.5664388762338564E-2</v>
      </c>
      <c r="F29" s="123">
        <f>IFERROR('tablas evol IO CAT '!F29/'tablas evol IO CAT '!F42-1,"-")</f>
        <v>1.1662443358460228E-2</v>
      </c>
      <c r="G29" s="123">
        <f>IFERROR('tablas evol IO CAT '!G29/'tablas evol IO CAT '!G42-1,"-")</f>
        <v>8.5457705677867146E-3</v>
      </c>
      <c r="H29" s="123">
        <f>IFERROR('tablas evol IO CAT '!H29/'tablas evol IO CAT '!H42-1,"-")</f>
        <v>-0.10965982488876136</v>
      </c>
      <c r="I29" s="123">
        <f>IFERROR('tablas evol IO CAT '!I29/'tablas evol IO CAT '!I42-1,"-")</f>
        <v>-4.0981240981241007E-2</v>
      </c>
    </row>
    <row r="30" spans="3:9" collapsed="1">
      <c r="C30" s="49">
        <v>2009</v>
      </c>
      <c r="D30" s="125">
        <f>IFERROR('tablas evol IO CAT '!D30/'tablas evol IO CAT '!D43-1,"-")</f>
        <v>-0.33104561669333876</v>
      </c>
      <c r="E30" s="125">
        <f>IFERROR('tablas evol IO CAT '!E30/'tablas evol IO CAT '!E43-1,"-")</f>
        <v>-0.16063311671073088</v>
      </c>
      <c r="F30" s="125">
        <f>IFERROR('tablas evol IO CAT '!F30/'tablas evol IO CAT '!F43-1,"-")</f>
        <v>-0.13024691274671307</v>
      </c>
      <c r="G30" s="125">
        <f>IFERROR('tablas evol IO CAT '!G30/'tablas evol IO CAT '!G43-1,"-")</f>
        <v>-0.12795223707563697</v>
      </c>
      <c r="H30" s="125">
        <f>IFERROR('tablas evol IO CAT '!H30/'tablas evol IO CAT '!H43-1,"-")</f>
        <v>-0.20995911866870498</v>
      </c>
      <c r="I30" s="125">
        <f>IFERROR('tablas evol IO CAT '!I30/'tablas evol IO CAT '!I43-1,"-")</f>
        <v>-0.1596462293694515</v>
      </c>
    </row>
    <row r="31" spans="3:9" hidden="1" outlineLevel="1">
      <c r="C31" s="44" t="s">
        <v>37</v>
      </c>
      <c r="D31" s="123">
        <f>IFERROR('tablas evol IO CAT '!D31/'tablas evol IO CAT '!D44-1,"-")</f>
        <v>0.1017955688104577</v>
      </c>
      <c r="E31" s="123">
        <f>IFERROR('tablas evol IO CAT '!E31/'tablas evol IO CAT '!E44-1,"-")</f>
        <v>-5.9033711356222263E-3</v>
      </c>
      <c r="F31" s="123">
        <f>IFERROR('tablas evol IO CAT '!F31/'tablas evol IO CAT '!F44-1,"-")</f>
        <v>1.9142962713438516E-2</v>
      </c>
      <c r="G31" s="123">
        <f>IFERROR('tablas evol IO CAT '!G31/'tablas evol IO CAT '!G44-1,"-")</f>
        <v>1.62044250545339E-2</v>
      </c>
      <c r="H31" s="123">
        <f>IFERROR('tablas evol IO CAT '!H31/'tablas evol IO CAT '!H44-1,"-")</f>
        <v>-0.11513012792236443</v>
      </c>
      <c r="I31" s="123">
        <f>IFERROR('tablas evol IO CAT '!I31/'tablas evol IO CAT '!I44-1,"-")</f>
        <v>-3.8198143357175307E-2</v>
      </c>
    </row>
    <row r="32" spans="3:9" hidden="1" outlineLevel="1">
      <c r="C32" s="44" t="s">
        <v>38</v>
      </c>
      <c r="D32" s="123">
        <f>IFERROR('tablas evol IO CAT '!D32/'tablas evol IO CAT '!D45-1,"-")</f>
        <v>-0.43884136937315199</v>
      </c>
      <c r="E32" s="123">
        <f>IFERROR('tablas evol IO CAT '!E32/'tablas evol IO CAT '!E45-1,"-")</f>
        <v>-0.10227272727272729</v>
      </c>
      <c r="F32" s="123">
        <f>IFERROR('tablas evol IO CAT '!F32/'tablas evol IO CAT '!F45-1,"-")</f>
        <v>-3.1677297343662314E-2</v>
      </c>
      <c r="G32" s="123">
        <f>IFERROR('tablas evol IO CAT '!G32/'tablas evol IO CAT '!G45-1,"-")</f>
        <v>-5.572574762946747E-2</v>
      </c>
      <c r="H32" s="123">
        <f>IFERROR('tablas evol IO CAT '!H32/'tablas evol IO CAT '!H45-1,"-")</f>
        <v>-6.6133246244284849E-2</v>
      </c>
      <c r="I32" s="123">
        <f>IFERROR('tablas evol IO CAT '!I32/'tablas evol IO CAT '!I45-1,"-")</f>
        <v>-5.9881151912235198E-2</v>
      </c>
    </row>
    <row r="33" spans="3:9" hidden="1" outlineLevel="1">
      <c r="C33" s="44" t="s">
        <v>39</v>
      </c>
      <c r="D33" s="123">
        <f>IFERROR('tablas evol IO CAT '!D33/'tablas evol IO CAT '!D46-1,"-")</f>
        <v>-0.14913456894946941</v>
      </c>
      <c r="E33" s="123">
        <f>IFERROR('tablas evol IO CAT '!E33/'tablas evol IO CAT '!E46-1,"-")</f>
        <v>-7.3532358244840612E-2</v>
      </c>
      <c r="F33" s="123">
        <f>IFERROR('tablas evol IO CAT '!F33/'tablas evol IO CAT '!F46-1,"-")</f>
        <v>-6.1891714141010246E-3</v>
      </c>
      <c r="G33" s="123">
        <f>IFERROR('tablas evol IO CAT '!G33/'tablas evol IO CAT '!G46-1,"-")</f>
        <v>-2.0738137082601082E-2</v>
      </c>
      <c r="H33" s="123">
        <f>IFERROR('tablas evol IO CAT '!H33/'tablas evol IO CAT '!H46-1,"-")</f>
        <v>-7.1756029499701057E-2</v>
      </c>
      <c r="I33" s="123">
        <f>IFERROR('tablas evol IO CAT '!I33/'tablas evol IO CAT '!I46-1,"-")</f>
        <v>-4.0029514849658776E-2</v>
      </c>
    </row>
    <row r="34" spans="3:9" hidden="1" outlineLevel="1">
      <c r="C34" s="44" t="s">
        <v>40</v>
      </c>
      <c r="D34" s="123">
        <f>IFERROR('tablas evol IO CAT '!D34/'tablas evol IO CAT '!D47-1,"-")</f>
        <v>0.16640429576911586</v>
      </c>
      <c r="E34" s="123">
        <f>IFERROR('tablas evol IO CAT '!E34/'tablas evol IO CAT '!E47-1,"-")</f>
        <v>-0.16811909949164849</v>
      </c>
      <c r="F34" s="123">
        <f>IFERROR('tablas evol IO CAT '!F34/'tablas evol IO CAT '!F47-1,"-")</f>
        <v>-2.6605152067941118E-2</v>
      </c>
      <c r="G34" s="123">
        <f>IFERROR('tablas evol IO CAT '!G34/'tablas evol IO CAT '!G47-1,"-")</f>
        <v>-5.0186706497386102E-2</v>
      </c>
      <c r="H34" s="123">
        <f>IFERROR('tablas evol IO CAT '!H34/'tablas evol IO CAT '!H47-1,"-")</f>
        <v>-7.454760031471297E-2</v>
      </c>
      <c r="I34" s="123">
        <f>IFERROR('tablas evol IO CAT '!I34/'tablas evol IO CAT '!I47-1,"-")</f>
        <v>-5.9153998678122988E-2</v>
      </c>
    </row>
    <row r="35" spans="3:9" hidden="1" outlineLevel="1">
      <c r="C35" s="44" t="s">
        <v>41</v>
      </c>
      <c r="D35" s="123">
        <f>IFERROR('tablas evol IO CAT '!D35/'tablas evol IO CAT '!D48-1,"-")</f>
        <v>-0.20549500538109633</v>
      </c>
      <c r="E35" s="123">
        <f>IFERROR('tablas evol IO CAT '!E35/'tablas evol IO CAT '!E48-1,"-")</f>
        <v>-3.1300593631948259E-2</v>
      </c>
      <c r="F35" s="123">
        <f>IFERROR('tablas evol IO CAT '!F35/'tablas evol IO CAT '!F48-1,"-")</f>
        <v>2.8932895484130583E-3</v>
      </c>
      <c r="G35" s="123">
        <f>IFERROR('tablas evol IO CAT '!G35/'tablas evol IO CAT '!G48-1,"-")</f>
        <v>-6.9419931756675712E-3</v>
      </c>
      <c r="H35" s="123">
        <f>IFERROR('tablas evol IO CAT '!H35/'tablas evol IO CAT '!H48-1,"-")</f>
        <v>2.2263948497853958E-2</v>
      </c>
      <c r="I35" s="123">
        <f>IFERROR('tablas evol IO CAT '!I35/'tablas evol IO CAT '!I48-1,"-")</f>
        <v>3.4640603736235676E-3</v>
      </c>
    </row>
    <row r="36" spans="3:9" hidden="1" outlineLevel="1">
      <c r="C36" s="44" t="s">
        <v>42</v>
      </c>
      <c r="D36" s="123">
        <f>IFERROR('tablas evol IO CAT '!D36/'tablas evol IO CAT '!D49-1,"-")</f>
        <v>0.11722939610801908</v>
      </c>
      <c r="E36" s="123">
        <f>IFERROR('tablas evol IO CAT '!E36/'tablas evol IO CAT '!E49-1,"-")</f>
        <v>-9.555471124620063E-2</v>
      </c>
      <c r="F36" s="123">
        <f>IFERROR('tablas evol IO CAT '!F36/'tablas evol IO CAT '!F49-1,"-")</f>
        <v>-2.2930145458363804E-2</v>
      </c>
      <c r="G36" s="123">
        <f>IFERROR('tablas evol IO CAT '!G36/'tablas evol IO CAT '!G49-1,"-")</f>
        <v>-3.3516406139980415E-2</v>
      </c>
      <c r="H36" s="123">
        <f>IFERROR('tablas evol IO CAT '!H36/'tablas evol IO CAT '!H49-1,"-")</f>
        <v>-7.0591861898890218E-2</v>
      </c>
      <c r="I36" s="123">
        <f>IFERROR('tablas evol IO CAT '!I36/'tablas evol IO CAT '!I49-1,"-")</f>
        <v>-4.7980166253463463E-2</v>
      </c>
    </row>
    <row r="37" spans="3:9" hidden="1" outlineLevel="1">
      <c r="C37" s="44" t="s">
        <v>43</v>
      </c>
      <c r="D37" s="123">
        <f>IFERROR('tablas evol IO CAT '!D37/'tablas evol IO CAT '!D50-1,"-")</f>
        <v>-0.17545458785024137</v>
      </c>
      <c r="E37" s="123">
        <f>IFERROR('tablas evol IO CAT '!E37/'tablas evol IO CAT '!E50-1,"-")</f>
        <v>-3.8687654086857592E-2</v>
      </c>
      <c r="F37" s="123">
        <f>IFERROR('tablas evol IO CAT '!F37/'tablas evol IO CAT '!F50-1,"-")</f>
        <v>1.1384380386544768E-2</v>
      </c>
      <c r="G37" s="123">
        <f>IFERROR('tablas evol IO CAT '!G37/'tablas evol IO CAT '!G50-1,"-")</f>
        <v>1.3042060645582776E-3</v>
      </c>
      <c r="H37" s="123">
        <f>IFERROR('tablas evol IO CAT '!H37/'tablas evol IO CAT '!H50-1,"-")</f>
        <v>-2.8808971384377435E-2</v>
      </c>
      <c r="I37" s="123">
        <f>IFERROR('tablas evol IO CAT '!I37/'tablas evol IO CAT '!I50-1,"-")</f>
        <v>-9.3978419770275323E-3</v>
      </c>
    </row>
    <row r="38" spans="3:9" hidden="1" outlineLevel="1">
      <c r="C38" s="44" t="s">
        <v>44</v>
      </c>
      <c r="D38" s="123">
        <f>IFERROR('tablas evol IO CAT '!D38/'tablas evol IO CAT '!D51-1,"-")</f>
        <v>0.57143436694654581</v>
      </c>
      <c r="E38" s="123">
        <f>IFERROR('tablas evol IO CAT '!E38/'tablas evol IO CAT '!E51-1,"-")</f>
        <v>0.11599375418246716</v>
      </c>
      <c r="F38" s="123">
        <f>IFERROR('tablas evol IO CAT '!F38/'tablas evol IO CAT '!F51-1,"-")</f>
        <v>0.20030063259828856</v>
      </c>
      <c r="G38" s="123">
        <f>IFERROR('tablas evol IO CAT '!G38/'tablas evol IO CAT '!G51-1,"-")</f>
        <v>0.18888662731528583</v>
      </c>
      <c r="H38" s="123">
        <f>IFERROR('tablas evol IO CAT '!H38/'tablas evol IO CAT '!H51-1,"-")</f>
        <v>0.23419714216517318</v>
      </c>
      <c r="I38" s="123">
        <f>IFERROR('tablas evol IO CAT '!I38/'tablas evol IO CAT '!I51-1,"-")</f>
        <v>0.2058311575282854</v>
      </c>
    </row>
    <row r="39" spans="3:9" hidden="1" outlineLevel="1">
      <c r="C39" s="44" t="s">
        <v>45</v>
      </c>
      <c r="D39" s="123">
        <f>IFERROR('tablas evol IO CAT '!D39/'tablas evol IO CAT '!D52-1,"-")</f>
        <v>-0.24962225565651375</v>
      </c>
      <c r="E39" s="123">
        <f>IFERROR('tablas evol IO CAT '!E39/'tablas evol IO CAT '!E52-1,"-")</f>
        <v>0.1873555628920438</v>
      </c>
      <c r="F39" s="123">
        <f>IFERROR('tablas evol IO CAT '!F39/'tablas evol IO CAT '!F52-1,"-")</f>
        <v>0.13197921930800138</v>
      </c>
      <c r="G39" s="123">
        <f>IFERROR('tablas evol IO CAT '!G39/'tablas evol IO CAT '!G52-1,"-")</f>
        <v>0.13783864245311084</v>
      </c>
      <c r="H39" s="123">
        <f>IFERROR('tablas evol IO CAT '!H39/'tablas evol IO CAT '!H52-1,"-")</f>
        <v>9.6798780487804992E-2</v>
      </c>
      <c r="I39" s="123">
        <f>IFERROR('tablas evol IO CAT '!I39/'tablas evol IO CAT '!I52-1,"-")</f>
        <v>0.1242448979591837</v>
      </c>
    </row>
    <row r="40" spans="3:9" hidden="1" outlineLevel="1">
      <c r="C40" s="44" t="s">
        <v>46</v>
      </c>
      <c r="D40" s="123">
        <f>IFERROR('tablas evol IO CAT '!D40/'tablas evol IO CAT '!D53-1,"-")</f>
        <v>0.53790923635228483</v>
      </c>
      <c r="E40" s="123">
        <f>IFERROR('tablas evol IO CAT '!E40/'tablas evol IO CAT '!E53-1,"-")</f>
        <v>1.6832655351381565E-2</v>
      </c>
      <c r="F40" s="123">
        <f>IFERROR('tablas evol IO CAT '!F40/'tablas evol IO CAT '!F53-1,"-")</f>
        <v>-3.4093737532066126E-2</v>
      </c>
      <c r="G40" s="123">
        <f>IFERROR('tablas evol IO CAT '!G40/'tablas evol IO CAT '!G53-1,"-")</f>
        <v>-1.2978413455171589E-2</v>
      </c>
      <c r="H40" s="123">
        <f>IFERROR('tablas evol IO CAT '!H40/'tablas evol IO CAT '!H53-1,"-")</f>
        <v>-4.2298716452743301E-3</v>
      </c>
      <c r="I40" s="123">
        <f>IFERROR('tablas evol IO CAT '!I40/'tablas evol IO CAT '!I53-1,"-")</f>
        <v>-9.3535075653371491E-3</v>
      </c>
    </row>
    <row r="41" spans="3:9" hidden="1" outlineLevel="1">
      <c r="C41" s="44" t="s">
        <v>47</v>
      </c>
      <c r="D41" s="123">
        <f>IFERROR('tablas evol IO CAT '!D41/'tablas evol IO CAT '!D54-1,"-")</f>
        <v>8.5258835780764874E-2</v>
      </c>
      <c r="E41" s="123">
        <f>IFERROR('tablas evol IO CAT '!E41/'tablas evol IO CAT '!E54-1,"-")</f>
        <v>-3.0958940049849115E-2</v>
      </c>
      <c r="F41" s="123">
        <f>IFERROR('tablas evol IO CAT '!F41/'tablas evol IO CAT '!F54-1,"-")</f>
        <v>4.2307554686715765E-2</v>
      </c>
      <c r="G41" s="123">
        <f>IFERROR('tablas evol IO CAT '!G41/'tablas evol IO CAT '!G54-1,"-")</f>
        <v>-2.6136957658118298E-4</v>
      </c>
      <c r="H41" s="123">
        <f>IFERROR('tablas evol IO CAT '!H41/'tablas evol IO CAT '!H54-1,"-")</f>
        <v>-1.2283959434366554E-2</v>
      </c>
      <c r="I41" s="123">
        <f>IFERROR('tablas evol IO CAT '!I41/'tablas evol IO CAT '!I54-1,"-")</f>
        <v>-4.6014345648938138E-3</v>
      </c>
    </row>
    <row r="42" spans="3:9" hidden="1" outlineLevel="1">
      <c r="C42" s="44" t="s">
        <v>48</v>
      </c>
      <c r="D42" s="123">
        <f>IFERROR('tablas evol IO CAT '!D42/'tablas evol IO CAT '!D55-1,"-")</f>
        <v>0.22300950021006782</v>
      </c>
      <c r="E42" s="123">
        <f>IFERROR('tablas evol IO CAT '!E42/'tablas evol IO CAT '!E55-1,"-")</f>
        <v>-6.1832169824761363E-2</v>
      </c>
      <c r="F42" s="123">
        <f>IFERROR('tablas evol IO CAT '!F42/'tablas evol IO CAT '!F55-1,"-")</f>
        <v>8.3694802826037584E-3</v>
      </c>
      <c r="G42" s="123">
        <f>IFERROR('tablas evol IO CAT '!G42/'tablas evol IO CAT '!G55-1,"-")</f>
        <v>-2.3121387283236983E-3</v>
      </c>
      <c r="H42" s="123">
        <f>IFERROR('tablas evol IO CAT '!H42/'tablas evol IO CAT '!H55-1,"-")</f>
        <v>1.5745735529960614E-2</v>
      </c>
      <c r="I42" s="123">
        <f>IFERROR('tablas evol IO CAT '!I42/'tablas evol IO CAT '!I55-1,"-")</f>
        <v>4.93039443155463E-3</v>
      </c>
    </row>
    <row r="43" spans="3:9" collapsed="1">
      <c r="C43" s="51">
        <v>2008</v>
      </c>
      <c r="D43" s="126">
        <f>IFERROR('tablas evol IO CAT '!D43/'tablas evol IO CAT '!D56-1,"-")</f>
        <v>5.0251901670881338E-3</v>
      </c>
      <c r="E43" s="126">
        <f>IFERROR('tablas evol IO CAT '!E43/'tablas evol IO CAT '!E56-1,"-")</f>
        <v>-2.3816448288151437E-2</v>
      </c>
      <c r="F43" s="126">
        <f>IFERROR('tablas evol IO CAT '!F43/'tablas evol IO CAT '!F56-1,"-")</f>
        <v>1.6284675978849528E-2</v>
      </c>
      <c r="G43" s="126">
        <f>IFERROR('tablas evol IO CAT '!G43/'tablas evol IO CAT '!G56-1,"-")</f>
        <v>8.967651580376268E-3</v>
      </c>
      <c r="H43" s="126">
        <f>IFERROR('tablas evol IO CAT '!H43/'tablas evol IO CAT '!H56-1,"-")</f>
        <v>-1.2138033623525279E-2</v>
      </c>
      <c r="I43" s="126">
        <f>IFERROR('tablas evol IO CAT '!I43/'tablas evol IO CAT '!I56-1,"-")</f>
        <v>1.0161953465488427E-3</v>
      </c>
    </row>
    <row r="44" spans="3:9" hidden="1" outlineLevel="1">
      <c r="C44" s="44" t="s">
        <v>37</v>
      </c>
      <c r="D44" s="123">
        <f>IFERROR('tablas evol IO CAT '!D44/'tablas evol IO CAT '!D57-1,"-")</f>
        <v>0.19382783646451984</v>
      </c>
      <c r="E44" s="123">
        <f>IFERROR('tablas evol IO CAT '!E44/'tablas evol IO CAT '!E57-1,"-")</f>
        <v>-6.0154767119287356E-2</v>
      </c>
      <c r="F44" s="123">
        <f>IFERROR('tablas evol IO CAT '!F44/'tablas evol IO CAT '!F57-1,"-")</f>
        <v>1.4036864279649564E-3</v>
      </c>
      <c r="G44" s="123">
        <f>IFERROR('tablas evol IO CAT '!G44/'tablas evol IO CAT '!G57-1,"-")</f>
        <v>-9.4150331841333923E-3</v>
      </c>
      <c r="H44" s="123">
        <f>IFERROR('tablas evol IO CAT '!H44/'tablas evol IO CAT '!H57-1,"-")</f>
        <v>3.8320610687023082E-2</v>
      </c>
      <c r="I44" s="123">
        <f>IFERROR('tablas evol IO CAT '!I44/'tablas evol IO CAT '!I57-1,"-")</f>
        <v>9.6803933620159821E-3</v>
      </c>
    </row>
    <row r="45" spans="3:9" hidden="1" outlineLevel="1">
      <c r="C45" s="44" t="s">
        <v>38</v>
      </c>
      <c r="D45" s="123">
        <f>IFERROR('tablas evol IO CAT '!D45/'tablas evol IO CAT '!D58-1,"-")</f>
        <v>1.2829858122749642</v>
      </c>
      <c r="E45" s="123">
        <f>IFERROR('tablas evol IO CAT '!E45/'tablas evol IO CAT '!E58-1,"-")</f>
        <v>-6.1387354205022504E-4</v>
      </c>
      <c r="F45" s="123">
        <f>IFERROR('tablas evol IO CAT '!F45/'tablas evol IO CAT '!F58-1,"-")</f>
        <v>-4.6036720248047391E-2</v>
      </c>
      <c r="G45" s="123">
        <f>IFERROR('tablas evol IO CAT '!G45/'tablas evol IO CAT '!G58-1,"-")</f>
        <v>-2.169259312116445E-2</v>
      </c>
      <c r="H45" s="123">
        <f>IFERROR('tablas evol IO CAT '!H45/'tablas evol IO CAT '!H58-1,"-")</f>
        <v>1.9633507853404897E-3</v>
      </c>
      <c r="I45" s="123">
        <f>IFERROR('tablas evol IO CAT '!I45/'tablas evol IO CAT '!I58-1,"-")</f>
        <v>-1.2042751768779336E-2</v>
      </c>
    </row>
    <row r="46" spans="3:9" hidden="1" outlineLevel="1">
      <c r="C46" s="44" t="s">
        <v>39</v>
      </c>
      <c r="D46" s="123">
        <f>IFERROR('tablas evol IO CAT '!D46/'tablas evol IO CAT '!D59-1,"-")</f>
        <v>-0.10163025750249444</v>
      </c>
      <c r="E46" s="123">
        <f>IFERROR('tablas evol IO CAT '!E46/'tablas evol IO CAT '!E59-1,"-")</f>
        <v>-6.5355805243445753E-2</v>
      </c>
      <c r="F46" s="123">
        <f>IFERROR('tablas evol IO CAT '!F46/'tablas evol IO CAT '!F59-1,"-")</f>
        <v>-0.16518853893958185</v>
      </c>
      <c r="G46" s="123">
        <f>IFERROR('tablas evol IO CAT '!G46/'tablas evol IO CAT '!G59-1,"-")</f>
        <v>-0.14603031667417077</v>
      </c>
      <c r="H46" s="123">
        <f>IFERROR('tablas evol IO CAT '!H46/'tablas evol IO CAT '!H59-1,"-")</f>
        <v>-5.3528945281521301E-3</v>
      </c>
      <c r="I46" s="123">
        <f>IFERROR('tablas evol IO CAT '!I46/'tablas evol IO CAT '!I59-1,"-")</f>
        <v>-9.7252289758534505E-2</v>
      </c>
    </row>
    <row r="47" spans="3:9" hidden="1" outlineLevel="1">
      <c r="C47" s="44" t="s">
        <v>40</v>
      </c>
      <c r="D47" s="123">
        <f>IFERROR('tablas evol IO CAT '!D47/'tablas evol IO CAT '!D60-1,"-")</f>
        <v>-0.27523703846813619</v>
      </c>
      <c r="E47" s="123">
        <f>IFERROR('tablas evol IO CAT '!E47/'tablas evol IO CAT '!E60-1,"-")</f>
        <v>-0.12181122448979598</v>
      </c>
      <c r="F47" s="123">
        <f>IFERROR('tablas evol IO CAT '!F47/'tablas evol IO CAT '!F60-1,"-")</f>
        <v>-0.13205718615430295</v>
      </c>
      <c r="G47" s="123">
        <f>IFERROR('tablas evol IO CAT '!G47/'tablas evol IO CAT '!G60-1,"-")</f>
        <v>-0.13164721141374824</v>
      </c>
      <c r="H47" s="123">
        <f>IFERROR('tablas evol IO CAT '!H47/'tablas evol IO CAT '!H60-1,"-")</f>
        <v>-7.7983315197678538E-2</v>
      </c>
      <c r="I47" s="123">
        <f>IFERROR('tablas evol IO CAT '!I47/'tablas evol IO CAT '!I60-1,"-")</f>
        <v>-0.11221945137157108</v>
      </c>
    </row>
    <row r="48" spans="3:9" hidden="1" outlineLevel="1">
      <c r="C48" s="44" t="s">
        <v>41</v>
      </c>
      <c r="D48" s="123">
        <f>IFERROR('tablas evol IO CAT '!D48/'tablas evol IO CAT '!D61-1,"-")</f>
        <v>0.71987523247040097</v>
      </c>
      <c r="E48" s="123">
        <f>IFERROR('tablas evol IO CAT '!E48/'tablas evol IO CAT '!E61-1,"-")</f>
        <v>-0.16343115124153484</v>
      </c>
      <c r="F48" s="123">
        <f>IFERROR('tablas evol IO CAT '!F48/'tablas evol IO CAT '!F61-1,"-")</f>
        <v>-2.6128075930761052E-2</v>
      </c>
      <c r="G48" s="123">
        <f>IFERROR('tablas evol IO CAT '!G48/'tablas evol IO CAT '!G61-1,"-")</f>
        <v>-4.7624383684446436E-2</v>
      </c>
      <c r="H48" s="123">
        <f>IFERROR('tablas evol IO CAT '!H48/'tablas evol IO CAT '!H61-1,"-")</f>
        <v>-1.2188659247482803E-2</v>
      </c>
      <c r="I48" s="123">
        <f>IFERROR('tablas evol IO CAT '!I48/'tablas evol IO CAT '!I61-1,"-")</f>
        <v>-3.3596365375418435E-2</v>
      </c>
    </row>
    <row r="49" spans="3:9" hidden="1" outlineLevel="1">
      <c r="C49" s="44" t="s">
        <v>42</v>
      </c>
      <c r="D49" s="123">
        <f>IFERROR('tablas evol IO CAT '!D49/'tablas evol IO CAT '!D62-1,"-")</f>
        <v>-0.33326844655291599</v>
      </c>
      <c r="E49" s="123">
        <f>IFERROR('tablas evol IO CAT '!E49/'tablas evol IO CAT '!E62-1,"-")</f>
        <v>-0.26888888888888884</v>
      </c>
      <c r="F49" s="123">
        <f>IFERROR('tablas evol IO CAT '!F49/'tablas evol IO CAT '!F62-1,"-")</f>
        <v>-9.5146075654264806E-2</v>
      </c>
      <c r="G49" s="123">
        <f>IFERROR('tablas evol IO CAT '!G49/'tablas evol IO CAT '!G62-1,"-")</f>
        <v>-0.1314823874755382</v>
      </c>
      <c r="H49" s="123">
        <f>IFERROR('tablas evol IO CAT '!H49/'tablas evol IO CAT '!H62-1,"-")</f>
        <v>-3.3517056457619598E-2</v>
      </c>
      <c r="I49" s="123">
        <f>IFERROR('tablas evol IO CAT '!I49/'tablas evol IO CAT '!I62-1,"-")</f>
        <v>-9.5501912676428047E-2</v>
      </c>
    </row>
    <row r="50" spans="3:9" hidden="1" outlineLevel="1">
      <c r="C50" s="44" t="s">
        <v>43</v>
      </c>
      <c r="D50" s="123">
        <f>IFERROR('tablas evol IO CAT '!D50/'tablas evol IO CAT '!D63-1,"-")</f>
        <v>0.13560697199451632</v>
      </c>
      <c r="E50" s="123">
        <f>IFERROR('tablas evol IO CAT '!E50/'tablas evol IO CAT '!E63-1,"-")</f>
        <v>-0.11822742474916392</v>
      </c>
      <c r="F50" s="123">
        <f>IFERROR('tablas evol IO CAT '!F50/'tablas evol IO CAT '!F63-1,"-")</f>
        <v>-0.13602950207067976</v>
      </c>
      <c r="G50" s="123">
        <f>IFERROR('tablas evol IO CAT '!G50/'tablas evol IO CAT '!G63-1,"-")</f>
        <v>-0.10674239114606088</v>
      </c>
      <c r="H50" s="123">
        <f>IFERROR('tablas evol IO CAT '!H50/'tablas evol IO CAT '!H63-1,"-")</f>
        <v>5.1005893111156331E-2</v>
      </c>
      <c r="I50" s="123">
        <f>IFERROR('tablas evol IO CAT '!I50/'tablas evol IO CAT '!I63-1,"-")</f>
        <v>-5.4156378600823007E-2</v>
      </c>
    </row>
    <row r="51" spans="3:9" hidden="1" outlineLevel="1">
      <c r="C51" s="44" t="s">
        <v>44</v>
      </c>
      <c r="D51" s="123">
        <f>IFERROR('tablas evol IO CAT '!D51/'tablas evol IO CAT '!D64-1,"-")</f>
        <v>-2.8716216216216228E-2</v>
      </c>
      <c r="E51" s="123">
        <f>IFERROR('tablas evol IO CAT '!E51/'tablas evol IO CAT '!E64-1,"-")</f>
        <v>-0.20823030731190395</v>
      </c>
      <c r="F51" s="123">
        <f>IFERROR('tablas evol IO CAT '!F51/'tablas evol IO CAT '!F64-1,"-")</f>
        <v>-0.24792379517336871</v>
      </c>
      <c r="G51" s="123">
        <f>IFERROR('tablas evol IO CAT '!G51/'tablas evol IO CAT '!G64-1,"-")</f>
        <v>-0.23841264920167415</v>
      </c>
      <c r="H51" s="123">
        <f>IFERROR('tablas evol IO CAT '!H51/'tablas evol IO CAT '!H64-1,"-")</f>
        <v>3.8219763640935378E-2</v>
      </c>
      <c r="I51" s="123">
        <f>IFERROR('tablas evol IO CAT '!I51/'tablas evol IO CAT '!I64-1,"-")</f>
        <v>-0.15592286501377417</v>
      </c>
    </row>
    <row r="52" spans="3:9" hidden="1" outlineLevel="1">
      <c r="C52" s="44" t="s">
        <v>45</v>
      </c>
      <c r="D52" s="123">
        <f>IFERROR('tablas evol IO CAT '!D52/'tablas evol IO CAT '!D65-1,"-")</f>
        <v>-9.9786685291382904E-2</v>
      </c>
      <c r="E52" s="123">
        <f>IFERROR('tablas evol IO CAT '!E52/'tablas evol IO CAT '!E65-1,"-")</f>
        <v>-0.12545113324671575</v>
      </c>
      <c r="F52" s="123">
        <f>IFERROR('tablas evol IO CAT '!F52/'tablas evol IO CAT '!F65-1,"-")</f>
        <v>-4.108452990202438E-2</v>
      </c>
      <c r="G52" s="123">
        <f>IFERROR('tablas evol IO CAT '!G52/'tablas evol IO CAT '!G65-1,"-")</f>
        <v>-3.5878300803673935E-2</v>
      </c>
      <c r="H52" s="123">
        <f>IFERROR('tablas evol IO CAT '!H52/'tablas evol IO CAT '!H65-1,"-")</f>
        <v>-0.10626702997275206</v>
      </c>
      <c r="I52" s="123">
        <f>IFERROR('tablas evol IO CAT '!I52/'tablas evol IO CAT '!I65-1,"-")</f>
        <v>-6.0870898497393466E-2</v>
      </c>
    </row>
    <row r="53" spans="3:9" hidden="1" outlineLevel="1">
      <c r="C53" s="44" t="s">
        <v>46</v>
      </c>
      <c r="D53" s="123">
        <f>IFERROR('tablas evol IO CAT '!D53/'tablas evol IO CAT '!D66-1,"-")</f>
        <v>-0.17440303503682208</v>
      </c>
      <c r="E53" s="123">
        <f>IFERROR('tablas evol IO CAT '!E53/'tablas evol IO CAT '!E66-1,"-")</f>
        <v>-1.7908802865408413E-2</v>
      </c>
      <c r="F53" s="123">
        <f>IFERROR('tablas evol IO CAT '!F53/'tablas evol IO CAT '!F66-1,"-")</f>
        <v>-9.4821054169114127E-3</v>
      </c>
      <c r="G53" s="123">
        <f>IFERROR('tablas evol IO CAT '!G53/'tablas evol IO CAT '!G66-1,"-")</f>
        <v>-1.4615685762755959E-2</v>
      </c>
      <c r="H53" s="123">
        <f>IFERROR('tablas evol IO CAT '!H53/'tablas evol IO CAT '!H66-1,"-")</f>
        <v>-7.2875674099981413E-4</v>
      </c>
      <c r="I53" s="123">
        <f>IFERROR('tablas evol IO CAT '!I53/'tablas evol IO CAT '!I66-1,"-")</f>
        <v>-9.1317977374949511E-3</v>
      </c>
    </row>
    <row r="54" spans="3:9" hidden="1" outlineLevel="1">
      <c r="C54" s="44" t="s">
        <v>47</v>
      </c>
      <c r="D54" s="123">
        <f>IFERROR('tablas evol IO CAT '!D54/'tablas evol IO CAT '!D67-1,"-")</f>
        <v>0.15184974294225895</v>
      </c>
      <c r="E54" s="123">
        <f>IFERROR('tablas evol IO CAT '!E54/'tablas evol IO CAT '!E67-1,"-")</f>
        <v>-2.1939953810623525E-2</v>
      </c>
      <c r="F54" s="123">
        <f>IFERROR('tablas evol IO CAT '!F54/'tablas evol IO CAT '!F67-1,"-")</f>
        <v>-9.0868552230473187E-2</v>
      </c>
      <c r="G54" s="123">
        <f>IFERROR('tablas evol IO CAT '!G54/'tablas evol IO CAT '!G67-1,"-")</f>
        <v>5.6512025233275143E-3</v>
      </c>
      <c r="H54" s="123">
        <f>IFERROR('tablas evol IO CAT '!H54/'tablas evol IO CAT '!H67-1,"-")</f>
        <v>-3.3945080723057686E-2</v>
      </c>
      <c r="I54" s="123">
        <f>IFERROR('tablas evol IO CAT '!I54/'tablas evol IO CAT '!I67-1,"-")</f>
        <v>-9.7829000268024879E-3</v>
      </c>
    </row>
    <row r="55" spans="3:9" hidden="1" outlineLevel="1">
      <c r="C55" s="44" t="s">
        <v>48</v>
      </c>
      <c r="D55" s="123">
        <f>IFERROR('tablas evol IO CAT '!D55/'tablas evol IO CAT '!D68-1,"-")</f>
        <v>0.40086376128778944</v>
      </c>
      <c r="E55" s="123">
        <f>IFERROR('tablas evol IO CAT '!E55/'tablas evol IO CAT '!E68-1,"-")</f>
        <v>2.8575510787256508E-3</v>
      </c>
      <c r="F55" s="123">
        <f>IFERROR('tablas evol IO CAT '!F55/'tablas evol IO CAT '!F68-1,"-")</f>
        <v>4.7495041016977213E-2</v>
      </c>
      <c r="G55" s="123">
        <f>IFERROR('tablas evol IO CAT '!G55/'tablas evol IO CAT '!G68-1,"-")</f>
        <v>4.2011745219093566E-2</v>
      </c>
      <c r="H55" s="123">
        <f>IFERROR('tablas evol IO CAT '!H55/'tablas evol IO CAT '!H68-1,"-")</f>
        <v>1.4044943820224809E-2</v>
      </c>
      <c r="I55" s="123">
        <f>IFERROR('tablas evol IO CAT '!I55/'tablas evol IO CAT '!I68-1,"-")</f>
        <v>3.0638170677028898E-2</v>
      </c>
    </row>
    <row r="56" spans="3:9" collapsed="1">
      <c r="C56" s="51">
        <v>2007</v>
      </c>
      <c r="D56" s="126">
        <f>IFERROR('tablas evol IO CAT '!D56/'tablas evol IO CAT '!D69-1,"-")</f>
        <v>0.12676572065229319</v>
      </c>
      <c r="E56" s="126">
        <f>IFERROR('tablas evol IO CAT '!E56/'tablas evol IO CAT '!E69-1,"-")</f>
        <v>-9.8365205762165342E-2</v>
      </c>
      <c r="F56" s="126">
        <f>IFERROR('tablas evol IO CAT '!F56/'tablas evol IO CAT '!F69-1,"-")</f>
        <v>-6.553821552566641E-2</v>
      </c>
      <c r="G56" s="126">
        <f>IFERROR('tablas evol IO CAT '!G56/'tablas evol IO CAT '!G69-1,"-")</f>
        <v>-6.9275046379789318E-2</v>
      </c>
      <c r="H56" s="126">
        <f>IFERROR('tablas evol IO CAT '!H56/'tablas evol IO CAT '!H69-1,"-")</f>
        <v>-1.1512297438897701E-2</v>
      </c>
      <c r="I56" s="126">
        <f>IFERROR('tablas evol IO CAT '!I56/'tablas evol IO CAT '!I69-1,"-")</f>
        <v>-4.7618018101246662E-2</v>
      </c>
    </row>
    <row r="57" spans="3:9" ht="15" customHeight="1">
      <c r="C57" s="529" t="s">
        <v>32</v>
      </c>
      <c r="D57" s="529"/>
      <c r="E57" s="529"/>
      <c r="F57" s="529"/>
      <c r="G57" s="529"/>
      <c r="H57" s="529"/>
      <c r="I57" s="529"/>
    </row>
  </sheetData>
  <mergeCells count="2">
    <mergeCell ref="C3:I3"/>
    <mergeCell ref="C57:I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7:L28"/>
  <sheetViews>
    <sheetView showGridLines="0" showRowColHeaders="0" showOutlineSymbols="0" zoomScaleNormal="100" workbookViewId="0">
      <selection activeCell="D33" sqref="D33"/>
    </sheetView>
  </sheetViews>
  <sheetFormatPr baseColWidth="10" defaultRowHeight="12.75"/>
  <cols>
    <col min="1" max="2" width="11.42578125" style="2"/>
    <col min="3" max="3" width="41" style="2" customWidth="1"/>
    <col min="4" max="4" width="12.7109375" style="2" customWidth="1"/>
    <col min="5" max="5" width="12.85546875" style="2" customWidth="1"/>
    <col min="6" max="6" width="10.5703125" style="2" customWidth="1"/>
    <col min="7" max="7" width="10.7109375" style="2" customWidth="1"/>
    <col min="8" max="13" width="11.42578125" style="2"/>
    <col min="14" max="14" width="13.7109375" style="2" customWidth="1"/>
    <col min="15" max="258" width="11.42578125" style="2"/>
    <col min="259" max="259" width="41" style="2" customWidth="1"/>
    <col min="260" max="260" width="12.7109375" style="2" customWidth="1"/>
    <col min="261" max="261" width="12.85546875" style="2" customWidth="1"/>
    <col min="262" max="262" width="10.5703125" style="2" customWidth="1"/>
    <col min="263" max="263" width="10.7109375" style="2" customWidth="1"/>
    <col min="264" max="269" width="11.42578125" style="2"/>
    <col min="270" max="270" width="13.7109375" style="2" customWidth="1"/>
    <col min="271" max="514" width="11.42578125" style="2"/>
    <col min="515" max="515" width="41" style="2" customWidth="1"/>
    <col min="516" max="516" width="12.7109375" style="2" customWidth="1"/>
    <col min="517" max="517" width="12.85546875" style="2" customWidth="1"/>
    <col min="518" max="518" width="10.5703125" style="2" customWidth="1"/>
    <col min="519" max="519" width="10.7109375" style="2" customWidth="1"/>
    <col min="520" max="525" width="11.42578125" style="2"/>
    <col min="526" max="526" width="13.7109375" style="2" customWidth="1"/>
    <col min="527" max="770" width="11.42578125" style="2"/>
    <col min="771" max="771" width="41" style="2" customWidth="1"/>
    <col min="772" max="772" width="12.7109375" style="2" customWidth="1"/>
    <col min="773" max="773" width="12.85546875" style="2" customWidth="1"/>
    <col min="774" max="774" width="10.5703125" style="2" customWidth="1"/>
    <col min="775" max="775" width="10.7109375" style="2" customWidth="1"/>
    <col min="776" max="781" width="11.42578125" style="2"/>
    <col min="782" max="782" width="13.7109375" style="2" customWidth="1"/>
    <col min="783" max="1026" width="11.42578125" style="2"/>
    <col min="1027" max="1027" width="41" style="2" customWidth="1"/>
    <col min="1028" max="1028" width="12.7109375" style="2" customWidth="1"/>
    <col min="1029" max="1029" width="12.85546875" style="2" customWidth="1"/>
    <col min="1030" max="1030" width="10.5703125" style="2" customWidth="1"/>
    <col min="1031" max="1031" width="10.7109375" style="2" customWidth="1"/>
    <col min="1032" max="1037" width="11.42578125" style="2"/>
    <col min="1038" max="1038" width="13.7109375" style="2" customWidth="1"/>
    <col min="1039" max="1282" width="11.42578125" style="2"/>
    <col min="1283" max="1283" width="41" style="2" customWidth="1"/>
    <col min="1284" max="1284" width="12.7109375" style="2" customWidth="1"/>
    <col min="1285" max="1285" width="12.85546875" style="2" customWidth="1"/>
    <col min="1286" max="1286" width="10.5703125" style="2" customWidth="1"/>
    <col min="1287" max="1287" width="10.7109375" style="2" customWidth="1"/>
    <col min="1288" max="1293" width="11.42578125" style="2"/>
    <col min="1294" max="1294" width="13.7109375" style="2" customWidth="1"/>
    <col min="1295" max="1538" width="11.42578125" style="2"/>
    <col min="1539" max="1539" width="41" style="2" customWidth="1"/>
    <col min="1540" max="1540" width="12.7109375" style="2" customWidth="1"/>
    <col min="1541" max="1541" width="12.85546875" style="2" customWidth="1"/>
    <col min="1542" max="1542" width="10.5703125" style="2" customWidth="1"/>
    <col min="1543" max="1543" width="10.7109375" style="2" customWidth="1"/>
    <col min="1544" max="1549" width="11.42578125" style="2"/>
    <col min="1550" max="1550" width="13.7109375" style="2" customWidth="1"/>
    <col min="1551" max="1794" width="11.42578125" style="2"/>
    <col min="1795" max="1795" width="41" style="2" customWidth="1"/>
    <col min="1796" max="1796" width="12.7109375" style="2" customWidth="1"/>
    <col min="1797" max="1797" width="12.85546875" style="2" customWidth="1"/>
    <col min="1798" max="1798" width="10.5703125" style="2" customWidth="1"/>
    <col min="1799" max="1799" width="10.7109375" style="2" customWidth="1"/>
    <col min="1800" max="1805" width="11.42578125" style="2"/>
    <col min="1806" max="1806" width="13.7109375" style="2" customWidth="1"/>
    <col min="1807" max="2050" width="11.42578125" style="2"/>
    <col min="2051" max="2051" width="41" style="2" customWidth="1"/>
    <col min="2052" max="2052" width="12.7109375" style="2" customWidth="1"/>
    <col min="2053" max="2053" width="12.85546875" style="2" customWidth="1"/>
    <col min="2054" max="2054" width="10.5703125" style="2" customWidth="1"/>
    <col min="2055" max="2055" width="10.7109375" style="2" customWidth="1"/>
    <col min="2056" max="2061" width="11.42578125" style="2"/>
    <col min="2062" max="2062" width="13.7109375" style="2" customWidth="1"/>
    <col min="2063" max="2306" width="11.42578125" style="2"/>
    <col min="2307" max="2307" width="41" style="2" customWidth="1"/>
    <col min="2308" max="2308" width="12.7109375" style="2" customWidth="1"/>
    <col min="2309" max="2309" width="12.85546875" style="2" customWidth="1"/>
    <col min="2310" max="2310" width="10.5703125" style="2" customWidth="1"/>
    <col min="2311" max="2311" width="10.7109375" style="2" customWidth="1"/>
    <col min="2312" max="2317" width="11.42578125" style="2"/>
    <col min="2318" max="2318" width="13.7109375" style="2" customWidth="1"/>
    <col min="2319" max="2562" width="11.42578125" style="2"/>
    <col min="2563" max="2563" width="41" style="2" customWidth="1"/>
    <col min="2564" max="2564" width="12.7109375" style="2" customWidth="1"/>
    <col min="2565" max="2565" width="12.85546875" style="2" customWidth="1"/>
    <col min="2566" max="2566" width="10.5703125" style="2" customWidth="1"/>
    <col min="2567" max="2567" width="10.7109375" style="2" customWidth="1"/>
    <col min="2568" max="2573" width="11.42578125" style="2"/>
    <col min="2574" max="2574" width="13.7109375" style="2" customWidth="1"/>
    <col min="2575" max="2818" width="11.42578125" style="2"/>
    <col min="2819" max="2819" width="41" style="2" customWidth="1"/>
    <col min="2820" max="2820" width="12.7109375" style="2" customWidth="1"/>
    <col min="2821" max="2821" width="12.85546875" style="2" customWidth="1"/>
    <col min="2822" max="2822" width="10.5703125" style="2" customWidth="1"/>
    <col min="2823" max="2823" width="10.7109375" style="2" customWidth="1"/>
    <col min="2824" max="2829" width="11.42578125" style="2"/>
    <col min="2830" max="2830" width="13.7109375" style="2" customWidth="1"/>
    <col min="2831" max="3074" width="11.42578125" style="2"/>
    <col min="3075" max="3075" width="41" style="2" customWidth="1"/>
    <col min="3076" max="3076" width="12.7109375" style="2" customWidth="1"/>
    <col min="3077" max="3077" width="12.85546875" style="2" customWidth="1"/>
    <col min="3078" max="3078" width="10.5703125" style="2" customWidth="1"/>
    <col min="3079" max="3079" width="10.7109375" style="2" customWidth="1"/>
    <col min="3080" max="3085" width="11.42578125" style="2"/>
    <col min="3086" max="3086" width="13.7109375" style="2" customWidth="1"/>
    <col min="3087" max="3330" width="11.42578125" style="2"/>
    <col min="3331" max="3331" width="41" style="2" customWidth="1"/>
    <col min="3332" max="3332" width="12.7109375" style="2" customWidth="1"/>
    <col min="3333" max="3333" width="12.85546875" style="2" customWidth="1"/>
    <col min="3334" max="3334" width="10.5703125" style="2" customWidth="1"/>
    <col min="3335" max="3335" width="10.7109375" style="2" customWidth="1"/>
    <col min="3336" max="3341" width="11.42578125" style="2"/>
    <col min="3342" max="3342" width="13.7109375" style="2" customWidth="1"/>
    <col min="3343" max="3586" width="11.42578125" style="2"/>
    <col min="3587" max="3587" width="41" style="2" customWidth="1"/>
    <col min="3588" max="3588" width="12.7109375" style="2" customWidth="1"/>
    <col min="3589" max="3589" width="12.85546875" style="2" customWidth="1"/>
    <col min="3590" max="3590" width="10.5703125" style="2" customWidth="1"/>
    <col min="3591" max="3591" width="10.7109375" style="2" customWidth="1"/>
    <col min="3592" max="3597" width="11.42578125" style="2"/>
    <col min="3598" max="3598" width="13.7109375" style="2" customWidth="1"/>
    <col min="3599" max="3842" width="11.42578125" style="2"/>
    <col min="3843" max="3843" width="41" style="2" customWidth="1"/>
    <col min="3844" max="3844" width="12.7109375" style="2" customWidth="1"/>
    <col min="3845" max="3845" width="12.85546875" style="2" customWidth="1"/>
    <col min="3846" max="3846" width="10.5703125" style="2" customWidth="1"/>
    <col min="3847" max="3847" width="10.7109375" style="2" customWidth="1"/>
    <col min="3848" max="3853" width="11.42578125" style="2"/>
    <col min="3854" max="3854" width="13.7109375" style="2" customWidth="1"/>
    <col min="3855" max="4098" width="11.42578125" style="2"/>
    <col min="4099" max="4099" width="41" style="2" customWidth="1"/>
    <col min="4100" max="4100" width="12.7109375" style="2" customWidth="1"/>
    <col min="4101" max="4101" width="12.85546875" style="2" customWidth="1"/>
    <col min="4102" max="4102" width="10.5703125" style="2" customWidth="1"/>
    <col min="4103" max="4103" width="10.7109375" style="2" customWidth="1"/>
    <col min="4104" max="4109" width="11.42578125" style="2"/>
    <col min="4110" max="4110" width="13.7109375" style="2" customWidth="1"/>
    <col min="4111" max="4354" width="11.42578125" style="2"/>
    <col min="4355" max="4355" width="41" style="2" customWidth="1"/>
    <col min="4356" max="4356" width="12.7109375" style="2" customWidth="1"/>
    <col min="4357" max="4357" width="12.85546875" style="2" customWidth="1"/>
    <col min="4358" max="4358" width="10.5703125" style="2" customWidth="1"/>
    <col min="4359" max="4359" width="10.7109375" style="2" customWidth="1"/>
    <col min="4360" max="4365" width="11.42578125" style="2"/>
    <col min="4366" max="4366" width="13.7109375" style="2" customWidth="1"/>
    <col min="4367" max="4610" width="11.42578125" style="2"/>
    <col min="4611" max="4611" width="41" style="2" customWidth="1"/>
    <col min="4612" max="4612" width="12.7109375" style="2" customWidth="1"/>
    <col min="4613" max="4613" width="12.85546875" style="2" customWidth="1"/>
    <col min="4614" max="4614" width="10.5703125" style="2" customWidth="1"/>
    <col min="4615" max="4615" width="10.7109375" style="2" customWidth="1"/>
    <col min="4616" max="4621" width="11.42578125" style="2"/>
    <col min="4622" max="4622" width="13.7109375" style="2" customWidth="1"/>
    <col min="4623" max="4866" width="11.42578125" style="2"/>
    <col min="4867" max="4867" width="41" style="2" customWidth="1"/>
    <col min="4868" max="4868" width="12.7109375" style="2" customWidth="1"/>
    <col min="4869" max="4869" width="12.85546875" style="2" customWidth="1"/>
    <col min="4870" max="4870" width="10.5703125" style="2" customWidth="1"/>
    <col min="4871" max="4871" width="10.7109375" style="2" customWidth="1"/>
    <col min="4872" max="4877" width="11.42578125" style="2"/>
    <col min="4878" max="4878" width="13.7109375" style="2" customWidth="1"/>
    <col min="4879" max="5122" width="11.42578125" style="2"/>
    <col min="5123" max="5123" width="41" style="2" customWidth="1"/>
    <col min="5124" max="5124" width="12.7109375" style="2" customWidth="1"/>
    <col min="5125" max="5125" width="12.85546875" style="2" customWidth="1"/>
    <col min="5126" max="5126" width="10.5703125" style="2" customWidth="1"/>
    <col min="5127" max="5127" width="10.7109375" style="2" customWidth="1"/>
    <col min="5128" max="5133" width="11.42578125" style="2"/>
    <col min="5134" max="5134" width="13.7109375" style="2" customWidth="1"/>
    <col min="5135" max="5378" width="11.42578125" style="2"/>
    <col min="5379" max="5379" width="41" style="2" customWidth="1"/>
    <col min="5380" max="5380" width="12.7109375" style="2" customWidth="1"/>
    <col min="5381" max="5381" width="12.85546875" style="2" customWidth="1"/>
    <col min="5382" max="5382" width="10.5703125" style="2" customWidth="1"/>
    <col min="5383" max="5383" width="10.7109375" style="2" customWidth="1"/>
    <col min="5384" max="5389" width="11.42578125" style="2"/>
    <col min="5390" max="5390" width="13.7109375" style="2" customWidth="1"/>
    <col min="5391" max="5634" width="11.42578125" style="2"/>
    <col min="5635" max="5635" width="41" style="2" customWidth="1"/>
    <col min="5636" max="5636" width="12.7109375" style="2" customWidth="1"/>
    <col min="5637" max="5637" width="12.85546875" style="2" customWidth="1"/>
    <col min="5638" max="5638" width="10.5703125" style="2" customWidth="1"/>
    <col min="5639" max="5639" width="10.7109375" style="2" customWidth="1"/>
    <col min="5640" max="5645" width="11.42578125" style="2"/>
    <col min="5646" max="5646" width="13.7109375" style="2" customWidth="1"/>
    <col min="5647" max="5890" width="11.42578125" style="2"/>
    <col min="5891" max="5891" width="41" style="2" customWidth="1"/>
    <col min="5892" max="5892" width="12.7109375" style="2" customWidth="1"/>
    <col min="5893" max="5893" width="12.85546875" style="2" customWidth="1"/>
    <col min="5894" max="5894" width="10.5703125" style="2" customWidth="1"/>
    <col min="5895" max="5895" width="10.7109375" style="2" customWidth="1"/>
    <col min="5896" max="5901" width="11.42578125" style="2"/>
    <col min="5902" max="5902" width="13.7109375" style="2" customWidth="1"/>
    <col min="5903" max="6146" width="11.42578125" style="2"/>
    <col min="6147" max="6147" width="41" style="2" customWidth="1"/>
    <col min="6148" max="6148" width="12.7109375" style="2" customWidth="1"/>
    <col min="6149" max="6149" width="12.85546875" style="2" customWidth="1"/>
    <col min="6150" max="6150" width="10.5703125" style="2" customWidth="1"/>
    <col min="6151" max="6151" width="10.7109375" style="2" customWidth="1"/>
    <col min="6152" max="6157" width="11.42578125" style="2"/>
    <col min="6158" max="6158" width="13.7109375" style="2" customWidth="1"/>
    <col min="6159" max="6402" width="11.42578125" style="2"/>
    <col min="6403" max="6403" width="41" style="2" customWidth="1"/>
    <col min="6404" max="6404" width="12.7109375" style="2" customWidth="1"/>
    <col min="6405" max="6405" width="12.85546875" style="2" customWidth="1"/>
    <col min="6406" max="6406" width="10.5703125" style="2" customWidth="1"/>
    <col min="6407" max="6407" width="10.7109375" style="2" customWidth="1"/>
    <col min="6408" max="6413" width="11.42578125" style="2"/>
    <col min="6414" max="6414" width="13.7109375" style="2" customWidth="1"/>
    <col min="6415" max="6658" width="11.42578125" style="2"/>
    <col min="6659" max="6659" width="41" style="2" customWidth="1"/>
    <col min="6660" max="6660" width="12.7109375" style="2" customWidth="1"/>
    <col min="6661" max="6661" width="12.85546875" style="2" customWidth="1"/>
    <col min="6662" max="6662" width="10.5703125" style="2" customWidth="1"/>
    <col min="6663" max="6663" width="10.7109375" style="2" customWidth="1"/>
    <col min="6664" max="6669" width="11.42578125" style="2"/>
    <col min="6670" max="6670" width="13.7109375" style="2" customWidth="1"/>
    <col min="6671" max="6914" width="11.42578125" style="2"/>
    <col min="6915" max="6915" width="41" style="2" customWidth="1"/>
    <col min="6916" max="6916" width="12.7109375" style="2" customWidth="1"/>
    <col min="6917" max="6917" width="12.85546875" style="2" customWidth="1"/>
    <col min="6918" max="6918" width="10.5703125" style="2" customWidth="1"/>
    <col min="6919" max="6919" width="10.7109375" style="2" customWidth="1"/>
    <col min="6920" max="6925" width="11.42578125" style="2"/>
    <col min="6926" max="6926" width="13.7109375" style="2" customWidth="1"/>
    <col min="6927" max="7170" width="11.42578125" style="2"/>
    <col min="7171" max="7171" width="41" style="2" customWidth="1"/>
    <col min="7172" max="7172" width="12.7109375" style="2" customWidth="1"/>
    <col min="7173" max="7173" width="12.85546875" style="2" customWidth="1"/>
    <col min="7174" max="7174" width="10.5703125" style="2" customWidth="1"/>
    <col min="7175" max="7175" width="10.7109375" style="2" customWidth="1"/>
    <col min="7176" max="7181" width="11.42578125" style="2"/>
    <col min="7182" max="7182" width="13.7109375" style="2" customWidth="1"/>
    <col min="7183" max="7426" width="11.42578125" style="2"/>
    <col min="7427" max="7427" width="41" style="2" customWidth="1"/>
    <col min="7428" max="7428" width="12.7109375" style="2" customWidth="1"/>
    <col min="7429" max="7429" width="12.85546875" style="2" customWidth="1"/>
    <col min="7430" max="7430" width="10.5703125" style="2" customWidth="1"/>
    <col min="7431" max="7431" width="10.7109375" style="2" customWidth="1"/>
    <col min="7432" max="7437" width="11.42578125" style="2"/>
    <col min="7438" max="7438" width="13.7109375" style="2" customWidth="1"/>
    <col min="7439" max="7682" width="11.42578125" style="2"/>
    <col min="7683" max="7683" width="41" style="2" customWidth="1"/>
    <col min="7684" max="7684" width="12.7109375" style="2" customWidth="1"/>
    <col min="7685" max="7685" width="12.85546875" style="2" customWidth="1"/>
    <col min="7686" max="7686" width="10.5703125" style="2" customWidth="1"/>
    <col min="7687" max="7687" width="10.7109375" style="2" customWidth="1"/>
    <col min="7688" max="7693" width="11.42578125" style="2"/>
    <col min="7694" max="7694" width="13.7109375" style="2" customWidth="1"/>
    <col min="7695" max="7938" width="11.42578125" style="2"/>
    <col min="7939" max="7939" width="41" style="2" customWidth="1"/>
    <col min="7940" max="7940" width="12.7109375" style="2" customWidth="1"/>
    <col min="7941" max="7941" width="12.85546875" style="2" customWidth="1"/>
    <col min="7942" max="7942" width="10.5703125" style="2" customWidth="1"/>
    <col min="7943" max="7943" width="10.7109375" style="2" customWidth="1"/>
    <col min="7944" max="7949" width="11.42578125" style="2"/>
    <col min="7950" max="7950" width="13.7109375" style="2" customWidth="1"/>
    <col min="7951" max="8194" width="11.42578125" style="2"/>
    <col min="8195" max="8195" width="41" style="2" customWidth="1"/>
    <col min="8196" max="8196" width="12.7109375" style="2" customWidth="1"/>
    <col min="8197" max="8197" width="12.85546875" style="2" customWidth="1"/>
    <col min="8198" max="8198" width="10.5703125" style="2" customWidth="1"/>
    <col min="8199" max="8199" width="10.7109375" style="2" customWidth="1"/>
    <col min="8200" max="8205" width="11.42578125" style="2"/>
    <col min="8206" max="8206" width="13.7109375" style="2" customWidth="1"/>
    <col min="8207" max="8450" width="11.42578125" style="2"/>
    <col min="8451" max="8451" width="41" style="2" customWidth="1"/>
    <col min="8452" max="8452" width="12.7109375" style="2" customWidth="1"/>
    <col min="8453" max="8453" width="12.85546875" style="2" customWidth="1"/>
    <col min="8454" max="8454" width="10.5703125" style="2" customWidth="1"/>
    <col min="8455" max="8455" width="10.7109375" style="2" customWidth="1"/>
    <col min="8456" max="8461" width="11.42578125" style="2"/>
    <col min="8462" max="8462" width="13.7109375" style="2" customWidth="1"/>
    <col min="8463" max="8706" width="11.42578125" style="2"/>
    <col min="8707" max="8707" width="41" style="2" customWidth="1"/>
    <col min="8708" max="8708" width="12.7109375" style="2" customWidth="1"/>
    <col min="8709" max="8709" width="12.85546875" style="2" customWidth="1"/>
    <col min="8710" max="8710" width="10.5703125" style="2" customWidth="1"/>
    <col min="8711" max="8711" width="10.7109375" style="2" customWidth="1"/>
    <col min="8712" max="8717" width="11.42578125" style="2"/>
    <col min="8718" max="8718" width="13.7109375" style="2" customWidth="1"/>
    <col min="8719" max="8962" width="11.42578125" style="2"/>
    <col min="8963" max="8963" width="41" style="2" customWidth="1"/>
    <col min="8964" max="8964" width="12.7109375" style="2" customWidth="1"/>
    <col min="8965" max="8965" width="12.85546875" style="2" customWidth="1"/>
    <col min="8966" max="8966" width="10.5703125" style="2" customWidth="1"/>
    <col min="8967" max="8967" width="10.7109375" style="2" customWidth="1"/>
    <col min="8968" max="8973" width="11.42578125" style="2"/>
    <col min="8974" max="8974" width="13.7109375" style="2" customWidth="1"/>
    <col min="8975" max="9218" width="11.42578125" style="2"/>
    <col min="9219" max="9219" width="41" style="2" customWidth="1"/>
    <col min="9220" max="9220" width="12.7109375" style="2" customWidth="1"/>
    <col min="9221" max="9221" width="12.85546875" style="2" customWidth="1"/>
    <col min="9222" max="9222" width="10.5703125" style="2" customWidth="1"/>
    <col min="9223" max="9223" width="10.7109375" style="2" customWidth="1"/>
    <col min="9224" max="9229" width="11.42578125" style="2"/>
    <col min="9230" max="9230" width="13.7109375" style="2" customWidth="1"/>
    <col min="9231" max="9474" width="11.42578125" style="2"/>
    <col min="9475" max="9475" width="41" style="2" customWidth="1"/>
    <col min="9476" max="9476" width="12.7109375" style="2" customWidth="1"/>
    <col min="9477" max="9477" width="12.85546875" style="2" customWidth="1"/>
    <col min="9478" max="9478" width="10.5703125" style="2" customWidth="1"/>
    <col min="9479" max="9479" width="10.7109375" style="2" customWidth="1"/>
    <col min="9480" max="9485" width="11.42578125" style="2"/>
    <col min="9486" max="9486" width="13.7109375" style="2" customWidth="1"/>
    <col min="9487" max="9730" width="11.42578125" style="2"/>
    <col min="9731" max="9731" width="41" style="2" customWidth="1"/>
    <col min="9732" max="9732" width="12.7109375" style="2" customWidth="1"/>
    <col min="9733" max="9733" width="12.85546875" style="2" customWidth="1"/>
    <col min="9734" max="9734" width="10.5703125" style="2" customWidth="1"/>
    <col min="9735" max="9735" width="10.7109375" style="2" customWidth="1"/>
    <col min="9736" max="9741" width="11.42578125" style="2"/>
    <col min="9742" max="9742" width="13.7109375" style="2" customWidth="1"/>
    <col min="9743" max="9986" width="11.42578125" style="2"/>
    <col min="9987" max="9987" width="41" style="2" customWidth="1"/>
    <col min="9988" max="9988" width="12.7109375" style="2" customWidth="1"/>
    <col min="9989" max="9989" width="12.85546875" style="2" customWidth="1"/>
    <col min="9990" max="9990" width="10.5703125" style="2" customWidth="1"/>
    <col min="9991" max="9991" width="10.7109375" style="2" customWidth="1"/>
    <col min="9992" max="9997" width="11.42578125" style="2"/>
    <col min="9998" max="9998" width="13.7109375" style="2" customWidth="1"/>
    <col min="9999" max="10242" width="11.42578125" style="2"/>
    <col min="10243" max="10243" width="41" style="2" customWidth="1"/>
    <col min="10244" max="10244" width="12.7109375" style="2" customWidth="1"/>
    <col min="10245" max="10245" width="12.85546875" style="2" customWidth="1"/>
    <col min="10246" max="10246" width="10.5703125" style="2" customWidth="1"/>
    <col min="10247" max="10247" width="10.7109375" style="2" customWidth="1"/>
    <col min="10248" max="10253" width="11.42578125" style="2"/>
    <col min="10254" max="10254" width="13.7109375" style="2" customWidth="1"/>
    <col min="10255" max="10498" width="11.42578125" style="2"/>
    <col min="10499" max="10499" width="41" style="2" customWidth="1"/>
    <col min="10500" max="10500" width="12.7109375" style="2" customWidth="1"/>
    <col min="10501" max="10501" width="12.85546875" style="2" customWidth="1"/>
    <col min="10502" max="10502" width="10.5703125" style="2" customWidth="1"/>
    <col min="10503" max="10503" width="10.7109375" style="2" customWidth="1"/>
    <col min="10504" max="10509" width="11.42578125" style="2"/>
    <col min="10510" max="10510" width="13.7109375" style="2" customWidth="1"/>
    <col min="10511" max="10754" width="11.42578125" style="2"/>
    <col min="10755" max="10755" width="41" style="2" customWidth="1"/>
    <col min="10756" max="10756" width="12.7109375" style="2" customWidth="1"/>
    <col min="10757" max="10757" width="12.85546875" style="2" customWidth="1"/>
    <col min="10758" max="10758" width="10.5703125" style="2" customWidth="1"/>
    <col min="10759" max="10759" width="10.7109375" style="2" customWidth="1"/>
    <col min="10760" max="10765" width="11.42578125" style="2"/>
    <col min="10766" max="10766" width="13.7109375" style="2" customWidth="1"/>
    <col min="10767" max="11010" width="11.42578125" style="2"/>
    <col min="11011" max="11011" width="41" style="2" customWidth="1"/>
    <col min="11012" max="11012" width="12.7109375" style="2" customWidth="1"/>
    <col min="11013" max="11013" width="12.85546875" style="2" customWidth="1"/>
    <col min="11014" max="11014" width="10.5703125" style="2" customWidth="1"/>
    <col min="11015" max="11015" width="10.7109375" style="2" customWidth="1"/>
    <col min="11016" max="11021" width="11.42578125" style="2"/>
    <col min="11022" max="11022" width="13.7109375" style="2" customWidth="1"/>
    <col min="11023" max="11266" width="11.42578125" style="2"/>
    <col min="11267" max="11267" width="41" style="2" customWidth="1"/>
    <col min="11268" max="11268" width="12.7109375" style="2" customWidth="1"/>
    <col min="11269" max="11269" width="12.85546875" style="2" customWidth="1"/>
    <col min="11270" max="11270" width="10.5703125" style="2" customWidth="1"/>
    <col min="11271" max="11271" width="10.7109375" style="2" customWidth="1"/>
    <col min="11272" max="11277" width="11.42578125" style="2"/>
    <col min="11278" max="11278" width="13.7109375" style="2" customWidth="1"/>
    <col min="11279" max="11522" width="11.42578125" style="2"/>
    <col min="11523" max="11523" width="41" style="2" customWidth="1"/>
    <col min="11524" max="11524" width="12.7109375" style="2" customWidth="1"/>
    <col min="11525" max="11525" width="12.85546875" style="2" customWidth="1"/>
    <col min="11526" max="11526" width="10.5703125" style="2" customWidth="1"/>
    <col min="11527" max="11527" width="10.7109375" style="2" customWidth="1"/>
    <col min="11528" max="11533" width="11.42578125" style="2"/>
    <col min="11534" max="11534" width="13.7109375" style="2" customWidth="1"/>
    <col min="11535" max="11778" width="11.42578125" style="2"/>
    <col min="11779" max="11779" width="41" style="2" customWidth="1"/>
    <col min="11780" max="11780" width="12.7109375" style="2" customWidth="1"/>
    <col min="11781" max="11781" width="12.85546875" style="2" customWidth="1"/>
    <col min="11782" max="11782" width="10.5703125" style="2" customWidth="1"/>
    <col min="11783" max="11783" width="10.7109375" style="2" customWidth="1"/>
    <col min="11784" max="11789" width="11.42578125" style="2"/>
    <col min="11790" max="11790" width="13.7109375" style="2" customWidth="1"/>
    <col min="11791" max="12034" width="11.42578125" style="2"/>
    <col min="12035" max="12035" width="41" style="2" customWidth="1"/>
    <col min="12036" max="12036" width="12.7109375" style="2" customWidth="1"/>
    <col min="12037" max="12037" width="12.85546875" style="2" customWidth="1"/>
    <col min="12038" max="12038" width="10.5703125" style="2" customWidth="1"/>
    <col min="12039" max="12039" width="10.7109375" style="2" customWidth="1"/>
    <col min="12040" max="12045" width="11.42578125" style="2"/>
    <col min="12046" max="12046" width="13.7109375" style="2" customWidth="1"/>
    <col min="12047" max="12290" width="11.42578125" style="2"/>
    <col min="12291" max="12291" width="41" style="2" customWidth="1"/>
    <col min="12292" max="12292" width="12.7109375" style="2" customWidth="1"/>
    <col min="12293" max="12293" width="12.85546875" style="2" customWidth="1"/>
    <col min="12294" max="12294" width="10.5703125" style="2" customWidth="1"/>
    <col min="12295" max="12295" width="10.7109375" style="2" customWidth="1"/>
    <col min="12296" max="12301" width="11.42578125" style="2"/>
    <col min="12302" max="12302" width="13.7109375" style="2" customWidth="1"/>
    <col min="12303" max="12546" width="11.42578125" style="2"/>
    <col min="12547" max="12547" width="41" style="2" customWidth="1"/>
    <col min="12548" max="12548" width="12.7109375" style="2" customWidth="1"/>
    <col min="12549" max="12549" width="12.85546875" style="2" customWidth="1"/>
    <col min="12550" max="12550" width="10.5703125" style="2" customWidth="1"/>
    <col min="12551" max="12551" width="10.7109375" style="2" customWidth="1"/>
    <col min="12552" max="12557" width="11.42578125" style="2"/>
    <col min="12558" max="12558" width="13.7109375" style="2" customWidth="1"/>
    <col min="12559" max="12802" width="11.42578125" style="2"/>
    <col min="12803" max="12803" width="41" style="2" customWidth="1"/>
    <col min="12804" max="12804" width="12.7109375" style="2" customWidth="1"/>
    <col min="12805" max="12805" width="12.85546875" style="2" customWidth="1"/>
    <col min="12806" max="12806" width="10.5703125" style="2" customWidth="1"/>
    <col min="12807" max="12807" width="10.7109375" style="2" customWidth="1"/>
    <col min="12808" max="12813" width="11.42578125" style="2"/>
    <col min="12814" max="12814" width="13.7109375" style="2" customWidth="1"/>
    <col min="12815" max="13058" width="11.42578125" style="2"/>
    <col min="13059" max="13059" width="41" style="2" customWidth="1"/>
    <col min="13060" max="13060" width="12.7109375" style="2" customWidth="1"/>
    <col min="13061" max="13061" width="12.85546875" style="2" customWidth="1"/>
    <col min="13062" max="13062" width="10.5703125" style="2" customWidth="1"/>
    <col min="13063" max="13063" width="10.7109375" style="2" customWidth="1"/>
    <col min="13064" max="13069" width="11.42578125" style="2"/>
    <col min="13070" max="13070" width="13.7109375" style="2" customWidth="1"/>
    <col min="13071" max="13314" width="11.42578125" style="2"/>
    <col min="13315" max="13315" width="41" style="2" customWidth="1"/>
    <col min="13316" max="13316" width="12.7109375" style="2" customWidth="1"/>
    <col min="13317" max="13317" width="12.85546875" style="2" customWidth="1"/>
    <col min="13318" max="13318" width="10.5703125" style="2" customWidth="1"/>
    <col min="13319" max="13319" width="10.7109375" style="2" customWidth="1"/>
    <col min="13320" max="13325" width="11.42578125" style="2"/>
    <col min="13326" max="13326" width="13.7109375" style="2" customWidth="1"/>
    <col min="13327" max="13570" width="11.42578125" style="2"/>
    <col min="13571" max="13571" width="41" style="2" customWidth="1"/>
    <col min="13572" max="13572" width="12.7109375" style="2" customWidth="1"/>
    <col min="13573" max="13573" width="12.85546875" style="2" customWidth="1"/>
    <col min="13574" max="13574" width="10.5703125" style="2" customWidth="1"/>
    <col min="13575" max="13575" width="10.7109375" style="2" customWidth="1"/>
    <col min="13576" max="13581" width="11.42578125" style="2"/>
    <col min="13582" max="13582" width="13.7109375" style="2" customWidth="1"/>
    <col min="13583" max="13826" width="11.42578125" style="2"/>
    <col min="13827" max="13827" width="41" style="2" customWidth="1"/>
    <col min="13828" max="13828" width="12.7109375" style="2" customWidth="1"/>
    <col min="13829" max="13829" width="12.85546875" style="2" customWidth="1"/>
    <col min="13830" max="13830" width="10.5703125" style="2" customWidth="1"/>
    <col min="13831" max="13831" width="10.7109375" style="2" customWidth="1"/>
    <col min="13832" max="13837" width="11.42578125" style="2"/>
    <col min="13838" max="13838" width="13.7109375" style="2" customWidth="1"/>
    <col min="13839" max="14082" width="11.42578125" style="2"/>
    <col min="14083" max="14083" width="41" style="2" customWidth="1"/>
    <col min="14084" max="14084" width="12.7109375" style="2" customWidth="1"/>
    <col min="14085" max="14085" width="12.85546875" style="2" customWidth="1"/>
    <col min="14086" max="14086" width="10.5703125" style="2" customWidth="1"/>
    <col min="14087" max="14087" width="10.7109375" style="2" customWidth="1"/>
    <col min="14088" max="14093" width="11.42578125" style="2"/>
    <col min="14094" max="14094" width="13.7109375" style="2" customWidth="1"/>
    <col min="14095" max="14338" width="11.42578125" style="2"/>
    <col min="14339" max="14339" width="41" style="2" customWidth="1"/>
    <col min="14340" max="14340" width="12.7109375" style="2" customWidth="1"/>
    <col min="14341" max="14341" width="12.85546875" style="2" customWidth="1"/>
    <col min="14342" max="14342" width="10.5703125" style="2" customWidth="1"/>
    <col min="14343" max="14343" width="10.7109375" style="2" customWidth="1"/>
    <col min="14344" max="14349" width="11.42578125" style="2"/>
    <col min="14350" max="14350" width="13.7109375" style="2" customWidth="1"/>
    <col min="14351" max="14594" width="11.42578125" style="2"/>
    <col min="14595" max="14595" width="41" style="2" customWidth="1"/>
    <col min="14596" max="14596" width="12.7109375" style="2" customWidth="1"/>
    <col min="14597" max="14597" width="12.85546875" style="2" customWidth="1"/>
    <col min="14598" max="14598" width="10.5703125" style="2" customWidth="1"/>
    <col min="14599" max="14599" width="10.7109375" style="2" customWidth="1"/>
    <col min="14600" max="14605" width="11.42578125" style="2"/>
    <col min="14606" max="14606" width="13.7109375" style="2" customWidth="1"/>
    <col min="14607" max="14850" width="11.42578125" style="2"/>
    <col min="14851" max="14851" width="41" style="2" customWidth="1"/>
    <col min="14852" max="14852" width="12.7109375" style="2" customWidth="1"/>
    <col min="14853" max="14853" width="12.85546875" style="2" customWidth="1"/>
    <col min="14854" max="14854" width="10.5703125" style="2" customWidth="1"/>
    <col min="14855" max="14855" width="10.7109375" style="2" customWidth="1"/>
    <col min="14856" max="14861" width="11.42578125" style="2"/>
    <col min="14862" max="14862" width="13.7109375" style="2" customWidth="1"/>
    <col min="14863" max="15106" width="11.42578125" style="2"/>
    <col min="15107" max="15107" width="41" style="2" customWidth="1"/>
    <col min="15108" max="15108" width="12.7109375" style="2" customWidth="1"/>
    <col min="15109" max="15109" width="12.85546875" style="2" customWidth="1"/>
    <col min="15110" max="15110" width="10.5703125" style="2" customWidth="1"/>
    <col min="15111" max="15111" width="10.7109375" style="2" customWidth="1"/>
    <col min="15112" max="15117" width="11.42578125" style="2"/>
    <col min="15118" max="15118" width="13.7109375" style="2" customWidth="1"/>
    <col min="15119" max="15362" width="11.42578125" style="2"/>
    <col min="15363" max="15363" width="41" style="2" customWidth="1"/>
    <col min="15364" max="15364" width="12.7109375" style="2" customWidth="1"/>
    <col min="15365" max="15365" width="12.85546875" style="2" customWidth="1"/>
    <col min="15366" max="15366" width="10.5703125" style="2" customWidth="1"/>
    <col min="15367" max="15367" width="10.7109375" style="2" customWidth="1"/>
    <col min="15368" max="15373" width="11.42578125" style="2"/>
    <col min="15374" max="15374" width="13.7109375" style="2" customWidth="1"/>
    <col min="15375" max="15618" width="11.42578125" style="2"/>
    <col min="15619" max="15619" width="41" style="2" customWidth="1"/>
    <col min="15620" max="15620" width="12.7109375" style="2" customWidth="1"/>
    <col min="15621" max="15621" width="12.85546875" style="2" customWidth="1"/>
    <col min="15622" max="15622" width="10.5703125" style="2" customWidth="1"/>
    <col min="15623" max="15623" width="10.7109375" style="2" customWidth="1"/>
    <col min="15624" max="15629" width="11.42578125" style="2"/>
    <col min="15630" max="15630" width="13.7109375" style="2" customWidth="1"/>
    <col min="15631" max="15874" width="11.42578125" style="2"/>
    <col min="15875" max="15875" width="41" style="2" customWidth="1"/>
    <col min="15876" max="15876" width="12.7109375" style="2" customWidth="1"/>
    <col min="15877" max="15877" width="12.85546875" style="2" customWidth="1"/>
    <col min="15878" max="15878" width="10.5703125" style="2" customWidth="1"/>
    <col min="15879" max="15879" width="10.7109375" style="2" customWidth="1"/>
    <col min="15880" max="15885" width="11.42578125" style="2"/>
    <col min="15886" max="15886" width="13.7109375" style="2" customWidth="1"/>
    <col min="15887" max="16130" width="11.42578125" style="2"/>
    <col min="16131" max="16131" width="41" style="2" customWidth="1"/>
    <col min="16132" max="16132" width="12.7109375" style="2" customWidth="1"/>
    <col min="16133" max="16133" width="12.85546875" style="2" customWidth="1"/>
    <col min="16134" max="16134" width="10.5703125" style="2" customWidth="1"/>
    <col min="16135" max="16135" width="10.7109375" style="2" customWidth="1"/>
    <col min="16136" max="16141" width="11.42578125" style="2"/>
    <col min="16142" max="16142" width="13.7109375" style="2" customWidth="1"/>
    <col min="16143" max="16384" width="11.42578125" style="2"/>
  </cols>
  <sheetData>
    <row r="7" spans="3:7" ht="25.5" customHeight="1">
      <c r="C7" s="547" t="s">
        <v>257</v>
      </c>
      <c r="D7" s="548"/>
      <c r="E7" s="548"/>
      <c r="F7" s="549"/>
    </row>
    <row r="8" spans="3:7" ht="37.5" customHeight="1">
      <c r="C8" s="24" t="s">
        <v>26</v>
      </c>
      <c r="D8" s="25" t="str">
        <f>actualizaciones!A3</f>
        <v>acumulado julio 2009</v>
      </c>
      <c r="E8" s="25" t="str">
        <f>actualizaciones!A2</f>
        <v xml:space="preserve">acumulado julio 2010 </v>
      </c>
      <c r="F8" s="263" t="s">
        <v>258</v>
      </c>
    </row>
    <row r="9" spans="3:7">
      <c r="C9" s="27" t="s">
        <v>259</v>
      </c>
      <c r="D9" s="264">
        <v>55.055308525715972</v>
      </c>
      <c r="E9" s="264">
        <v>53.995217413409314</v>
      </c>
      <c r="F9" s="30">
        <f>E9/D9-1</f>
        <v>-1.925502082712871E-2</v>
      </c>
      <c r="G9" s="265"/>
    </row>
    <row r="10" spans="3:7">
      <c r="C10" s="31" t="s">
        <v>260</v>
      </c>
      <c r="D10" s="266">
        <v>59.624365206741246</v>
      </c>
      <c r="E10" s="266">
        <v>59.811096091345739</v>
      </c>
      <c r="F10" s="34">
        <f>E10/D10-1</f>
        <v>3.1317882204200398E-3</v>
      </c>
      <c r="G10" s="265"/>
    </row>
    <row r="11" spans="3:7">
      <c r="C11" s="253" t="s">
        <v>261</v>
      </c>
      <c r="D11" s="267">
        <v>48.597891400732699</v>
      </c>
      <c r="E11" s="267">
        <v>44.995128586186198</v>
      </c>
      <c r="F11" s="249">
        <f>E11/D11-1</f>
        <v>-7.4134138554253881E-2</v>
      </c>
      <c r="G11" s="265"/>
    </row>
    <row r="12" spans="3:7">
      <c r="C12" s="36" t="s">
        <v>32</v>
      </c>
      <c r="D12" s="37"/>
      <c r="E12" s="37"/>
      <c r="F12" s="268"/>
    </row>
    <row r="28" spans="2:12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</sheetData>
  <mergeCells count="1">
    <mergeCell ref="C7:F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6:L22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3.28515625" style="269" customWidth="1"/>
    <col min="2" max="2" width="30.85546875" style="269" customWidth="1"/>
    <col min="3" max="5" width="12.7109375" style="269" customWidth="1"/>
    <col min="6" max="6" width="10.7109375" style="269" customWidth="1"/>
    <col min="7" max="12" width="11.42578125" style="269"/>
    <col min="13" max="13" width="13.7109375" style="269" customWidth="1"/>
    <col min="14" max="256" width="11.42578125" style="269"/>
    <col min="257" max="257" width="13.28515625" style="269" customWidth="1"/>
    <col min="258" max="258" width="30.85546875" style="269" customWidth="1"/>
    <col min="259" max="261" width="12.7109375" style="269" customWidth="1"/>
    <col min="262" max="262" width="10.7109375" style="269" customWidth="1"/>
    <col min="263" max="268" width="11.42578125" style="269"/>
    <col min="269" max="269" width="13.7109375" style="269" customWidth="1"/>
    <col min="270" max="512" width="11.42578125" style="269"/>
    <col min="513" max="513" width="13.28515625" style="269" customWidth="1"/>
    <col min="514" max="514" width="30.85546875" style="269" customWidth="1"/>
    <col min="515" max="517" width="12.7109375" style="269" customWidth="1"/>
    <col min="518" max="518" width="10.7109375" style="269" customWidth="1"/>
    <col min="519" max="524" width="11.42578125" style="269"/>
    <col min="525" max="525" width="13.7109375" style="269" customWidth="1"/>
    <col min="526" max="768" width="11.42578125" style="269"/>
    <col min="769" max="769" width="13.28515625" style="269" customWidth="1"/>
    <col min="770" max="770" width="30.85546875" style="269" customWidth="1"/>
    <col min="771" max="773" width="12.7109375" style="269" customWidth="1"/>
    <col min="774" max="774" width="10.7109375" style="269" customWidth="1"/>
    <col min="775" max="780" width="11.42578125" style="269"/>
    <col min="781" max="781" width="13.7109375" style="269" customWidth="1"/>
    <col min="782" max="1024" width="11.42578125" style="269"/>
    <col min="1025" max="1025" width="13.28515625" style="269" customWidth="1"/>
    <col min="1026" max="1026" width="30.85546875" style="269" customWidth="1"/>
    <col min="1027" max="1029" width="12.7109375" style="269" customWidth="1"/>
    <col min="1030" max="1030" width="10.7109375" style="269" customWidth="1"/>
    <col min="1031" max="1036" width="11.42578125" style="269"/>
    <col min="1037" max="1037" width="13.7109375" style="269" customWidth="1"/>
    <col min="1038" max="1280" width="11.42578125" style="269"/>
    <col min="1281" max="1281" width="13.28515625" style="269" customWidth="1"/>
    <col min="1282" max="1282" width="30.85546875" style="269" customWidth="1"/>
    <col min="1283" max="1285" width="12.7109375" style="269" customWidth="1"/>
    <col min="1286" max="1286" width="10.7109375" style="269" customWidth="1"/>
    <col min="1287" max="1292" width="11.42578125" style="269"/>
    <col min="1293" max="1293" width="13.7109375" style="269" customWidth="1"/>
    <col min="1294" max="1536" width="11.42578125" style="269"/>
    <col min="1537" max="1537" width="13.28515625" style="269" customWidth="1"/>
    <col min="1538" max="1538" width="30.85546875" style="269" customWidth="1"/>
    <col min="1539" max="1541" width="12.7109375" style="269" customWidth="1"/>
    <col min="1542" max="1542" width="10.7109375" style="269" customWidth="1"/>
    <col min="1543" max="1548" width="11.42578125" style="269"/>
    <col min="1549" max="1549" width="13.7109375" style="269" customWidth="1"/>
    <col min="1550" max="1792" width="11.42578125" style="269"/>
    <col min="1793" max="1793" width="13.28515625" style="269" customWidth="1"/>
    <col min="1794" max="1794" width="30.85546875" style="269" customWidth="1"/>
    <col min="1795" max="1797" width="12.7109375" style="269" customWidth="1"/>
    <col min="1798" max="1798" width="10.7109375" style="269" customWidth="1"/>
    <col min="1799" max="1804" width="11.42578125" style="269"/>
    <col min="1805" max="1805" width="13.7109375" style="269" customWidth="1"/>
    <col min="1806" max="2048" width="11.42578125" style="269"/>
    <col min="2049" max="2049" width="13.28515625" style="269" customWidth="1"/>
    <col min="2050" max="2050" width="30.85546875" style="269" customWidth="1"/>
    <col min="2051" max="2053" width="12.7109375" style="269" customWidth="1"/>
    <col min="2054" max="2054" width="10.7109375" style="269" customWidth="1"/>
    <col min="2055" max="2060" width="11.42578125" style="269"/>
    <col min="2061" max="2061" width="13.7109375" style="269" customWidth="1"/>
    <col min="2062" max="2304" width="11.42578125" style="269"/>
    <col min="2305" max="2305" width="13.28515625" style="269" customWidth="1"/>
    <col min="2306" max="2306" width="30.85546875" style="269" customWidth="1"/>
    <col min="2307" max="2309" width="12.7109375" style="269" customWidth="1"/>
    <col min="2310" max="2310" width="10.7109375" style="269" customWidth="1"/>
    <col min="2311" max="2316" width="11.42578125" style="269"/>
    <col min="2317" max="2317" width="13.7109375" style="269" customWidth="1"/>
    <col min="2318" max="2560" width="11.42578125" style="269"/>
    <col min="2561" max="2561" width="13.28515625" style="269" customWidth="1"/>
    <col min="2562" max="2562" width="30.85546875" style="269" customWidth="1"/>
    <col min="2563" max="2565" width="12.7109375" style="269" customWidth="1"/>
    <col min="2566" max="2566" width="10.7109375" style="269" customWidth="1"/>
    <col min="2567" max="2572" width="11.42578125" style="269"/>
    <col min="2573" max="2573" width="13.7109375" style="269" customWidth="1"/>
    <col min="2574" max="2816" width="11.42578125" style="269"/>
    <col min="2817" max="2817" width="13.28515625" style="269" customWidth="1"/>
    <col min="2818" max="2818" width="30.85546875" style="269" customWidth="1"/>
    <col min="2819" max="2821" width="12.7109375" style="269" customWidth="1"/>
    <col min="2822" max="2822" width="10.7109375" style="269" customWidth="1"/>
    <col min="2823" max="2828" width="11.42578125" style="269"/>
    <col min="2829" max="2829" width="13.7109375" style="269" customWidth="1"/>
    <col min="2830" max="3072" width="11.42578125" style="269"/>
    <col min="3073" max="3073" width="13.28515625" style="269" customWidth="1"/>
    <col min="3074" max="3074" width="30.85546875" style="269" customWidth="1"/>
    <col min="3075" max="3077" width="12.7109375" style="269" customWidth="1"/>
    <col min="3078" max="3078" width="10.7109375" style="269" customWidth="1"/>
    <col min="3079" max="3084" width="11.42578125" style="269"/>
    <col min="3085" max="3085" width="13.7109375" style="269" customWidth="1"/>
    <col min="3086" max="3328" width="11.42578125" style="269"/>
    <col min="3329" max="3329" width="13.28515625" style="269" customWidth="1"/>
    <col min="3330" max="3330" width="30.85546875" style="269" customWidth="1"/>
    <col min="3331" max="3333" width="12.7109375" style="269" customWidth="1"/>
    <col min="3334" max="3334" width="10.7109375" style="269" customWidth="1"/>
    <col min="3335" max="3340" width="11.42578125" style="269"/>
    <col min="3341" max="3341" width="13.7109375" style="269" customWidth="1"/>
    <col min="3342" max="3584" width="11.42578125" style="269"/>
    <col min="3585" max="3585" width="13.28515625" style="269" customWidth="1"/>
    <col min="3586" max="3586" width="30.85546875" style="269" customWidth="1"/>
    <col min="3587" max="3589" width="12.7109375" style="269" customWidth="1"/>
    <col min="3590" max="3590" width="10.7109375" style="269" customWidth="1"/>
    <col min="3591" max="3596" width="11.42578125" style="269"/>
    <col min="3597" max="3597" width="13.7109375" style="269" customWidth="1"/>
    <col min="3598" max="3840" width="11.42578125" style="269"/>
    <col min="3841" max="3841" width="13.28515625" style="269" customWidth="1"/>
    <col min="3842" max="3842" width="30.85546875" style="269" customWidth="1"/>
    <col min="3843" max="3845" width="12.7109375" style="269" customWidth="1"/>
    <col min="3846" max="3846" width="10.7109375" style="269" customWidth="1"/>
    <col min="3847" max="3852" width="11.42578125" style="269"/>
    <col min="3853" max="3853" width="13.7109375" style="269" customWidth="1"/>
    <col min="3854" max="4096" width="11.42578125" style="269"/>
    <col min="4097" max="4097" width="13.28515625" style="269" customWidth="1"/>
    <col min="4098" max="4098" width="30.85546875" style="269" customWidth="1"/>
    <col min="4099" max="4101" width="12.7109375" style="269" customWidth="1"/>
    <col min="4102" max="4102" width="10.7109375" style="269" customWidth="1"/>
    <col min="4103" max="4108" width="11.42578125" style="269"/>
    <col min="4109" max="4109" width="13.7109375" style="269" customWidth="1"/>
    <col min="4110" max="4352" width="11.42578125" style="269"/>
    <col min="4353" max="4353" width="13.28515625" style="269" customWidth="1"/>
    <col min="4354" max="4354" width="30.85546875" style="269" customWidth="1"/>
    <col min="4355" max="4357" width="12.7109375" style="269" customWidth="1"/>
    <col min="4358" max="4358" width="10.7109375" style="269" customWidth="1"/>
    <col min="4359" max="4364" width="11.42578125" style="269"/>
    <col min="4365" max="4365" width="13.7109375" style="269" customWidth="1"/>
    <col min="4366" max="4608" width="11.42578125" style="269"/>
    <col min="4609" max="4609" width="13.28515625" style="269" customWidth="1"/>
    <col min="4610" max="4610" width="30.85546875" style="269" customWidth="1"/>
    <col min="4611" max="4613" width="12.7109375" style="269" customWidth="1"/>
    <col min="4614" max="4614" width="10.7109375" style="269" customWidth="1"/>
    <col min="4615" max="4620" width="11.42578125" style="269"/>
    <col min="4621" max="4621" width="13.7109375" style="269" customWidth="1"/>
    <col min="4622" max="4864" width="11.42578125" style="269"/>
    <col min="4865" max="4865" width="13.28515625" style="269" customWidth="1"/>
    <col min="4866" max="4866" width="30.85546875" style="269" customWidth="1"/>
    <col min="4867" max="4869" width="12.7109375" style="269" customWidth="1"/>
    <col min="4870" max="4870" width="10.7109375" style="269" customWidth="1"/>
    <col min="4871" max="4876" width="11.42578125" style="269"/>
    <col min="4877" max="4877" width="13.7109375" style="269" customWidth="1"/>
    <col min="4878" max="5120" width="11.42578125" style="269"/>
    <col min="5121" max="5121" width="13.28515625" style="269" customWidth="1"/>
    <col min="5122" max="5122" width="30.85546875" style="269" customWidth="1"/>
    <col min="5123" max="5125" width="12.7109375" style="269" customWidth="1"/>
    <col min="5126" max="5126" width="10.7109375" style="269" customWidth="1"/>
    <col min="5127" max="5132" width="11.42578125" style="269"/>
    <col min="5133" max="5133" width="13.7109375" style="269" customWidth="1"/>
    <col min="5134" max="5376" width="11.42578125" style="269"/>
    <col min="5377" max="5377" width="13.28515625" style="269" customWidth="1"/>
    <col min="5378" max="5378" width="30.85546875" style="269" customWidth="1"/>
    <col min="5379" max="5381" width="12.7109375" style="269" customWidth="1"/>
    <col min="5382" max="5382" width="10.7109375" style="269" customWidth="1"/>
    <col min="5383" max="5388" width="11.42578125" style="269"/>
    <col min="5389" max="5389" width="13.7109375" style="269" customWidth="1"/>
    <col min="5390" max="5632" width="11.42578125" style="269"/>
    <col min="5633" max="5633" width="13.28515625" style="269" customWidth="1"/>
    <col min="5634" max="5634" width="30.85546875" style="269" customWidth="1"/>
    <col min="5635" max="5637" width="12.7109375" style="269" customWidth="1"/>
    <col min="5638" max="5638" width="10.7109375" style="269" customWidth="1"/>
    <col min="5639" max="5644" width="11.42578125" style="269"/>
    <col min="5645" max="5645" width="13.7109375" style="269" customWidth="1"/>
    <col min="5646" max="5888" width="11.42578125" style="269"/>
    <col min="5889" max="5889" width="13.28515625" style="269" customWidth="1"/>
    <col min="5890" max="5890" width="30.85546875" style="269" customWidth="1"/>
    <col min="5891" max="5893" width="12.7109375" style="269" customWidth="1"/>
    <col min="5894" max="5894" width="10.7109375" style="269" customWidth="1"/>
    <col min="5895" max="5900" width="11.42578125" style="269"/>
    <col min="5901" max="5901" width="13.7109375" style="269" customWidth="1"/>
    <col min="5902" max="6144" width="11.42578125" style="269"/>
    <col min="6145" max="6145" width="13.28515625" style="269" customWidth="1"/>
    <col min="6146" max="6146" width="30.85546875" style="269" customWidth="1"/>
    <col min="6147" max="6149" width="12.7109375" style="269" customWidth="1"/>
    <col min="6150" max="6150" width="10.7109375" style="269" customWidth="1"/>
    <col min="6151" max="6156" width="11.42578125" style="269"/>
    <col min="6157" max="6157" width="13.7109375" style="269" customWidth="1"/>
    <col min="6158" max="6400" width="11.42578125" style="269"/>
    <col min="6401" max="6401" width="13.28515625" style="269" customWidth="1"/>
    <col min="6402" max="6402" width="30.85546875" style="269" customWidth="1"/>
    <col min="6403" max="6405" width="12.7109375" style="269" customWidth="1"/>
    <col min="6406" max="6406" width="10.7109375" style="269" customWidth="1"/>
    <col min="6407" max="6412" width="11.42578125" style="269"/>
    <col min="6413" max="6413" width="13.7109375" style="269" customWidth="1"/>
    <col min="6414" max="6656" width="11.42578125" style="269"/>
    <col min="6657" max="6657" width="13.28515625" style="269" customWidth="1"/>
    <col min="6658" max="6658" width="30.85546875" style="269" customWidth="1"/>
    <col min="6659" max="6661" width="12.7109375" style="269" customWidth="1"/>
    <col min="6662" max="6662" width="10.7109375" style="269" customWidth="1"/>
    <col min="6663" max="6668" width="11.42578125" style="269"/>
    <col min="6669" max="6669" width="13.7109375" style="269" customWidth="1"/>
    <col min="6670" max="6912" width="11.42578125" style="269"/>
    <col min="6913" max="6913" width="13.28515625" style="269" customWidth="1"/>
    <col min="6914" max="6914" width="30.85546875" style="269" customWidth="1"/>
    <col min="6915" max="6917" width="12.7109375" style="269" customWidth="1"/>
    <col min="6918" max="6918" width="10.7109375" style="269" customWidth="1"/>
    <col min="6919" max="6924" width="11.42578125" style="269"/>
    <col min="6925" max="6925" width="13.7109375" style="269" customWidth="1"/>
    <col min="6926" max="7168" width="11.42578125" style="269"/>
    <col min="7169" max="7169" width="13.28515625" style="269" customWidth="1"/>
    <col min="7170" max="7170" width="30.85546875" style="269" customWidth="1"/>
    <col min="7171" max="7173" width="12.7109375" style="269" customWidth="1"/>
    <col min="7174" max="7174" width="10.7109375" style="269" customWidth="1"/>
    <col min="7175" max="7180" width="11.42578125" style="269"/>
    <col min="7181" max="7181" width="13.7109375" style="269" customWidth="1"/>
    <col min="7182" max="7424" width="11.42578125" style="269"/>
    <col min="7425" max="7425" width="13.28515625" style="269" customWidth="1"/>
    <col min="7426" max="7426" width="30.85546875" style="269" customWidth="1"/>
    <col min="7427" max="7429" width="12.7109375" style="269" customWidth="1"/>
    <col min="7430" max="7430" width="10.7109375" style="269" customWidth="1"/>
    <col min="7431" max="7436" width="11.42578125" style="269"/>
    <col min="7437" max="7437" width="13.7109375" style="269" customWidth="1"/>
    <col min="7438" max="7680" width="11.42578125" style="269"/>
    <col min="7681" max="7681" width="13.28515625" style="269" customWidth="1"/>
    <col min="7682" max="7682" width="30.85546875" style="269" customWidth="1"/>
    <col min="7683" max="7685" width="12.7109375" style="269" customWidth="1"/>
    <col min="7686" max="7686" width="10.7109375" style="269" customWidth="1"/>
    <col min="7687" max="7692" width="11.42578125" style="269"/>
    <col min="7693" max="7693" width="13.7109375" style="269" customWidth="1"/>
    <col min="7694" max="7936" width="11.42578125" style="269"/>
    <col min="7937" max="7937" width="13.28515625" style="269" customWidth="1"/>
    <col min="7938" max="7938" width="30.85546875" style="269" customWidth="1"/>
    <col min="7939" max="7941" width="12.7109375" style="269" customWidth="1"/>
    <col min="7942" max="7942" width="10.7109375" style="269" customWidth="1"/>
    <col min="7943" max="7948" width="11.42578125" style="269"/>
    <col min="7949" max="7949" width="13.7109375" style="269" customWidth="1"/>
    <col min="7950" max="8192" width="11.42578125" style="269"/>
    <col min="8193" max="8193" width="13.28515625" style="269" customWidth="1"/>
    <col min="8194" max="8194" width="30.85546875" style="269" customWidth="1"/>
    <col min="8195" max="8197" width="12.7109375" style="269" customWidth="1"/>
    <col min="8198" max="8198" width="10.7109375" style="269" customWidth="1"/>
    <col min="8199" max="8204" width="11.42578125" style="269"/>
    <col min="8205" max="8205" width="13.7109375" style="269" customWidth="1"/>
    <col min="8206" max="8448" width="11.42578125" style="269"/>
    <col min="8449" max="8449" width="13.28515625" style="269" customWidth="1"/>
    <col min="8450" max="8450" width="30.85546875" style="269" customWidth="1"/>
    <col min="8451" max="8453" width="12.7109375" style="269" customWidth="1"/>
    <col min="8454" max="8454" width="10.7109375" style="269" customWidth="1"/>
    <col min="8455" max="8460" width="11.42578125" style="269"/>
    <col min="8461" max="8461" width="13.7109375" style="269" customWidth="1"/>
    <col min="8462" max="8704" width="11.42578125" style="269"/>
    <col min="8705" max="8705" width="13.28515625" style="269" customWidth="1"/>
    <col min="8706" max="8706" width="30.85546875" style="269" customWidth="1"/>
    <col min="8707" max="8709" width="12.7109375" style="269" customWidth="1"/>
    <col min="8710" max="8710" width="10.7109375" style="269" customWidth="1"/>
    <col min="8711" max="8716" width="11.42578125" style="269"/>
    <col min="8717" max="8717" width="13.7109375" style="269" customWidth="1"/>
    <col min="8718" max="8960" width="11.42578125" style="269"/>
    <col min="8961" max="8961" width="13.28515625" style="269" customWidth="1"/>
    <col min="8962" max="8962" width="30.85546875" style="269" customWidth="1"/>
    <col min="8963" max="8965" width="12.7109375" style="269" customWidth="1"/>
    <col min="8966" max="8966" width="10.7109375" style="269" customWidth="1"/>
    <col min="8967" max="8972" width="11.42578125" style="269"/>
    <col min="8973" max="8973" width="13.7109375" style="269" customWidth="1"/>
    <col min="8974" max="9216" width="11.42578125" style="269"/>
    <col min="9217" max="9217" width="13.28515625" style="269" customWidth="1"/>
    <col min="9218" max="9218" width="30.85546875" style="269" customWidth="1"/>
    <col min="9219" max="9221" width="12.7109375" style="269" customWidth="1"/>
    <col min="9222" max="9222" width="10.7109375" style="269" customWidth="1"/>
    <col min="9223" max="9228" width="11.42578125" style="269"/>
    <col min="9229" max="9229" width="13.7109375" style="269" customWidth="1"/>
    <col min="9230" max="9472" width="11.42578125" style="269"/>
    <col min="9473" max="9473" width="13.28515625" style="269" customWidth="1"/>
    <col min="9474" max="9474" width="30.85546875" style="269" customWidth="1"/>
    <col min="9475" max="9477" width="12.7109375" style="269" customWidth="1"/>
    <col min="9478" max="9478" width="10.7109375" style="269" customWidth="1"/>
    <col min="9479" max="9484" width="11.42578125" style="269"/>
    <col min="9485" max="9485" width="13.7109375" style="269" customWidth="1"/>
    <col min="9486" max="9728" width="11.42578125" style="269"/>
    <col min="9729" max="9729" width="13.28515625" style="269" customWidth="1"/>
    <col min="9730" max="9730" width="30.85546875" style="269" customWidth="1"/>
    <col min="9731" max="9733" width="12.7109375" style="269" customWidth="1"/>
    <col min="9734" max="9734" width="10.7109375" style="269" customWidth="1"/>
    <col min="9735" max="9740" width="11.42578125" style="269"/>
    <col min="9741" max="9741" width="13.7109375" style="269" customWidth="1"/>
    <col min="9742" max="9984" width="11.42578125" style="269"/>
    <col min="9985" max="9985" width="13.28515625" style="269" customWidth="1"/>
    <col min="9986" max="9986" width="30.85546875" style="269" customWidth="1"/>
    <col min="9987" max="9989" width="12.7109375" style="269" customWidth="1"/>
    <col min="9990" max="9990" width="10.7109375" style="269" customWidth="1"/>
    <col min="9991" max="9996" width="11.42578125" style="269"/>
    <col min="9997" max="9997" width="13.7109375" style="269" customWidth="1"/>
    <col min="9998" max="10240" width="11.42578125" style="269"/>
    <col min="10241" max="10241" width="13.28515625" style="269" customWidth="1"/>
    <col min="10242" max="10242" width="30.85546875" style="269" customWidth="1"/>
    <col min="10243" max="10245" width="12.7109375" style="269" customWidth="1"/>
    <col min="10246" max="10246" width="10.7109375" style="269" customWidth="1"/>
    <col min="10247" max="10252" width="11.42578125" style="269"/>
    <col min="10253" max="10253" width="13.7109375" style="269" customWidth="1"/>
    <col min="10254" max="10496" width="11.42578125" style="269"/>
    <col min="10497" max="10497" width="13.28515625" style="269" customWidth="1"/>
    <col min="10498" max="10498" width="30.85546875" style="269" customWidth="1"/>
    <col min="10499" max="10501" width="12.7109375" style="269" customWidth="1"/>
    <col min="10502" max="10502" width="10.7109375" style="269" customWidth="1"/>
    <col min="10503" max="10508" width="11.42578125" style="269"/>
    <col min="10509" max="10509" width="13.7109375" style="269" customWidth="1"/>
    <col min="10510" max="10752" width="11.42578125" style="269"/>
    <col min="10753" max="10753" width="13.28515625" style="269" customWidth="1"/>
    <col min="10754" max="10754" width="30.85546875" style="269" customWidth="1"/>
    <col min="10755" max="10757" width="12.7109375" style="269" customWidth="1"/>
    <col min="10758" max="10758" width="10.7109375" style="269" customWidth="1"/>
    <col min="10759" max="10764" width="11.42578125" style="269"/>
    <col min="10765" max="10765" width="13.7109375" style="269" customWidth="1"/>
    <col min="10766" max="11008" width="11.42578125" style="269"/>
    <col min="11009" max="11009" width="13.28515625" style="269" customWidth="1"/>
    <col min="11010" max="11010" width="30.85546875" style="269" customWidth="1"/>
    <col min="11011" max="11013" width="12.7109375" style="269" customWidth="1"/>
    <col min="11014" max="11014" width="10.7109375" style="269" customWidth="1"/>
    <col min="11015" max="11020" width="11.42578125" style="269"/>
    <col min="11021" max="11021" width="13.7109375" style="269" customWidth="1"/>
    <col min="11022" max="11264" width="11.42578125" style="269"/>
    <col min="11265" max="11265" width="13.28515625" style="269" customWidth="1"/>
    <col min="11266" max="11266" width="30.85546875" style="269" customWidth="1"/>
    <col min="11267" max="11269" width="12.7109375" style="269" customWidth="1"/>
    <col min="11270" max="11270" width="10.7109375" style="269" customWidth="1"/>
    <col min="11271" max="11276" width="11.42578125" style="269"/>
    <col min="11277" max="11277" width="13.7109375" style="269" customWidth="1"/>
    <col min="11278" max="11520" width="11.42578125" style="269"/>
    <col min="11521" max="11521" width="13.28515625" style="269" customWidth="1"/>
    <col min="11522" max="11522" width="30.85546875" style="269" customWidth="1"/>
    <col min="11523" max="11525" width="12.7109375" style="269" customWidth="1"/>
    <col min="11526" max="11526" width="10.7109375" style="269" customWidth="1"/>
    <col min="11527" max="11532" width="11.42578125" style="269"/>
    <col min="11533" max="11533" width="13.7109375" style="269" customWidth="1"/>
    <col min="11534" max="11776" width="11.42578125" style="269"/>
    <col min="11777" max="11777" width="13.28515625" style="269" customWidth="1"/>
    <col min="11778" max="11778" width="30.85546875" style="269" customWidth="1"/>
    <col min="11779" max="11781" width="12.7109375" style="269" customWidth="1"/>
    <col min="11782" max="11782" width="10.7109375" style="269" customWidth="1"/>
    <col min="11783" max="11788" width="11.42578125" style="269"/>
    <col min="11789" max="11789" width="13.7109375" style="269" customWidth="1"/>
    <col min="11790" max="12032" width="11.42578125" style="269"/>
    <col min="12033" max="12033" width="13.28515625" style="269" customWidth="1"/>
    <col min="12034" max="12034" width="30.85546875" style="269" customWidth="1"/>
    <col min="12035" max="12037" width="12.7109375" style="269" customWidth="1"/>
    <col min="12038" max="12038" width="10.7109375" style="269" customWidth="1"/>
    <col min="12039" max="12044" width="11.42578125" style="269"/>
    <col min="12045" max="12045" width="13.7109375" style="269" customWidth="1"/>
    <col min="12046" max="12288" width="11.42578125" style="269"/>
    <col min="12289" max="12289" width="13.28515625" style="269" customWidth="1"/>
    <col min="12290" max="12290" width="30.85546875" style="269" customWidth="1"/>
    <col min="12291" max="12293" width="12.7109375" style="269" customWidth="1"/>
    <col min="12294" max="12294" width="10.7109375" style="269" customWidth="1"/>
    <col min="12295" max="12300" width="11.42578125" style="269"/>
    <col min="12301" max="12301" width="13.7109375" style="269" customWidth="1"/>
    <col min="12302" max="12544" width="11.42578125" style="269"/>
    <col min="12545" max="12545" width="13.28515625" style="269" customWidth="1"/>
    <col min="12546" max="12546" width="30.85546875" style="269" customWidth="1"/>
    <col min="12547" max="12549" width="12.7109375" style="269" customWidth="1"/>
    <col min="12550" max="12550" width="10.7109375" style="269" customWidth="1"/>
    <col min="12551" max="12556" width="11.42578125" style="269"/>
    <col min="12557" max="12557" width="13.7109375" style="269" customWidth="1"/>
    <col min="12558" max="12800" width="11.42578125" style="269"/>
    <col min="12801" max="12801" width="13.28515625" style="269" customWidth="1"/>
    <col min="12802" max="12802" width="30.85546875" style="269" customWidth="1"/>
    <col min="12803" max="12805" width="12.7109375" style="269" customWidth="1"/>
    <col min="12806" max="12806" width="10.7109375" style="269" customWidth="1"/>
    <col min="12807" max="12812" width="11.42578125" style="269"/>
    <col min="12813" max="12813" width="13.7109375" style="269" customWidth="1"/>
    <col min="12814" max="13056" width="11.42578125" style="269"/>
    <col min="13057" max="13057" width="13.28515625" style="269" customWidth="1"/>
    <col min="13058" max="13058" width="30.85546875" style="269" customWidth="1"/>
    <col min="13059" max="13061" width="12.7109375" style="269" customWidth="1"/>
    <col min="13062" max="13062" width="10.7109375" style="269" customWidth="1"/>
    <col min="13063" max="13068" width="11.42578125" style="269"/>
    <col min="13069" max="13069" width="13.7109375" style="269" customWidth="1"/>
    <col min="13070" max="13312" width="11.42578125" style="269"/>
    <col min="13313" max="13313" width="13.28515625" style="269" customWidth="1"/>
    <col min="13314" max="13314" width="30.85546875" style="269" customWidth="1"/>
    <col min="13315" max="13317" width="12.7109375" style="269" customWidth="1"/>
    <col min="13318" max="13318" width="10.7109375" style="269" customWidth="1"/>
    <col min="13319" max="13324" width="11.42578125" style="269"/>
    <col min="13325" max="13325" width="13.7109375" style="269" customWidth="1"/>
    <col min="13326" max="13568" width="11.42578125" style="269"/>
    <col min="13569" max="13569" width="13.28515625" style="269" customWidth="1"/>
    <col min="13570" max="13570" width="30.85546875" style="269" customWidth="1"/>
    <col min="13571" max="13573" width="12.7109375" style="269" customWidth="1"/>
    <col min="13574" max="13574" width="10.7109375" style="269" customWidth="1"/>
    <col min="13575" max="13580" width="11.42578125" style="269"/>
    <col min="13581" max="13581" width="13.7109375" style="269" customWidth="1"/>
    <col min="13582" max="13824" width="11.42578125" style="269"/>
    <col min="13825" max="13825" width="13.28515625" style="269" customWidth="1"/>
    <col min="13826" max="13826" width="30.85546875" style="269" customWidth="1"/>
    <col min="13827" max="13829" width="12.7109375" style="269" customWidth="1"/>
    <col min="13830" max="13830" width="10.7109375" style="269" customWidth="1"/>
    <col min="13831" max="13836" width="11.42578125" style="269"/>
    <col min="13837" max="13837" width="13.7109375" style="269" customWidth="1"/>
    <col min="13838" max="14080" width="11.42578125" style="269"/>
    <col min="14081" max="14081" width="13.28515625" style="269" customWidth="1"/>
    <col min="14082" max="14082" width="30.85546875" style="269" customWidth="1"/>
    <col min="14083" max="14085" width="12.7109375" style="269" customWidth="1"/>
    <col min="14086" max="14086" width="10.7109375" style="269" customWidth="1"/>
    <col min="14087" max="14092" width="11.42578125" style="269"/>
    <col min="14093" max="14093" width="13.7109375" style="269" customWidth="1"/>
    <col min="14094" max="14336" width="11.42578125" style="269"/>
    <col min="14337" max="14337" width="13.28515625" style="269" customWidth="1"/>
    <col min="14338" max="14338" width="30.85546875" style="269" customWidth="1"/>
    <col min="14339" max="14341" width="12.7109375" style="269" customWidth="1"/>
    <col min="14342" max="14342" width="10.7109375" style="269" customWidth="1"/>
    <col min="14343" max="14348" width="11.42578125" style="269"/>
    <col min="14349" max="14349" width="13.7109375" style="269" customWidth="1"/>
    <col min="14350" max="14592" width="11.42578125" style="269"/>
    <col min="14593" max="14593" width="13.28515625" style="269" customWidth="1"/>
    <col min="14594" max="14594" width="30.85546875" style="269" customWidth="1"/>
    <col min="14595" max="14597" width="12.7109375" style="269" customWidth="1"/>
    <col min="14598" max="14598" width="10.7109375" style="269" customWidth="1"/>
    <col min="14599" max="14604" width="11.42578125" style="269"/>
    <col min="14605" max="14605" width="13.7109375" style="269" customWidth="1"/>
    <col min="14606" max="14848" width="11.42578125" style="269"/>
    <col min="14849" max="14849" width="13.28515625" style="269" customWidth="1"/>
    <col min="14850" max="14850" width="30.85546875" style="269" customWidth="1"/>
    <col min="14851" max="14853" width="12.7109375" style="269" customWidth="1"/>
    <col min="14854" max="14854" width="10.7109375" style="269" customWidth="1"/>
    <col min="14855" max="14860" width="11.42578125" style="269"/>
    <col min="14861" max="14861" width="13.7109375" style="269" customWidth="1"/>
    <col min="14862" max="15104" width="11.42578125" style="269"/>
    <col min="15105" max="15105" width="13.28515625" style="269" customWidth="1"/>
    <col min="15106" max="15106" width="30.85546875" style="269" customWidth="1"/>
    <col min="15107" max="15109" width="12.7109375" style="269" customWidth="1"/>
    <col min="15110" max="15110" width="10.7109375" style="269" customWidth="1"/>
    <col min="15111" max="15116" width="11.42578125" style="269"/>
    <col min="15117" max="15117" width="13.7109375" style="269" customWidth="1"/>
    <col min="15118" max="15360" width="11.42578125" style="269"/>
    <col min="15361" max="15361" width="13.28515625" style="269" customWidth="1"/>
    <col min="15362" max="15362" width="30.85546875" style="269" customWidth="1"/>
    <col min="15363" max="15365" width="12.7109375" style="269" customWidth="1"/>
    <col min="15366" max="15366" width="10.7109375" style="269" customWidth="1"/>
    <col min="15367" max="15372" width="11.42578125" style="269"/>
    <col min="15373" max="15373" width="13.7109375" style="269" customWidth="1"/>
    <col min="15374" max="15616" width="11.42578125" style="269"/>
    <col min="15617" max="15617" width="13.28515625" style="269" customWidth="1"/>
    <col min="15618" max="15618" width="30.85546875" style="269" customWidth="1"/>
    <col min="15619" max="15621" width="12.7109375" style="269" customWidth="1"/>
    <col min="15622" max="15622" width="10.7109375" style="269" customWidth="1"/>
    <col min="15623" max="15628" width="11.42578125" style="269"/>
    <col min="15629" max="15629" width="13.7109375" style="269" customWidth="1"/>
    <col min="15630" max="15872" width="11.42578125" style="269"/>
    <col min="15873" max="15873" width="13.28515625" style="269" customWidth="1"/>
    <col min="15874" max="15874" width="30.85546875" style="269" customWidth="1"/>
    <col min="15875" max="15877" width="12.7109375" style="269" customWidth="1"/>
    <col min="15878" max="15878" width="10.7109375" style="269" customWidth="1"/>
    <col min="15879" max="15884" width="11.42578125" style="269"/>
    <col min="15885" max="15885" width="13.7109375" style="269" customWidth="1"/>
    <col min="15886" max="16128" width="11.42578125" style="269"/>
    <col min="16129" max="16129" width="13.28515625" style="269" customWidth="1"/>
    <col min="16130" max="16130" width="30.85546875" style="269" customWidth="1"/>
    <col min="16131" max="16133" width="12.7109375" style="269" customWidth="1"/>
    <col min="16134" max="16134" width="10.7109375" style="269" customWidth="1"/>
    <col min="16135" max="16140" width="11.42578125" style="269"/>
    <col min="16141" max="16141" width="13.7109375" style="269" customWidth="1"/>
    <col min="16142" max="16384" width="11.42578125" style="269"/>
  </cols>
  <sheetData>
    <row r="6" spans="2:6" ht="30" customHeight="1">
      <c r="B6" s="547" t="s">
        <v>262</v>
      </c>
      <c r="C6" s="548"/>
      <c r="D6" s="548"/>
      <c r="E6" s="549"/>
    </row>
    <row r="7" spans="2:6" ht="40.5" customHeight="1">
      <c r="B7" s="24" t="s">
        <v>263</v>
      </c>
      <c r="C7" s="165" t="str">
        <f>actualizaciones!A3</f>
        <v>acumulado julio 2009</v>
      </c>
      <c r="D7" s="165" t="str">
        <f>actualizaciones!A2</f>
        <v xml:space="preserve">acumulado julio 2010 </v>
      </c>
      <c r="E7" s="270" t="s">
        <v>258</v>
      </c>
    </row>
    <row r="8" spans="2:6" ht="15" customHeight="1">
      <c r="B8" s="74" t="s">
        <v>264</v>
      </c>
      <c r="C8" s="271"/>
      <c r="D8" s="272"/>
      <c r="E8" s="273"/>
    </row>
    <row r="9" spans="2:6">
      <c r="B9" s="274" t="s">
        <v>105</v>
      </c>
      <c r="C9" s="275">
        <v>53.490004210812813</v>
      </c>
      <c r="D9" s="275">
        <v>54.358202977071883</v>
      </c>
      <c r="E9" s="276">
        <f>D9/C9-1</f>
        <v>1.6231046885645251E-2</v>
      </c>
    </row>
    <row r="10" spans="2:6">
      <c r="B10" s="277" t="s">
        <v>239</v>
      </c>
      <c r="C10" s="278">
        <v>61.991647762397605</v>
      </c>
      <c r="D10" s="278">
        <v>63.816408769433401</v>
      </c>
      <c r="E10" s="279">
        <f t="shared" ref="E10:E15" si="0">D10/C10-1</f>
        <v>2.9435594517986718E-2</v>
      </c>
      <c r="F10" s="280"/>
    </row>
    <row r="11" spans="2:6">
      <c r="B11" s="281" t="s">
        <v>244</v>
      </c>
      <c r="C11" s="282">
        <v>45.751555188498372</v>
      </c>
      <c r="D11" s="282">
        <v>45.442623699464505</v>
      </c>
      <c r="E11" s="283">
        <f t="shared" si="0"/>
        <v>-6.7523713185498879E-3</v>
      </c>
      <c r="F11" s="280"/>
    </row>
    <row r="12" spans="2:6" ht="15" customHeight="1">
      <c r="B12" s="74" t="s">
        <v>265</v>
      </c>
      <c r="C12" s="284"/>
      <c r="D12" s="284"/>
      <c r="E12" s="285"/>
    </row>
    <row r="13" spans="2:6">
      <c r="B13" s="274" t="s">
        <v>105</v>
      </c>
      <c r="C13" s="275">
        <v>53.849627599199529</v>
      </c>
      <c r="D13" s="275">
        <v>51.94728590792441</v>
      </c>
      <c r="E13" s="276">
        <f t="shared" si="0"/>
        <v>-3.5326923807796118E-2</v>
      </c>
    </row>
    <row r="14" spans="2:6">
      <c r="B14" s="277" t="s">
        <v>239</v>
      </c>
      <c r="C14" s="278">
        <v>58.139826493683024</v>
      </c>
      <c r="D14" s="278">
        <v>57.685173660547591</v>
      </c>
      <c r="E14" s="279">
        <f t="shared" si="0"/>
        <v>-7.8199895072756931E-3</v>
      </c>
      <c r="F14" s="280"/>
    </row>
    <row r="15" spans="2:6">
      <c r="B15" s="281" t="s">
        <v>244</v>
      </c>
      <c r="C15" s="286">
        <v>47.796323547629626</v>
      </c>
      <c r="D15" s="286">
        <v>43.012707462852369</v>
      </c>
      <c r="E15" s="279">
        <f t="shared" si="0"/>
        <v>-0.10008334804266539</v>
      </c>
      <c r="F15" s="280"/>
    </row>
    <row r="16" spans="2:6" ht="15" customHeight="1">
      <c r="B16" s="74" t="s">
        <v>87</v>
      </c>
      <c r="C16" s="284"/>
      <c r="D16" s="284"/>
      <c r="E16" s="285"/>
      <c r="F16" s="280"/>
    </row>
    <row r="17" spans="2:12">
      <c r="B17" s="274" t="s">
        <v>105</v>
      </c>
      <c r="C17" s="275">
        <v>55.055308525715972</v>
      </c>
      <c r="D17" s="275">
        <v>53.995217413409314</v>
      </c>
      <c r="E17" s="276">
        <f t="shared" ref="E17:E19" si="1">D17/C17-1</f>
        <v>-1.925502082712871E-2</v>
      </c>
    </row>
    <row r="18" spans="2:12">
      <c r="B18" s="277" t="s">
        <v>239</v>
      </c>
      <c r="C18" s="278">
        <v>59.624365206741246</v>
      </c>
      <c r="D18" s="278">
        <v>59.811096091345739</v>
      </c>
      <c r="E18" s="279">
        <f t="shared" si="1"/>
        <v>3.1317882204200398E-3</v>
      </c>
      <c r="F18" s="280"/>
    </row>
    <row r="19" spans="2:12">
      <c r="B19" s="277" t="s">
        <v>244</v>
      </c>
      <c r="C19" s="287">
        <v>48.597891400732699</v>
      </c>
      <c r="D19" s="287">
        <v>44.995128586186198</v>
      </c>
      <c r="E19" s="279">
        <f t="shared" si="1"/>
        <v>-7.4134138554253881E-2</v>
      </c>
      <c r="F19" s="280"/>
    </row>
    <row r="20" spans="2:12" ht="22.5" customHeight="1">
      <c r="B20" s="569" t="s">
        <v>184</v>
      </c>
      <c r="C20" s="569"/>
      <c r="D20" s="569"/>
      <c r="E20" s="569"/>
    </row>
    <row r="21" spans="2:12" ht="15" customHeight="1" thickBot="1">
      <c r="B21" s="288"/>
      <c r="C21" s="289"/>
      <c r="D21" s="289"/>
    </row>
    <row r="22" spans="2:12" ht="30" customHeight="1" thickBot="1">
      <c r="B22" s="255"/>
      <c r="C22" s="255"/>
      <c r="D22" s="255"/>
      <c r="E22" s="53" t="s">
        <v>49</v>
      </c>
      <c r="F22" s="255"/>
      <c r="G22" s="255"/>
      <c r="H22" s="255"/>
      <c r="I22" s="255"/>
      <c r="J22" s="255"/>
      <c r="K22" s="255"/>
      <c r="L22" s="255"/>
    </row>
  </sheetData>
  <mergeCells count="2">
    <mergeCell ref="B6:E6"/>
    <mergeCell ref="B20:E20"/>
  </mergeCells>
  <hyperlinks>
    <hyperlink ref="E22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65"/>
    </row>
    <row r="4" spans="21:21">
      <c r="U4" s="265"/>
    </row>
    <row r="5" spans="21:21">
      <c r="U5" s="265"/>
    </row>
    <row r="8" spans="21:21" ht="25.5" customHeight="1"/>
    <row r="9" spans="21:21" ht="25.5" customHeight="1"/>
    <row r="11" spans="21:21">
      <c r="U11" s="265"/>
    </row>
    <row r="12" spans="21:21">
      <c r="U12" s="265"/>
    </row>
    <row r="15" spans="21:21">
      <c r="U15" s="265"/>
    </row>
    <row r="16" spans="21:21">
      <c r="U16" s="265"/>
    </row>
    <row r="17" spans="2:21">
      <c r="U17" s="265"/>
    </row>
    <row r="19" spans="2:21">
      <c r="U19" s="265"/>
    </row>
    <row r="20" spans="2:21">
      <c r="U20" s="265"/>
    </row>
    <row r="21" spans="2:21">
      <c r="U21" s="265"/>
    </row>
    <row r="23" spans="2:21">
      <c r="U23" s="265"/>
    </row>
    <row r="24" spans="2:21" ht="16.5" customHeight="1">
      <c r="U24" s="265"/>
    </row>
    <row r="25" spans="2:21">
      <c r="U25" s="265"/>
    </row>
    <row r="26" spans="2:21" ht="15" customHeight="1" thickBot="1"/>
    <row r="27" spans="2:21" ht="30" customHeight="1" thickBot="1">
      <c r="I27" s="53" t="s">
        <v>51</v>
      </c>
    </row>
    <row r="28" spans="2:21">
      <c r="B28" s="10"/>
      <c r="C28" s="10"/>
      <c r="D28" s="10"/>
      <c r="E28" s="10"/>
      <c r="F28" s="10"/>
      <c r="G28" s="10"/>
      <c r="L28" s="10"/>
    </row>
    <row r="29" spans="2:21">
      <c r="H29" s="10"/>
      <c r="I29" s="10"/>
      <c r="J29" s="10"/>
      <c r="K29" s="1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1.42578125" style="269"/>
    <col min="2" max="2" width="37.42578125" style="269" customWidth="1"/>
    <col min="3" max="5" width="11.7109375" style="269" customWidth="1"/>
    <col min="6" max="6" width="10.5703125" style="269" customWidth="1"/>
    <col min="7" max="7" width="10.7109375" style="269" customWidth="1"/>
    <col min="8" max="13" width="11.42578125" style="269"/>
    <col min="14" max="14" width="13.7109375" style="269" customWidth="1"/>
    <col min="15" max="257" width="11.42578125" style="269"/>
    <col min="258" max="258" width="37.42578125" style="269" customWidth="1"/>
    <col min="259" max="261" width="11.7109375" style="269" customWidth="1"/>
    <col min="262" max="262" width="10.5703125" style="269" customWidth="1"/>
    <col min="263" max="263" width="10.7109375" style="269" customWidth="1"/>
    <col min="264" max="269" width="11.42578125" style="269"/>
    <col min="270" max="270" width="13.7109375" style="269" customWidth="1"/>
    <col min="271" max="513" width="11.42578125" style="269"/>
    <col min="514" max="514" width="37.42578125" style="269" customWidth="1"/>
    <col min="515" max="517" width="11.7109375" style="269" customWidth="1"/>
    <col min="518" max="518" width="10.5703125" style="269" customWidth="1"/>
    <col min="519" max="519" width="10.7109375" style="269" customWidth="1"/>
    <col min="520" max="525" width="11.42578125" style="269"/>
    <col min="526" max="526" width="13.7109375" style="269" customWidth="1"/>
    <col min="527" max="769" width="11.42578125" style="269"/>
    <col min="770" max="770" width="37.42578125" style="269" customWidth="1"/>
    <col min="771" max="773" width="11.7109375" style="269" customWidth="1"/>
    <col min="774" max="774" width="10.5703125" style="269" customWidth="1"/>
    <col min="775" max="775" width="10.7109375" style="269" customWidth="1"/>
    <col min="776" max="781" width="11.42578125" style="269"/>
    <col min="782" max="782" width="13.7109375" style="269" customWidth="1"/>
    <col min="783" max="1025" width="11.42578125" style="269"/>
    <col min="1026" max="1026" width="37.42578125" style="269" customWidth="1"/>
    <col min="1027" max="1029" width="11.7109375" style="269" customWidth="1"/>
    <col min="1030" max="1030" width="10.5703125" style="269" customWidth="1"/>
    <col min="1031" max="1031" width="10.7109375" style="269" customWidth="1"/>
    <col min="1032" max="1037" width="11.42578125" style="269"/>
    <col min="1038" max="1038" width="13.7109375" style="269" customWidth="1"/>
    <col min="1039" max="1281" width="11.42578125" style="269"/>
    <col min="1282" max="1282" width="37.42578125" style="269" customWidth="1"/>
    <col min="1283" max="1285" width="11.7109375" style="269" customWidth="1"/>
    <col min="1286" max="1286" width="10.5703125" style="269" customWidth="1"/>
    <col min="1287" max="1287" width="10.7109375" style="269" customWidth="1"/>
    <col min="1288" max="1293" width="11.42578125" style="269"/>
    <col min="1294" max="1294" width="13.7109375" style="269" customWidth="1"/>
    <col min="1295" max="1537" width="11.42578125" style="269"/>
    <col min="1538" max="1538" width="37.42578125" style="269" customWidth="1"/>
    <col min="1539" max="1541" width="11.7109375" style="269" customWidth="1"/>
    <col min="1542" max="1542" width="10.5703125" style="269" customWidth="1"/>
    <col min="1543" max="1543" width="10.7109375" style="269" customWidth="1"/>
    <col min="1544" max="1549" width="11.42578125" style="269"/>
    <col min="1550" max="1550" width="13.7109375" style="269" customWidth="1"/>
    <col min="1551" max="1793" width="11.42578125" style="269"/>
    <col min="1794" max="1794" width="37.42578125" style="269" customWidth="1"/>
    <col min="1795" max="1797" width="11.7109375" style="269" customWidth="1"/>
    <col min="1798" max="1798" width="10.5703125" style="269" customWidth="1"/>
    <col min="1799" max="1799" width="10.7109375" style="269" customWidth="1"/>
    <col min="1800" max="1805" width="11.42578125" style="269"/>
    <col min="1806" max="1806" width="13.7109375" style="269" customWidth="1"/>
    <col min="1807" max="2049" width="11.42578125" style="269"/>
    <col min="2050" max="2050" width="37.42578125" style="269" customWidth="1"/>
    <col min="2051" max="2053" width="11.7109375" style="269" customWidth="1"/>
    <col min="2054" max="2054" width="10.5703125" style="269" customWidth="1"/>
    <col min="2055" max="2055" width="10.7109375" style="269" customWidth="1"/>
    <col min="2056" max="2061" width="11.42578125" style="269"/>
    <col min="2062" max="2062" width="13.7109375" style="269" customWidth="1"/>
    <col min="2063" max="2305" width="11.42578125" style="269"/>
    <col min="2306" max="2306" width="37.42578125" style="269" customWidth="1"/>
    <col min="2307" max="2309" width="11.7109375" style="269" customWidth="1"/>
    <col min="2310" max="2310" width="10.5703125" style="269" customWidth="1"/>
    <col min="2311" max="2311" width="10.7109375" style="269" customWidth="1"/>
    <col min="2312" max="2317" width="11.42578125" style="269"/>
    <col min="2318" max="2318" width="13.7109375" style="269" customWidth="1"/>
    <col min="2319" max="2561" width="11.42578125" style="269"/>
    <col min="2562" max="2562" width="37.42578125" style="269" customWidth="1"/>
    <col min="2563" max="2565" width="11.7109375" style="269" customWidth="1"/>
    <col min="2566" max="2566" width="10.5703125" style="269" customWidth="1"/>
    <col min="2567" max="2567" width="10.7109375" style="269" customWidth="1"/>
    <col min="2568" max="2573" width="11.42578125" style="269"/>
    <col min="2574" max="2574" width="13.7109375" style="269" customWidth="1"/>
    <col min="2575" max="2817" width="11.42578125" style="269"/>
    <col min="2818" max="2818" width="37.42578125" style="269" customWidth="1"/>
    <col min="2819" max="2821" width="11.7109375" style="269" customWidth="1"/>
    <col min="2822" max="2822" width="10.5703125" style="269" customWidth="1"/>
    <col min="2823" max="2823" width="10.7109375" style="269" customWidth="1"/>
    <col min="2824" max="2829" width="11.42578125" style="269"/>
    <col min="2830" max="2830" width="13.7109375" style="269" customWidth="1"/>
    <col min="2831" max="3073" width="11.42578125" style="269"/>
    <col min="3074" max="3074" width="37.42578125" style="269" customWidth="1"/>
    <col min="3075" max="3077" width="11.7109375" style="269" customWidth="1"/>
    <col min="3078" max="3078" width="10.5703125" style="269" customWidth="1"/>
    <col min="3079" max="3079" width="10.7109375" style="269" customWidth="1"/>
    <col min="3080" max="3085" width="11.42578125" style="269"/>
    <col min="3086" max="3086" width="13.7109375" style="269" customWidth="1"/>
    <col min="3087" max="3329" width="11.42578125" style="269"/>
    <col min="3330" max="3330" width="37.42578125" style="269" customWidth="1"/>
    <col min="3331" max="3333" width="11.7109375" style="269" customWidth="1"/>
    <col min="3334" max="3334" width="10.5703125" style="269" customWidth="1"/>
    <col min="3335" max="3335" width="10.7109375" style="269" customWidth="1"/>
    <col min="3336" max="3341" width="11.42578125" style="269"/>
    <col min="3342" max="3342" width="13.7109375" style="269" customWidth="1"/>
    <col min="3343" max="3585" width="11.42578125" style="269"/>
    <col min="3586" max="3586" width="37.42578125" style="269" customWidth="1"/>
    <col min="3587" max="3589" width="11.7109375" style="269" customWidth="1"/>
    <col min="3590" max="3590" width="10.5703125" style="269" customWidth="1"/>
    <col min="3591" max="3591" width="10.7109375" style="269" customWidth="1"/>
    <col min="3592" max="3597" width="11.42578125" style="269"/>
    <col min="3598" max="3598" width="13.7109375" style="269" customWidth="1"/>
    <col min="3599" max="3841" width="11.42578125" style="269"/>
    <col min="3842" max="3842" width="37.42578125" style="269" customWidth="1"/>
    <col min="3843" max="3845" width="11.7109375" style="269" customWidth="1"/>
    <col min="3846" max="3846" width="10.5703125" style="269" customWidth="1"/>
    <col min="3847" max="3847" width="10.7109375" style="269" customWidth="1"/>
    <col min="3848" max="3853" width="11.42578125" style="269"/>
    <col min="3854" max="3854" width="13.7109375" style="269" customWidth="1"/>
    <col min="3855" max="4097" width="11.42578125" style="269"/>
    <col min="4098" max="4098" width="37.42578125" style="269" customWidth="1"/>
    <col min="4099" max="4101" width="11.7109375" style="269" customWidth="1"/>
    <col min="4102" max="4102" width="10.5703125" style="269" customWidth="1"/>
    <col min="4103" max="4103" width="10.7109375" style="269" customWidth="1"/>
    <col min="4104" max="4109" width="11.42578125" style="269"/>
    <col min="4110" max="4110" width="13.7109375" style="269" customWidth="1"/>
    <col min="4111" max="4353" width="11.42578125" style="269"/>
    <col min="4354" max="4354" width="37.42578125" style="269" customWidth="1"/>
    <col min="4355" max="4357" width="11.7109375" style="269" customWidth="1"/>
    <col min="4358" max="4358" width="10.5703125" style="269" customWidth="1"/>
    <col min="4359" max="4359" width="10.7109375" style="269" customWidth="1"/>
    <col min="4360" max="4365" width="11.42578125" style="269"/>
    <col min="4366" max="4366" width="13.7109375" style="269" customWidth="1"/>
    <col min="4367" max="4609" width="11.42578125" style="269"/>
    <col min="4610" max="4610" width="37.42578125" style="269" customWidth="1"/>
    <col min="4611" max="4613" width="11.7109375" style="269" customWidth="1"/>
    <col min="4614" max="4614" width="10.5703125" style="269" customWidth="1"/>
    <col min="4615" max="4615" width="10.7109375" style="269" customWidth="1"/>
    <col min="4616" max="4621" width="11.42578125" style="269"/>
    <col min="4622" max="4622" width="13.7109375" style="269" customWidth="1"/>
    <col min="4623" max="4865" width="11.42578125" style="269"/>
    <col min="4866" max="4866" width="37.42578125" style="269" customWidth="1"/>
    <col min="4867" max="4869" width="11.7109375" style="269" customWidth="1"/>
    <col min="4870" max="4870" width="10.5703125" style="269" customWidth="1"/>
    <col min="4871" max="4871" width="10.7109375" style="269" customWidth="1"/>
    <col min="4872" max="4877" width="11.42578125" style="269"/>
    <col min="4878" max="4878" width="13.7109375" style="269" customWidth="1"/>
    <col min="4879" max="5121" width="11.42578125" style="269"/>
    <col min="5122" max="5122" width="37.42578125" style="269" customWidth="1"/>
    <col min="5123" max="5125" width="11.7109375" style="269" customWidth="1"/>
    <col min="5126" max="5126" width="10.5703125" style="269" customWidth="1"/>
    <col min="5127" max="5127" width="10.7109375" style="269" customWidth="1"/>
    <col min="5128" max="5133" width="11.42578125" style="269"/>
    <col min="5134" max="5134" width="13.7109375" style="269" customWidth="1"/>
    <col min="5135" max="5377" width="11.42578125" style="269"/>
    <col min="5378" max="5378" width="37.42578125" style="269" customWidth="1"/>
    <col min="5379" max="5381" width="11.7109375" style="269" customWidth="1"/>
    <col min="5382" max="5382" width="10.5703125" style="269" customWidth="1"/>
    <col min="5383" max="5383" width="10.7109375" style="269" customWidth="1"/>
    <col min="5384" max="5389" width="11.42578125" style="269"/>
    <col min="5390" max="5390" width="13.7109375" style="269" customWidth="1"/>
    <col min="5391" max="5633" width="11.42578125" style="269"/>
    <col min="5634" max="5634" width="37.42578125" style="269" customWidth="1"/>
    <col min="5635" max="5637" width="11.7109375" style="269" customWidth="1"/>
    <col min="5638" max="5638" width="10.5703125" style="269" customWidth="1"/>
    <col min="5639" max="5639" width="10.7109375" style="269" customWidth="1"/>
    <col min="5640" max="5645" width="11.42578125" style="269"/>
    <col min="5646" max="5646" width="13.7109375" style="269" customWidth="1"/>
    <col min="5647" max="5889" width="11.42578125" style="269"/>
    <col min="5890" max="5890" width="37.42578125" style="269" customWidth="1"/>
    <col min="5891" max="5893" width="11.7109375" style="269" customWidth="1"/>
    <col min="5894" max="5894" width="10.5703125" style="269" customWidth="1"/>
    <col min="5895" max="5895" width="10.7109375" style="269" customWidth="1"/>
    <col min="5896" max="5901" width="11.42578125" style="269"/>
    <col min="5902" max="5902" width="13.7109375" style="269" customWidth="1"/>
    <col min="5903" max="6145" width="11.42578125" style="269"/>
    <col min="6146" max="6146" width="37.42578125" style="269" customWidth="1"/>
    <col min="6147" max="6149" width="11.7109375" style="269" customWidth="1"/>
    <col min="6150" max="6150" width="10.5703125" style="269" customWidth="1"/>
    <col min="6151" max="6151" width="10.7109375" style="269" customWidth="1"/>
    <col min="6152" max="6157" width="11.42578125" style="269"/>
    <col min="6158" max="6158" width="13.7109375" style="269" customWidth="1"/>
    <col min="6159" max="6401" width="11.42578125" style="269"/>
    <col min="6402" max="6402" width="37.42578125" style="269" customWidth="1"/>
    <col min="6403" max="6405" width="11.7109375" style="269" customWidth="1"/>
    <col min="6406" max="6406" width="10.5703125" style="269" customWidth="1"/>
    <col min="6407" max="6407" width="10.7109375" style="269" customWidth="1"/>
    <col min="6408" max="6413" width="11.42578125" style="269"/>
    <col min="6414" max="6414" width="13.7109375" style="269" customWidth="1"/>
    <col min="6415" max="6657" width="11.42578125" style="269"/>
    <col min="6658" max="6658" width="37.42578125" style="269" customWidth="1"/>
    <col min="6659" max="6661" width="11.7109375" style="269" customWidth="1"/>
    <col min="6662" max="6662" width="10.5703125" style="269" customWidth="1"/>
    <col min="6663" max="6663" width="10.7109375" style="269" customWidth="1"/>
    <col min="6664" max="6669" width="11.42578125" style="269"/>
    <col min="6670" max="6670" width="13.7109375" style="269" customWidth="1"/>
    <col min="6671" max="6913" width="11.42578125" style="269"/>
    <col min="6914" max="6914" width="37.42578125" style="269" customWidth="1"/>
    <col min="6915" max="6917" width="11.7109375" style="269" customWidth="1"/>
    <col min="6918" max="6918" width="10.5703125" style="269" customWidth="1"/>
    <col min="6919" max="6919" width="10.7109375" style="269" customWidth="1"/>
    <col min="6920" max="6925" width="11.42578125" style="269"/>
    <col min="6926" max="6926" width="13.7109375" style="269" customWidth="1"/>
    <col min="6927" max="7169" width="11.42578125" style="269"/>
    <col min="7170" max="7170" width="37.42578125" style="269" customWidth="1"/>
    <col min="7171" max="7173" width="11.7109375" style="269" customWidth="1"/>
    <col min="7174" max="7174" width="10.5703125" style="269" customWidth="1"/>
    <col min="7175" max="7175" width="10.7109375" style="269" customWidth="1"/>
    <col min="7176" max="7181" width="11.42578125" style="269"/>
    <col min="7182" max="7182" width="13.7109375" style="269" customWidth="1"/>
    <col min="7183" max="7425" width="11.42578125" style="269"/>
    <col min="7426" max="7426" width="37.42578125" style="269" customWidth="1"/>
    <col min="7427" max="7429" width="11.7109375" style="269" customWidth="1"/>
    <col min="7430" max="7430" width="10.5703125" style="269" customWidth="1"/>
    <col min="7431" max="7431" width="10.7109375" style="269" customWidth="1"/>
    <col min="7432" max="7437" width="11.42578125" style="269"/>
    <col min="7438" max="7438" width="13.7109375" style="269" customWidth="1"/>
    <col min="7439" max="7681" width="11.42578125" style="269"/>
    <col min="7682" max="7682" width="37.42578125" style="269" customWidth="1"/>
    <col min="7683" max="7685" width="11.7109375" style="269" customWidth="1"/>
    <col min="7686" max="7686" width="10.5703125" style="269" customWidth="1"/>
    <col min="7687" max="7687" width="10.7109375" style="269" customWidth="1"/>
    <col min="7688" max="7693" width="11.42578125" style="269"/>
    <col min="7694" max="7694" width="13.7109375" style="269" customWidth="1"/>
    <col min="7695" max="7937" width="11.42578125" style="269"/>
    <col min="7938" max="7938" width="37.42578125" style="269" customWidth="1"/>
    <col min="7939" max="7941" width="11.7109375" style="269" customWidth="1"/>
    <col min="7942" max="7942" width="10.5703125" style="269" customWidth="1"/>
    <col min="7943" max="7943" width="10.7109375" style="269" customWidth="1"/>
    <col min="7944" max="7949" width="11.42578125" style="269"/>
    <col min="7950" max="7950" width="13.7109375" style="269" customWidth="1"/>
    <col min="7951" max="8193" width="11.42578125" style="269"/>
    <col min="8194" max="8194" width="37.42578125" style="269" customWidth="1"/>
    <col min="8195" max="8197" width="11.7109375" style="269" customWidth="1"/>
    <col min="8198" max="8198" width="10.5703125" style="269" customWidth="1"/>
    <col min="8199" max="8199" width="10.7109375" style="269" customWidth="1"/>
    <col min="8200" max="8205" width="11.42578125" style="269"/>
    <col min="8206" max="8206" width="13.7109375" style="269" customWidth="1"/>
    <col min="8207" max="8449" width="11.42578125" style="269"/>
    <col min="8450" max="8450" width="37.42578125" style="269" customWidth="1"/>
    <col min="8451" max="8453" width="11.7109375" style="269" customWidth="1"/>
    <col min="8454" max="8454" width="10.5703125" style="269" customWidth="1"/>
    <col min="8455" max="8455" width="10.7109375" style="269" customWidth="1"/>
    <col min="8456" max="8461" width="11.42578125" style="269"/>
    <col min="8462" max="8462" width="13.7109375" style="269" customWidth="1"/>
    <col min="8463" max="8705" width="11.42578125" style="269"/>
    <col min="8706" max="8706" width="37.42578125" style="269" customWidth="1"/>
    <col min="8707" max="8709" width="11.7109375" style="269" customWidth="1"/>
    <col min="8710" max="8710" width="10.5703125" style="269" customWidth="1"/>
    <col min="8711" max="8711" width="10.7109375" style="269" customWidth="1"/>
    <col min="8712" max="8717" width="11.42578125" style="269"/>
    <col min="8718" max="8718" width="13.7109375" style="269" customWidth="1"/>
    <col min="8719" max="8961" width="11.42578125" style="269"/>
    <col min="8962" max="8962" width="37.42578125" style="269" customWidth="1"/>
    <col min="8963" max="8965" width="11.7109375" style="269" customWidth="1"/>
    <col min="8966" max="8966" width="10.5703125" style="269" customWidth="1"/>
    <col min="8967" max="8967" width="10.7109375" style="269" customWidth="1"/>
    <col min="8968" max="8973" width="11.42578125" style="269"/>
    <col min="8974" max="8974" width="13.7109375" style="269" customWidth="1"/>
    <col min="8975" max="9217" width="11.42578125" style="269"/>
    <col min="9218" max="9218" width="37.42578125" style="269" customWidth="1"/>
    <col min="9219" max="9221" width="11.7109375" style="269" customWidth="1"/>
    <col min="9222" max="9222" width="10.5703125" style="269" customWidth="1"/>
    <col min="9223" max="9223" width="10.7109375" style="269" customWidth="1"/>
    <col min="9224" max="9229" width="11.42578125" style="269"/>
    <col min="9230" max="9230" width="13.7109375" style="269" customWidth="1"/>
    <col min="9231" max="9473" width="11.42578125" style="269"/>
    <col min="9474" max="9474" width="37.42578125" style="269" customWidth="1"/>
    <col min="9475" max="9477" width="11.7109375" style="269" customWidth="1"/>
    <col min="9478" max="9478" width="10.5703125" style="269" customWidth="1"/>
    <col min="9479" max="9479" width="10.7109375" style="269" customWidth="1"/>
    <col min="9480" max="9485" width="11.42578125" style="269"/>
    <col min="9486" max="9486" width="13.7109375" style="269" customWidth="1"/>
    <col min="9487" max="9729" width="11.42578125" style="269"/>
    <col min="9730" max="9730" width="37.42578125" style="269" customWidth="1"/>
    <col min="9731" max="9733" width="11.7109375" style="269" customWidth="1"/>
    <col min="9734" max="9734" width="10.5703125" style="269" customWidth="1"/>
    <col min="9735" max="9735" width="10.7109375" style="269" customWidth="1"/>
    <col min="9736" max="9741" width="11.42578125" style="269"/>
    <col min="9742" max="9742" width="13.7109375" style="269" customWidth="1"/>
    <col min="9743" max="9985" width="11.42578125" style="269"/>
    <col min="9986" max="9986" width="37.42578125" style="269" customWidth="1"/>
    <col min="9987" max="9989" width="11.7109375" style="269" customWidth="1"/>
    <col min="9990" max="9990" width="10.5703125" style="269" customWidth="1"/>
    <col min="9991" max="9991" width="10.7109375" style="269" customWidth="1"/>
    <col min="9992" max="9997" width="11.42578125" style="269"/>
    <col min="9998" max="9998" width="13.7109375" style="269" customWidth="1"/>
    <col min="9999" max="10241" width="11.42578125" style="269"/>
    <col min="10242" max="10242" width="37.42578125" style="269" customWidth="1"/>
    <col min="10243" max="10245" width="11.7109375" style="269" customWidth="1"/>
    <col min="10246" max="10246" width="10.5703125" style="269" customWidth="1"/>
    <col min="10247" max="10247" width="10.7109375" style="269" customWidth="1"/>
    <col min="10248" max="10253" width="11.42578125" style="269"/>
    <col min="10254" max="10254" width="13.7109375" style="269" customWidth="1"/>
    <col min="10255" max="10497" width="11.42578125" style="269"/>
    <col min="10498" max="10498" width="37.42578125" style="269" customWidth="1"/>
    <col min="10499" max="10501" width="11.7109375" style="269" customWidth="1"/>
    <col min="10502" max="10502" width="10.5703125" style="269" customWidth="1"/>
    <col min="10503" max="10503" width="10.7109375" style="269" customWidth="1"/>
    <col min="10504" max="10509" width="11.42578125" style="269"/>
    <col min="10510" max="10510" width="13.7109375" style="269" customWidth="1"/>
    <col min="10511" max="10753" width="11.42578125" style="269"/>
    <col min="10754" max="10754" width="37.42578125" style="269" customWidth="1"/>
    <col min="10755" max="10757" width="11.7109375" style="269" customWidth="1"/>
    <col min="10758" max="10758" width="10.5703125" style="269" customWidth="1"/>
    <col min="10759" max="10759" width="10.7109375" style="269" customWidth="1"/>
    <col min="10760" max="10765" width="11.42578125" style="269"/>
    <col min="10766" max="10766" width="13.7109375" style="269" customWidth="1"/>
    <col min="10767" max="11009" width="11.42578125" style="269"/>
    <col min="11010" max="11010" width="37.42578125" style="269" customWidth="1"/>
    <col min="11011" max="11013" width="11.7109375" style="269" customWidth="1"/>
    <col min="11014" max="11014" width="10.5703125" style="269" customWidth="1"/>
    <col min="11015" max="11015" width="10.7109375" style="269" customWidth="1"/>
    <col min="11016" max="11021" width="11.42578125" style="269"/>
    <col min="11022" max="11022" width="13.7109375" style="269" customWidth="1"/>
    <col min="11023" max="11265" width="11.42578125" style="269"/>
    <col min="11266" max="11266" width="37.42578125" style="269" customWidth="1"/>
    <col min="11267" max="11269" width="11.7109375" style="269" customWidth="1"/>
    <col min="11270" max="11270" width="10.5703125" style="269" customWidth="1"/>
    <col min="11271" max="11271" width="10.7109375" style="269" customWidth="1"/>
    <col min="11272" max="11277" width="11.42578125" style="269"/>
    <col min="11278" max="11278" width="13.7109375" style="269" customWidth="1"/>
    <col min="11279" max="11521" width="11.42578125" style="269"/>
    <col min="11522" max="11522" width="37.42578125" style="269" customWidth="1"/>
    <col min="11523" max="11525" width="11.7109375" style="269" customWidth="1"/>
    <col min="11526" max="11526" width="10.5703125" style="269" customWidth="1"/>
    <col min="11527" max="11527" width="10.7109375" style="269" customWidth="1"/>
    <col min="11528" max="11533" width="11.42578125" style="269"/>
    <col min="11534" max="11534" width="13.7109375" style="269" customWidth="1"/>
    <col min="11535" max="11777" width="11.42578125" style="269"/>
    <col min="11778" max="11778" width="37.42578125" style="269" customWidth="1"/>
    <col min="11779" max="11781" width="11.7109375" style="269" customWidth="1"/>
    <col min="11782" max="11782" width="10.5703125" style="269" customWidth="1"/>
    <col min="11783" max="11783" width="10.7109375" style="269" customWidth="1"/>
    <col min="11784" max="11789" width="11.42578125" style="269"/>
    <col min="11790" max="11790" width="13.7109375" style="269" customWidth="1"/>
    <col min="11791" max="12033" width="11.42578125" style="269"/>
    <col min="12034" max="12034" width="37.42578125" style="269" customWidth="1"/>
    <col min="12035" max="12037" width="11.7109375" style="269" customWidth="1"/>
    <col min="12038" max="12038" width="10.5703125" style="269" customWidth="1"/>
    <col min="12039" max="12039" width="10.7109375" style="269" customWidth="1"/>
    <col min="12040" max="12045" width="11.42578125" style="269"/>
    <col min="12046" max="12046" width="13.7109375" style="269" customWidth="1"/>
    <col min="12047" max="12289" width="11.42578125" style="269"/>
    <col min="12290" max="12290" width="37.42578125" style="269" customWidth="1"/>
    <col min="12291" max="12293" width="11.7109375" style="269" customWidth="1"/>
    <col min="12294" max="12294" width="10.5703125" style="269" customWidth="1"/>
    <col min="12295" max="12295" width="10.7109375" style="269" customWidth="1"/>
    <col min="12296" max="12301" width="11.42578125" style="269"/>
    <col min="12302" max="12302" width="13.7109375" style="269" customWidth="1"/>
    <col min="12303" max="12545" width="11.42578125" style="269"/>
    <col min="12546" max="12546" width="37.42578125" style="269" customWidth="1"/>
    <col min="12547" max="12549" width="11.7109375" style="269" customWidth="1"/>
    <col min="12550" max="12550" width="10.5703125" style="269" customWidth="1"/>
    <col min="12551" max="12551" width="10.7109375" style="269" customWidth="1"/>
    <col min="12552" max="12557" width="11.42578125" style="269"/>
    <col min="12558" max="12558" width="13.7109375" style="269" customWidth="1"/>
    <col min="12559" max="12801" width="11.42578125" style="269"/>
    <col min="12802" max="12802" width="37.42578125" style="269" customWidth="1"/>
    <col min="12803" max="12805" width="11.7109375" style="269" customWidth="1"/>
    <col min="12806" max="12806" width="10.5703125" style="269" customWidth="1"/>
    <col min="12807" max="12807" width="10.7109375" style="269" customWidth="1"/>
    <col min="12808" max="12813" width="11.42578125" style="269"/>
    <col min="12814" max="12814" width="13.7109375" style="269" customWidth="1"/>
    <col min="12815" max="13057" width="11.42578125" style="269"/>
    <col min="13058" max="13058" width="37.42578125" style="269" customWidth="1"/>
    <col min="13059" max="13061" width="11.7109375" style="269" customWidth="1"/>
    <col min="13062" max="13062" width="10.5703125" style="269" customWidth="1"/>
    <col min="13063" max="13063" width="10.7109375" style="269" customWidth="1"/>
    <col min="13064" max="13069" width="11.42578125" style="269"/>
    <col min="13070" max="13070" width="13.7109375" style="269" customWidth="1"/>
    <col min="13071" max="13313" width="11.42578125" style="269"/>
    <col min="13314" max="13314" width="37.42578125" style="269" customWidth="1"/>
    <col min="13315" max="13317" width="11.7109375" style="269" customWidth="1"/>
    <col min="13318" max="13318" width="10.5703125" style="269" customWidth="1"/>
    <col min="13319" max="13319" width="10.7109375" style="269" customWidth="1"/>
    <col min="13320" max="13325" width="11.42578125" style="269"/>
    <col min="13326" max="13326" width="13.7109375" style="269" customWidth="1"/>
    <col min="13327" max="13569" width="11.42578125" style="269"/>
    <col min="13570" max="13570" width="37.42578125" style="269" customWidth="1"/>
    <col min="13571" max="13573" width="11.7109375" style="269" customWidth="1"/>
    <col min="13574" max="13574" width="10.5703125" style="269" customWidth="1"/>
    <col min="13575" max="13575" width="10.7109375" style="269" customWidth="1"/>
    <col min="13576" max="13581" width="11.42578125" style="269"/>
    <col min="13582" max="13582" width="13.7109375" style="269" customWidth="1"/>
    <col min="13583" max="13825" width="11.42578125" style="269"/>
    <col min="13826" max="13826" width="37.42578125" style="269" customWidth="1"/>
    <col min="13827" max="13829" width="11.7109375" style="269" customWidth="1"/>
    <col min="13830" max="13830" width="10.5703125" style="269" customWidth="1"/>
    <col min="13831" max="13831" width="10.7109375" style="269" customWidth="1"/>
    <col min="13832" max="13837" width="11.42578125" style="269"/>
    <col min="13838" max="13838" width="13.7109375" style="269" customWidth="1"/>
    <col min="13839" max="14081" width="11.42578125" style="269"/>
    <col min="14082" max="14082" width="37.42578125" style="269" customWidth="1"/>
    <col min="14083" max="14085" width="11.7109375" style="269" customWidth="1"/>
    <col min="14086" max="14086" width="10.5703125" style="269" customWidth="1"/>
    <col min="14087" max="14087" width="10.7109375" style="269" customWidth="1"/>
    <col min="14088" max="14093" width="11.42578125" style="269"/>
    <col min="14094" max="14094" width="13.7109375" style="269" customWidth="1"/>
    <col min="14095" max="14337" width="11.42578125" style="269"/>
    <col min="14338" max="14338" width="37.42578125" style="269" customWidth="1"/>
    <col min="14339" max="14341" width="11.7109375" style="269" customWidth="1"/>
    <col min="14342" max="14342" width="10.5703125" style="269" customWidth="1"/>
    <col min="14343" max="14343" width="10.7109375" style="269" customWidth="1"/>
    <col min="14344" max="14349" width="11.42578125" style="269"/>
    <col min="14350" max="14350" width="13.7109375" style="269" customWidth="1"/>
    <col min="14351" max="14593" width="11.42578125" style="269"/>
    <col min="14594" max="14594" width="37.42578125" style="269" customWidth="1"/>
    <col min="14595" max="14597" width="11.7109375" style="269" customWidth="1"/>
    <col min="14598" max="14598" width="10.5703125" style="269" customWidth="1"/>
    <col min="14599" max="14599" width="10.7109375" style="269" customWidth="1"/>
    <col min="14600" max="14605" width="11.42578125" style="269"/>
    <col min="14606" max="14606" width="13.7109375" style="269" customWidth="1"/>
    <col min="14607" max="14849" width="11.42578125" style="269"/>
    <col min="14850" max="14850" width="37.42578125" style="269" customWidth="1"/>
    <col min="14851" max="14853" width="11.7109375" style="269" customWidth="1"/>
    <col min="14854" max="14854" width="10.5703125" style="269" customWidth="1"/>
    <col min="14855" max="14855" width="10.7109375" style="269" customWidth="1"/>
    <col min="14856" max="14861" width="11.42578125" style="269"/>
    <col min="14862" max="14862" width="13.7109375" style="269" customWidth="1"/>
    <col min="14863" max="15105" width="11.42578125" style="269"/>
    <col min="15106" max="15106" width="37.42578125" style="269" customWidth="1"/>
    <col min="15107" max="15109" width="11.7109375" style="269" customWidth="1"/>
    <col min="15110" max="15110" width="10.5703125" style="269" customWidth="1"/>
    <col min="15111" max="15111" width="10.7109375" style="269" customWidth="1"/>
    <col min="15112" max="15117" width="11.42578125" style="269"/>
    <col min="15118" max="15118" width="13.7109375" style="269" customWidth="1"/>
    <col min="15119" max="15361" width="11.42578125" style="269"/>
    <col min="15362" max="15362" width="37.42578125" style="269" customWidth="1"/>
    <col min="15363" max="15365" width="11.7109375" style="269" customWidth="1"/>
    <col min="15366" max="15366" width="10.5703125" style="269" customWidth="1"/>
    <col min="15367" max="15367" width="10.7109375" style="269" customWidth="1"/>
    <col min="15368" max="15373" width="11.42578125" style="269"/>
    <col min="15374" max="15374" width="13.7109375" style="269" customWidth="1"/>
    <col min="15375" max="15617" width="11.42578125" style="269"/>
    <col min="15618" max="15618" width="37.42578125" style="269" customWidth="1"/>
    <col min="15619" max="15621" width="11.7109375" style="269" customWidth="1"/>
    <col min="15622" max="15622" width="10.5703125" style="269" customWidth="1"/>
    <col min="15623" max="15623" width="10.7109375" style="269" customWidth="1"/>
    <col min="15624" max="15629" width="11.42578125" style="269"/>
    <col min="15630" max="15630" width="13.7109375" style="269" customWidth="1"/>
    <col min="15631" max="15873" width="11.42578125" style="269"/>
    <col min="15874" max="15874" width="37.42578125" style="269" customWidth="1"/>
    <col min="15875" max="15877" width="11.7109375" style="269" customWidth="1"/>
    <col min="15878" max="15878" width="10.5703125" style="269" customWidth="1"/>
    <col min="15879" max="15879" width="10.7109375" style="269" customWidth="1"/>
    <col min="15880" max="15885" width="11.42578125" style="269"/>
    <col min="15886" max="15886" width="13.7109375" style="269" customWidth="1"/>
    <col min="15887" max="16129" width="11.42578125" style="269"/>
    <col min="16130" max="16130" width="37.42578125" style="269" customWidth="1"/>
    <col min="16131" max="16133" width="11.7109375" style="269" customWidth="1"/>
    <col min="16134" max="16134" width="10.5703125" style="269" customWidth="1"/>
    <col min="16135" max="16135" width="10.7109375" style="269" customWidth="1"/>
    <col min="16136" max="16141" width="11.42578125" style="269"/>
    <col min="16142" max="16142" width="13.7109375" style="269" customWidth="1"/>
    <col min="16143" max="16384" width="11.42578125" style="269"/>
  </cols>
  <sheetData>
    <row r="1" spans="2:6">
      <c r="C1" s="290"/>
      <c r="D1" s="289"/>
      <c r="E1" s="289"/>
      <c r="F1" s="289"/>
    </row>
    <row r="2" spans="2:6">
      <c r="C2" s="290"/>
      <c r="D2" s="289"/>
      <c r="E2" s="289"/>
      <c r="F2" s="289"/>
    </row>
    <row r="3" spans="2:6">
      <c r="C3" s="290"/>
      <c r="D3" s="289"/>
      <c r="E3" s="289"/>
      <c r="F3" s="289"/>
    </row>
    <row r="4" spans="2:6">
      <c r="B4" s="290"/>
      <c r="C4" s="289"/>
      <c r="D4" s="289"/>
      <c r="E4" s="289"/>
    </row>
    <row r="5" spans="2:6">
      <c r="B5" s="290"/>
      <c r="C5" s="289"/>
      <c r="D5" s="289"/>
      <c r="E5" s="289"/>
    </row>
    <row r="6" spans="2:6">
      <c r="B6" s="290"/>
      <c r="C6" s="289"/>
      <c r="D6" s="289"/>
      <c r="E6" s="289"/>
    </row>
    <row r="7" spans="2:6" ht="42.75" customHeight="1">
      <c r="B7" s="547" t="s">
        <v>266</v>
      </c>
      <c r="C7" s="548"/>
      <c r="D7" s="548"/>
      <c r="E7" s="549"/>
    </row>
    <row r="8" spans="2:6" ht="35.25" customHeight="1">
      <c r="B8" s="291" t="s">
        <v>235</v>
      </c>
      <c r="C8" s="165" t="str">
        <f>actualizaciones!A3</f>
        <v>acumulado julio 2009</v>
      </c>
      <c r="D8" s="165" t="str">
        <f>actualizaciones!A2</f>
        <v xml:space="preserve">acumulado julio 2010 </v>
      </c>
      <c r="E8" s="270" t="s">
        <v>258</v>
      </c>
    </row>
    <row r="9" spans="2:6" ht="15" customHeight="1">
      <c r="B9" s="292" t="s">
        <v>236</v>
      </c>
      <c r="C9" s="271"/>
      <c r="D9" s="272"/>
      <c r="E9" s="293"/>
    </row>
    <row r="10" spans="2:6">
      <c r="B10" s="294" t="s">
        <v>259</v>
      </c>
      <c r="C10" s="275">
        <v>55.055308525715972</v>
      </c>
      <c r="D10" s="275">
        <v>53.995217413409314</v>
      </c>
      <c r="E10" s="295">
        <f>D10/C10-1</f>
        <v>-1.925502082712871E-2</v>
      </c>
    </row>
    <row r="11" spans="2:6" ht="15" customHeight="1">
      <c r="B11" s="292" t="s">
        <v>238</v>
      </c>
      <c r="C11" s="296"/>
      <c r="D11" s="296"/>
      <c r="E11" s="297"/>
    </row>
    <row r="12" spans="2:6">
      <c r="B12" s="298" t="s">
        <v>239</v>
      </c>
      <c r="C12" s="278">
        <v>59.624365206741246</v>
      </c>
      <c r="D12" s="278">
        <v>59.811096091345739</v>
      </c>
      <c r="E12" s="279">
        <f>D12/C12-1</f>
        <v>3.1317882204200398E-3</v>
      </c>
    </row>
    <row r="13" spans="2:6">
      <c r="B13" s="298" t="s">
        <v>267</v>
      </c>
      <c r="C13" s="278">
        <v>27.000607010976779</v>
      </c>
      <c r="D13" s="278">
        <v>28.176690778491576</v>
      </c>
      <c r="E13" s="279">
        <f>D13/C13-1</f>
        <v>4.3557678797246036E-2</v>
      </c>
    </row>
    <row r="14" spans="2:6">
      <c r="B14" s="298" t="s">
        <v>241</v>
      </c>
      <c r="C14" s="278">
        <v>52.323487535576355</v>
      </c>
      <c r="D14" s="278">
        <v>49.170663407864112</v>
      </c>
      <c r="E14" s="279">
        <f>D14/C14-1</f>
        <v>-6.025638343714268E-2</v>
      </c>
    </row>
    <row r="15" spans="2:6">
      <c r="B15" s="298" t="s">
        <v>242</v>
      </c>
      <c r="C15" s="278">
        <v>62.301000589417463</v>
      </c>
      <c r="D15" s="278">
        <v>63.245450507198356</v>
      </c>
      <c r="E15" s="279">
        <f>D15/C15-1</f>
        <v>1.5159466282172573E-2</v>
      </c>
    </row>
    <row r="16" spans="2:6" ht="15" customHeight="1">
      <c r="B16" s="292" t="s">
        <v>243</v>
      </c>
      <c r="C16" s="296"/>
      <c r="D16" s="296"/>
      <c r="E16" s="297"/>
    </row>
    <row r="17" spans="2:12">
      <c r="B17" s="299" t="s">
        <v>244</v>
      </c>
      <c r="C17" s="300">
        <v>48.597891400732699</v>
      </c>
      <c r="D17" s="300">
        <v>44.995128586186198</v>
      </c>
      <c r="E17" s="301">
        <f>D17/C17-1</f>
        <v>-7.4134138554253881E-2</v>
      </c>
    </row>
    <row r="18" spans="2:12" ht="22.5" customHeight="1">
      <c r="B18" s="570" t="s">
        <v>184</v>
      </c>
      <c r="C18" s="571"/>
      <c r="D18" s="571"/>
      <c r="E18" s="572"/>
    </row>
    <row r="19" spans="2:12" ht="15" customHeight="1" thickBot="1"/>
    <row r="20" spans="2:12" ht="30" customHeight="1" thickBot="1">
      <c r="E20" s="53" t="s">
        <v>49</v>
      </c>
    </row>
    <row r="28" spans="2:12"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</row>
  </sheetData>
  <mergeCells count="2">
    <mergeCell ref="B7:E7"/>
    <mergeCell ref="B18:E18"/>
  </mergeCells>
  <hyperlinks>
    <hyperlink ref="E20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30" spans="2:12" ht="15" customHeight="1" thickBot="1"/>
    <row r="31" spans="2:12" ht="30" customHeight="1" thickBot="1">
      <c r="I31" s="53" t="s">
        <v>51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3:L73"/>
  <sheetViews>
    <sheetView showGridLines="0" showRowColHeaders="0" zoomScaleNormal="100" workbookViewId="0">
      <selection activeCell="E10" sqref="E10"/>
    </sheetView>
  </sheetViews>
  <sheetFormatPr baseColWidth="10" defaultRowHeight="12.75" outlineLevelRow="1"/>
  <cols>
    <col min="1" max="1" width="13.7109375" style="255" customWidth="1"/>
    <col min="2" max="2" width="12.140625" style="255" customWidth="1"/>
    <col min="3" max="18" width="11" style="255" customWidth="1"/>
    <col min="19" max="21" width="10.42578125" style="255" customWidth="1"/>
    <col min="22" max="25" width="9.28515625" style="255" customWidth="1"/>
    <col min="26" max="37" width="7.28515625" style="255" customWidth="1"/>
    <col min="38" max="38" width="11.5703125" style="255" bestFit="1" customWidth="1"/>
    <col min="39" max="258" width="11.42578125" style="255"/>
    <col min="259" max="259" width="13.7109375" style="255" customWidth="1"/>
    <col min="260" max="260" width="12.140625" style="255" customWidth="1"/>
    <col min="261" max="274" width="11" style="255" customWidth="1"/>
    <col min="275" max="277" width="10.42578125" style="255" customWidth="1"/>
    <col min="278" max="279" width="7.28515625" style="255" customWidth="1"/>
    <col min="280" max="280" width="7.85546875" style="255" bestFit="1" customWidth="1"/>
    <col min="281" max="293" width="7.28515625" style="255" customWidth="1"/>
    <col min="294" max="294" width="11.5703125" style="255" bestFit="1" customWidth="1"/>
    <col min="295" max="514" width="11.42578125" style="255"/>
    <col min="515" max="515" width="13.7109375" style="255" customWidth="1"/>
    <col min="516" max="516" width="12.140625" style="255" customWidth="1"/>
    <col min="517" max="530" width="11" style="255" customWidth="1"/>
    <col min="531" max="533" width="10.42578125" style="255" customWidth="1"/>
    <col min="534" max="535" width="7.28515625" style="255" customWidth="1"/>
    <col min="536" max="536" width="7.85546875" style="255" bestFit="1" customWidth="1"/>
    <col min="537" max="549" width="7.28515625" style="255" customWidth="1"/>
    <col min="550" max="550" width="11.5703125" style="255" bestFit="1" customWidth="1"/>
    <col min="551" max="770" width="11.42578125" style="255"/>
    <col min="771" max="771" width="13.7109375" style="255" customWidth="1"/>
    <col min="772" max="772" width="12.140625" style="255" customWidth="1"/>
    <col min="773" max="786" width="11" style="255" customWidth="1"/>
    <col min="787" max="789" width="10.42578125" style="255" customWidth="1"/>
    <col min="790" max="791" width="7.28515625" style="255" customWidth="1"/>
    <col min="792" max="792" width="7.85546875" style="255" bestFit="1" customWidth="1"/>
    <col min="793" max="805" width="7.28515625" style="255" customWidth="1"/>
    <col min="806" max="806" width="11.5703125" style="255" bestFit="1" customWidth="1"/>
    <col min="807" max="1026" width="11.42578125" style="255"/>
    <col min="1027" max="1027" width="13.7109375" style="255" customWidth="1"/>
    <col min="1028" max="1028" width="12.140625" style="255" customWidth="1"/>
    <col min="1029" max="1042" width="11" style="255" customWidth="1"/>
    <col min="1043" max="1045" width="10.42578125" style="255" customWidth="1"/>
    <col min="1046" max="1047" width="7.28515625" style="255" customWidth="1"/>
    <col min="1048" max="1048" width="7.85546875" style="255" bestFit="1" customWidth="1"/>
    <col min="1049" max="1061" width="7.28515625" style="255" customWidth="1"/>
    <col min="1062" max="1062" width="11.5703125" style="255" bestFit="1" customWidth="1"/>
    <col min="1063" max="1282" width="11.42578125" style="255"/>
    <col min="1283" max="1283" width="13.7109375" style="255" customWidth="1"/>
    <col min="1284" max="1284" width="12.140625" style="255" customWidth="1"/>
    <col min="1285" max="1298" width="11" style="255" customWidth="1"/>
    <col min="1299" max="1301" width="10.42578125" style="255" customWidth="1"/>
    <col min="1302" max="1303" width="7.28515625" style="255" customWidth="1"/>
    <col min="1304" max="1304" width="7.85546875" style="255" bestFit="1" customWidth="1"/>
    <col min="1305" max="1317" width="7.28515625" style="255" customWidth="1"/>
    <col min="1318" max="1318" width="11.5703125" style="255" bestFit="1" customWidth="1"/>
    <col min="1319" max="1538" width="11.42578125" style="255"/>
    <col min="1539" max="1539" width="13.7109375" style="255" customWidth="1"/>
    <col min="1540" max="1540" width="12.140625" style="255" customWidth="1"/>
    <col min="1541" max="1554" width="11" style="255" customWidth="1"/>
    <col min="1555" max="1557" width="10.42578125" style="255" customWidth="1"/>
    <col min="1558" max="1559" width="7.28515625" style="255" customWidth="1"/>
    <col min="1560" max="1560" width="7.85546875" style="255" bestFit="1" customWidth="1"/>
    <col min="1561" max="1573" width="7.28515625" style="255" customWidth="1"/>
    <col min="1574" max="1574" width="11.5703125" style="255" bestFit="1" customWidth="1"/>
    <col min="1575" max="1794" width="11.42578125" style="255"/>
    <col min="1795" max="1795" width="13.7109375" style="255" customWidth="1"/>
    <col min="1796" max="1796" width="12.140625" style="255" customWidth="1"/>
    <col min="1797" max="1810" width="11" style="255" customWidth="1"/>
    <col min="1811" max="1813" width="10.42578125" style="255" customWidth="1"/>
    <col min="1814" max="1815" width="7.28515625" style="255" customWidth="1"/>
    <col min="1816" max="1816" width="7.85546875" style="255" bestFit="1" customWidth="1"/>
    <col min="1817" max="1829" width="7.28515625" style="255" customWidth="1"/>
    <col min="1830" max="1830" width="11.5703125" style="255" bestFit="1" customWidth="1"/>
    <col min="1831" max="2050" width="11.42578125" style="255"/>
    <col min="2051" max="2051" width="13.7109375" style="255" customWidth="1"/>
    <col min="2052" max="2052" width="12.140625" style="255" customWidth="1"/>
    <col min="2053" max="2066" width="11" style="255" customWidth="1"/>
    <col min="2067" max="2069" width="10.42578125" style="255" customWidth="1"/>
    <col min="2070" max="2071" width="7.28515625" style="255" customWidth="1"/>
    <col min="2072" max="2072" width="7.85546875" style="255" bestFit="1" customWidth="1"/>
    <col min="2073" max="2085" width="7.28515625" style="255" customWidth="1"/>
    <col min="2086" max="2086" width="11.5703125" style="255" bestFit="1" customWidth="1"/>
    <col min="2087" max="2306" width="11.42578125" style="255"/>
    <col min="2307" max="2307" width="13.7109375" style="255" customWidth="1"/>
    <col min="2308" max="2308" width="12.140625" style="255" customWidth="1"/>
    <col min="2309" max="2322" width="11" style="255" customWidth="1"/>
    <col min="2323" max="2325" width="10.42578125" style="255" customWidth="1"/>
    <col min="2326" max="2327" width="7.28515625" style="255" customWidth="1"/>
    <col min="2328" max="2328" width="7.85546875" style="255" bestFit="1" customWidth="1"/>
    <col min="2329" max="2341" width="7.28515625" style="255" customWidth="1"/>
    <col min="2342" max="2342" width="11.5703125" style="255" bestFit="1" customWidth="1"/>
    <col min="2343" max="2562" width="11.42578125" style="255"/>
    <col min="2563" max="2563" width="13.7109375" style="255" customWidth="1"/>
    <col min="2564" max="2564" width="12.140625" style="255" customWidth="1"/>
    <col min="2565" max="2578" width="11" style="255" customWidth="1"/>
    <col min="2579" max="2581" width="10.42578125" style="255" customWidth="1"/>
    <col min="2582" max="2583" width="7.28515625" style="255" customWidth="1"/>
    <col min="2584" max="2584" width="7.85546875" style="255" bestFit="1" customWidth="1"/>
    <col min="2585" max="2597" width="7.28515625" style="255" customWidth="1"/>
    <col min="2598" max="2598" width="11.5703125" style="255" bestFit="1" customWidth="1"/>
    <col min="2599" max="2818" width="11.42578125" style="255"/>
    <col min="2819" max="2819" width="13.7109375" style="255" customWidth="1"/>
    <col min="2820" max="2820" width="12.140625" style="255" customWidth="1"/>
    <col min="2821" max="2834" width="11" style="255" customWidth="1"/>
    <col min="2835" max="2837" width="10.42578125" style="255" customWidth="1"/>
    <col min="2838" max="2839" width="7.28515625" style="255" customWidth="1"/>
    <col min="2840" max="2840" width="7.85546875" style="255" bestFit="1" customWidth="1"/>
    <col min="2841" max="2853" width="7.28515625" style="255" customWidth="1"/>
    <col min="2854" max="2854" width="11.5703125" style="255" bestFit="1" customWidth="1"/>
    <col min="2855" max="3074" width="11.42578125" style="255"/>
    <col min="3075" max="3075" width="13.7109375" style="255" customWidth="1"/>
    <col min="3076" max="3076" width="12.140625" style="255" customWidth="1"/>
    <col min="3077" max="3090" width="11" style="255" customWidth="1"/>
    <col min="3091" max="3093" width="10.42578125" style="255" customWidth="1"/>
    <col min="3094" max="3095" width="7.28515625" style="255" customWidth="1"/>
    <col min="3096" max="3096" width="7.85546875" style="255" bestFit="1" customWidth="1"/>
    <col min="3097" max="3109" width="7.28515625" style="255" customWidth="1"/>
    <col min="3110" max="3110" width="11.5703125" style="255" bestFit="1" customWidth="1"/>
    <col min="3111" max="3330" width="11.42578125" style="255"/>
    <col min="3331" max="3331" width="13.7109375" style="255" customWidth="1"/>
    <col min="3332" max="3332" width="12.140625" style="255" customWidth="1"/>
    <col min="3333" max="3346" width="11" style="255" customWidth="1"/>
    <col min="3347" max="3349" width="10.42578125" style="255" customWidth="1"/>
    <col min="3350" max="3351" width="7.28515625" style="255" customWidth="1"/>
    <col min="3352" max="3352" width="7.85546875" style="255" bestFit="1" customWidth="1"/>
    <col min="3353" max="3365" width="7.28515625" style="255" customWidth="1"/>
    <col min="3366" max="3366" width="11.5703125" style="255" bestFit="1" customWidth="1"/>
    <col min="3367" max="3586" width="11.42578125" style="255"/>
    <col min="3587" max="3587" width="13.7109375" style="255" customWidth="1"/>
    <col min="3588" max="3588" width="12.140625" style="255" customWidth="1"/>
    <col min="3589" max="3602" width="11" style="255" customWidth="1"/>
    <col min="3603" max="3605" width="10.42578125" style="255" customWidth="1"/>
    <col min="3606" max="3607" width="7.28515625" style="255" customWidth="1"/>
    <col min="3608" max="3608" width="7.85546875" style="255" bestFit="1" customWidth="1"/>
    <col min="3609" max="3621" width="7.28515625" style="255" customWidth="1"/>
    <col min="3622" max="3622" width="11.5703125" style="255" bestFit="1" customWidth="1"/>
    <col min="3623" max="3842" width="11.42578125" style="255"/>
    <col min="3843" max="3843" width="13.7109375" style="255" customWidth="1"/>
    <col min="3844" max="3844" width="12.140625" style="255" customWidth="1"/>
    <col min="3845" max="3858" width="11" style="255" customWidth="1"/>
    <col min="3859" max="3861" width="10.42578125" style="255" customWidth="1"/>
    <col min="3862" max="3863" width="7.28515625" style="255" customWidth="1"/>
    <col min="3864" max="3864" width="7.85546875" style="255" bestFit="1" customWidth="1"/>
    <col min="3865" max="3877" width="7.28515625" style="255" customWidth="1"/>
    <col min="3878" max="3878" width="11.5703125" style="255" bestFit="1" customWidth="1"/>
    <col min="3879" max="4098" width="11.42578125" style="255"/>
    <col min="4099" max="4099" width="13.7109375" style="255" customWidth="1"/>
    <col min="4100" max="4100" width="12.140625" style="255" customWidth="1"/>
    <col min="4101" max="4114" width="11" style="255" customWidth="1"/>
    <col min="4115" max="4117" width="10.42578125" style="255" customWidth="1"/>
    <col min="4118" max="4119" width="7.28515625" style="255" customWidth="1"/>
    <col min="4120" max="4120" width="7.85546875" style="255" bestFit="1" customWidth="1"/>
    <col min="4121" max="4133" width="7.28515625" style="255" customWidth="1"/>
    <col min="4134" max="4134" width="11.5703125" style="255" bestFit="1" customWidth="1"/>
    <col min="4135" max="4354" width="11.42578125" style="255"/>
    <col min="4355" max="4355" width="13.7109375" style="255" customWidth="1"/>
    <col min="4356" max="4356" width="12.140625" style="255" customWidth="1"/>
    <col min="4357" max="4370" width="11" style="255" customWidth="1"/>
    <col min="4371" max="4373" width="10.42578125" style="255" customWidth="1"/>
    <col min="4374" max="4375" width="7.28515625" style="255" customWidth="1"/>
    <col min="4376" max="4376" width="7.85546875" style="255" bestFit="1" customWidth="1"/>
    <col min="4377" max="4389" width="7.28515625" style="255" customWidth="1"/>
    <col min="4390" max="4390" width="11.5703125" style="255" bestFit="1" customWidth="1"/>
    <col min="4391" max="4610" width="11.42578125" style="255"/>
    <col min="4611" max="4611" width="13.7109375" style="255" customWidth="1"/>
    <col min="4612" max="4612" width="12.140625" style="255" customWidth="1"/>
    <col min="4613" max="4626" width="11" style="255" customWidth="1"/>
    <col min="4627" max="4629" width="10.42578125" style="255" customWidth="1"/>
    <col min="4630" max="4631" width="7.28515625" style="255" customWidth="1"/>
    <col min="4632" max="4632" width="7.85546875" style="255" bestFit="1" customWidth="1"/>
    <col min="4633" max="4645" width="7.28515625" style="255" customWidth="1"/>
    <col min="4646" max="4646" width="11.5703125" style="255" bestFit="1" customWidth="1"/>
    <col min="4647" max="4866" width="11.42578125" style="255"/>
    <col min="4867" max="4867" width="13.7109375" style="255" customWidth="1"/>
    <col min="4868" max="4868" width="12.140625" style="255" customWidth="1"/>
    <col min="4869" max="4882" width="11" style="255" customWidth="1"/>
    <col min="4883" max="4885" width="10.42578125" style="255" customWidth="1"/>
    <col min="4886" max="4887" width="7.28515625" style="255" customWidth="1"/>
    <col min="4888" max="4888" width="7.85546875" style="255" bestFit="1" customWidth="1"/>
    <col min="4889" max="4901" width="7.28515625" style="255" customWidth="1"/>
    <col min="4902" max="4902" width="11.5703125" style="255" bestFit="1" customWidth="1"/>
    <col min="4903" max="5122" width="11.42578125" style="255"/>
    <col min="5123" max="5123" width="13.7109375" style="255" customWidth="1"/>
    <col min="5124" max="5124" width="12.140625" style="255" customWidth="1"/>
    <col min="5125" max="5138" width="11" style="255" customWidth="1"/>
    <col min="5139" max="5141" width="10.42578125" style="255" customWidth="1"/>
    <col min="5142" max="5143" width="7.28515625" style="255" customWidth="1"/>
    <col min="5144" max="5144" width="7.85546875" style="255" bestFit="1" customWidth="1"/>
    <col min="5145" max="5157" width="7.28515625" style="255" customWidth="1"/>
    <col min="5158" max="5158" width="11.5703125" style="255" bestFit="1" customWidth="1"/>
    <col min="5159" max="5378" width="11.42578125" style="255"/>
    <col min="5379" max="5379" width="13.7109375" style="255" customWidth="1"/>
    <col min="5380" max="5380" width="12.140625" style="255" customWidth="1"/>
    <col min="5381" max="5394" width="11" style="255" customWidth="1"/>
    <col min="5395" max="5397" width="10.42578125" style="255" customWidth="1"/>
    <col min="5398" max="5399" width="7.28515625" style="255" customWidth="1"/>
    <col min="5400" max="5400" width="7.85546875" style="255" bestFit="1" customWidth="1"/>
    <col min="5401" max="5413" width="7.28515625" style="255" customWidth="1"/>
    <col min="5414" max="5414" width="11.5703125" style="255" bestFit="1" customWidth="1"/>
    <col min="5415" max="5634" width="11.42578125" style="255"/>
    <col min="5635" max="5635" width="13.7109375" style="255" customWidth="1"/>
    <col min="5636" max="5636" width="12.140625" style="255" customWidth="1"/>
    <col min="5637" max="5650" width="11" style="255" customWidth="1"/>
    <col min="5651" max="5653" width="10.42578125" style="255" customWidth="1"/>
    <col min="5654" max="5655" width="7.28515625" style="255" customWidth="1"/>
    <col min="5656" max="5656" width="7.85546875" style="255" bestFit="1" customWidth="1"/>
    <col min="5657" max="5669" width="7.28515625" style="255" customWidth="1"/>
    <col min="5670" max="5670" width="11.5703125" style="255" bestFit="1" customWidth="1"/>
    <col min="5671" max="5890" width="11.42578125" style="255"/>
    <col min="5891" max="5891" width="13.7109375" style="255" customWidth="1"/>
    <col min="5892" max="5892" width="12.140625" style="255" customWidth="1"/>
    <col min="5893" max="5906" width="11" style="255" customWidth="1"/>
    <col min="5907" max="5909" width="10.42578125" style="255" customWidth="1"/>
    <col min="5910" max="5911" width="7.28515625" style="255" customWidth="1"/>
    <col min="5912" max="5912" width="7.85546875" style="255" bestFit="1" customWidth="1"/>
    <col min="5913" max="5925" width="7.28515625" style="255" customWidth="1"/>
    <col min="5926" max="5926" width="11.5703125" style="255" bestFit="1" customWidth="1"/>
    <col min="5927" max="6146" width="11.42578125" style="255"/>
    <col min="6147" max="6147" width="13.7109375" style="255" customWidth="1"/>
    <col min="6148" max="6148" width="12.140625" style="255" customWidth="1"/>
    <col min="6149" max="6162" width="11" style="255" customWidth="1"/>
    <col min="6163" max="6165" width="10.42578125" style="255" customWidth="1"/>
    <col min="6166" max="6167" width="7.28515625" style="255" customWidth="1"/>
    <col min="6168" max="6168" width="7.85546875" style="255" bestFit="1" customWidth="1"/>
    <col min="6169" max="6181" width="7.28515625" style="255" customWidth="1"/>
    <col min="6182" max="6182" width="11.5703125" style="255" bestFit="1" customWidth="1"/>
    <col min="6183" max="6402" width="11.42578125" style="255"/>
    <col min="6403" max="6403" width="13.7109375" style="255" customWidth="1"/>
    <col min="6404" max="6404" width="12.140625" style="255" customWidth="1"/>
    <col min="6405" max="6418" width="11" style="255" customWidth="1"/>
    <col min="6419" max="6421" width="10.42578125" style="255" customWidth="1"/>
    <col min="6422" max="6423" width="7.28515625" style="255" customWidth="1"/>
    <col min="6424" max="6424" width="7.85546875" style="255" bestFit="1" customWidth="1"/>
    <col min="6425" max="6437" width="7.28515625" style="255" customWidth="1"/>
    <col min="6438" max="6438" width="11.5703125" style="255" bestFit="1" customWidth="1"/>
    <col min="6439" max="6658" width="11.42578125" style="255"/>
    <col min="6659" max="6659" width="13.7109375" style="255" customWidth="1"/>
    <col min="6660" max="6660" width="12.140625" style="255" customWidth="1"/>
    <col min="6661" max="6674" width="11" style="255" customWidth="1"/>
    <col min="6675" max="6677" width="10.42578125" style="255" customWidth="1"/>
    <col min="6678" max="6679" width="7.28515625" style="255" customWidth="1"/>
    <col min="6680" max="6680" width="7.85546875" style="255" bestFit="1" customWidth="1"/>
    <col min="6681" max="6693" width="7.28515625" style="255" customWidth="1"/>
    <col min="6694" max="6694" width="11.5703125" style="255" bestFit="1" customWidth="1"/>
    <col min="6695" max="6914" width="11.42578125" style="255"/>
    <col min="6915" max="6915" width="13.7109375" style="255" customWidth="1"/>
    <col min="6916" max="6916" width="12.140625" style="255" customWidth="1"/>
    <col min="6917" max="6930" width="11" style="255" customWidth="1"/>
    <col min="6931" max="6933" width="10.42578125" style="255" customWidth="1"/>
    <col min="6934" max="6935" width="7.28515625" style="255" customWidth="1"/>
    <col min="6936" max="6936" width="7.85546875" style="255" bestFit="1" customWidth="1"/>
    <col min="6937" max="6949" width="7.28515625" style="255" customWidth="1"/>
    <col min="6950" max="6950" width="11.5703125" style="255" bestFit="1" customWidth="1"/>
    <col min="6951" max="7170" width="11.42578125" style="255"/>
    <col min="7171" max="7171" width="13.7109375" style="255" customWidth="1"/>
    <col min="7172" max="7172" width="12.140625" style="255" customWidth="1"/>
    <col min="7173" max="7186" width="11" style="255" customWidth="1"/>
    <col min="7187" max="7189" width="10.42578125" style="255" customWidth="1"/>
    <col min="7190" max="7191" width="7.28515625" style="255" customWidth="1"/>
    <col min="7192" max="7192" width="7.85546875" style="255" bestFit="1" customWidth="1"/>
    <col min="7193" max="7205" width="7.28515625" style="255" customWidth="1"/>
    <col min="7206" max="7206" width="11.5703125" style="255" bestFit="1" customWidth="1"/>
    <col min="7207" max="7426" width="11.42578125" style="255"/>
    <col min="7427" max="7427" width="13.7109375" style="255" customWidth="1"/>
    <col min="7428" max="7428" width="12.140625" style="255" customWidth="1"/>
    <col min="7429" max="7442" width="11" style="255" customWidth="1"/>
    <col min="7443" max="7445" width="10.42578125" style="255" customWidth="1"/>
    <col min="7446" max="7447" width="7.28515625" style="255" customWidth="1"/>
    <col min="7448" max="7448" width="7.85546875" style="255" bestFit="1" customWidth="1"/>
    <col min="7449" max="7461" width="7.28515625" style="255" customWidth="1"/>
    <col min="7462" max="7462" width="11.5703125" style="255" bestFit="1" customWidth="1"/>
    <col min="7463" max="7682" width="11.42578125" style="255"/>
    <col min="7683" max="7683" width="13.7109375" style="255" customWidth="1"/>
    <col min="7684" max="7684" width="12.140625" style="255" customWidth="1"/>
    <col min="7685" max="7698" width="11" style="255" customWidth="1"/>
    <col min="7699" max="7701" width="10.42578125" style="255" customWidth="1"/>
    <col min="7702" max="7703" width="7.28515625" style="255" customWidth="1"/>
    <col min="7704" max="7704" width="7.85546875" style="255" bestFit="1" customWidth="1"/>
    <col min="7705" max="7717" width="7.28515625" style="255" customWidth="1"/>
    <col min="7718" max="7718" width="11.5703125" style="255" bestFit="1" customWidth="1"/>
    <col min="7719" max="7938" width="11.42578125" style="255"/>
    <col min="7939" max="7939" width="13.7109375" style="255" customWidth="1"/>
    <col min="7940" max="7940" width="12.140625" style="255" customWidth="1"/>
    <col min="7941" max="7954" width="11" style="255" customWidth="1"/>
    <col min="7955" max="7957" width="10.42578125" style="255" customWidth="1"/>
    <col min="7958" max="7959" width="7.28515625" style="255" customWidth="1"/>
    <col min="7960" max="7960" width="7.85546875" style="255" bestFit="1" customWidth="1"/>
    <col min="7961" max="7973" width="7.28515625" style="255" customWidth="1"/>
    <col min="7974" max="7974" width="11.5703125" style="255" bestFit="1" customWidth="1"/>
    <col min="7975" max="8194" width="11.42578125" style="255"/>
    <col min="8195" max="8195" width="13.7109375" style="255" customWidth="1"/>
    <col min="8196" max="8196" width="12.140625" style="255" customWidth="1"/>
    <col min="8197" max="8210" width="11" style="255" customWidth="1"/>
    <col min="8211" max="8213" width="10.42578125" style="255" customWidth="1"/>
    <col min="8214" max="8215" width="7.28515625" style="255" customWidth="1"/>
    <col min="8216" max="8216" width="7.85546875" style="255" bestFit="1" customWidth="1"/>
    <col min="8217" max="8229" width="7.28515625" style="255" customWidth="1"/>
    <col min="8230" max="8230" width="11.5703125" style="255" bestFit="1" customWidth="1"/>
    <col min="8231" max="8450" width="11.42578125" style="255"/>
    <col min="8451" max="8451" width="13.7109375" style="255" customWidth="1"/>
    <col min="8452" max="8452" width="12.140625" style="255" customWidth="1"/>
    <col min="8453" max="8466" width="11" style="255" customWidth="1"/>
    <col min="8467" max="8469" width="10.42578125" style="255" customWidth="1"/>
    <col min="8470" max="8471" width="7.28515625" style="255" customWidth="1"/>
    <col min="8472" max="8472" width="7.85546875" style="255" bestFit="1" customWidth="1"/>
    <col min="8473" max="8485" width="7.28515625" style="255" customWidth="1"/>
    <col min="8486" max="8486" width="11.5703125" style="255" bestFit="1" customWidth="1"/>
    <col min="8487" max="8706" width="11.42578125" style="255"/>
    <col min="8707" max="8707" width="13.7109375" style="255" customWidth="1"/>
    <col min="8708" max="8708" width="12.140625" style="255" customWidth="1"/>
    <col min="8709" max="8722" width="11" style="255" customWidth="1"/>
    <col min="8723" max="8725" width="10.42578125" style="255" customWidth="1"/>
    <col min="8726" max="8727" width="7.28515625" style="255" customWidth="1"/>
    <col min="8728" max="8728" width="7.85546875" style="255" bestFit="1" customWidth="1"/>
    <col min="8729" max="8741" width="7.28515625" style="255" customWidth="1"/>
    <col min="8742" max="8742" width="11.5703125" style="255" bestFit="1" customWidth="1"/>
    <col min="8743" max="8962" width="11.42578125" style="255"/>
    <col min="8963" max="8963" width="13.7109375" style="255" customWidth="1"/>
    <col min="8964" max="8964" width="12.140625" style="255" customWidth="1"/>
    <col min="8965" max="8978" width="11" style="255" customWidth="1"/>
    <col min="8979" max="8981" width="10.42578125" style="255" customWidth="1"/>
    <col min="8982" max="8983" width="7.28515625" style="255" customWidth="1"/>
    <col min="8984" max="8984" width="7.85546875" style="255" bestFit="1" customWidth="1"/>
    <col min="8985" max="8997" width="7.28515625" style="255" customWidth="1"/>
    <col min="8998" max="8998" width="11.5703125" style="255" bestFit="1" customWidth="1"/>
    <col min="8999" max="9218" width="11.42578125" style="255"/>
    <col min="9219" max="9219" width="13.7109375" style="255" customWidth="1"/>
    <col min="9220" max="9220" width="12.140625" style="255" customWidth="1"/>
    <col min="9221" max="9234" width="11" style="255" customWidth="1"/>
    <col min="9235" max="9237" width="10.42578125" style="255" customWidth="1"/>
    <col min="9238" max="9239" width="7.28515625" style="255" customWidth="1"/>
    <col min="9240" max="9240" width="7.85546875" style="255" bestFit="1" customWidth="1"/>
    <col min="9241" max="9253" width="7.28515625" style="255" customWidth="1"/>
    <col min="9254" max="9254" width="11.5703125" style="255" bestFit="1" customWidth="1"/>
    <col min="9255" max="9474" width="11.42578125" style="255"/>
    <col min="9475" max="9475" width="13.7109375" style="255" customWidth="1"/>
    <col min="9476" max="9476" width="12.140625" style="255" customWidth="1"/>
    <col min="9477" max="9490" width="11" style="255" customWidth="1"/>
    <col min="9491" max="9493" width="10.42578125" style="255" customWidth="1"/>
    <col min="9494" max="9495" width="7.28515625" style="255" customWidth="1"/>
    <col min="9496" max="9496" width="7.85546875" style="255" bestFit="1" customWidth="1"/>
    <col min="9497" max="9509" width="7.28515625" style="255" customWidth="1"/>
    <col min="9510" max="9510" width="11.5703125" style="255" bestFit="1" customWidth="1"/>
    <col min="9511" max="9730" width="11.42578125" style="255"/>
    <col min="9731" max="9731" width="13.7109375" style="255" customWidth="1"/>
    <col min="9732" max="9732" width="12.140625" style="255" customWidth="1"/>
    <col min="9733" max="9746" width="11" style="255" customWidth="1"/>
    <col min="9747" max="9749" width="10.42578125" style="255" customWidth="1"/>
    <col min="9750" max="9751" width="7.28515625" style="255" customWidth="1"/>
    <col min="9752" max="9752" width="7.85546875" style="255" bestFit="1" customWidth="1"/>
    <col min="9753" max="9765" width="7.28515625" style="255" customWidth="1"/>
    <col min="9766" max="9766" width="11.5703125" style="255" bestFit="1" customWidth="1"/>
    <col min="9767" max="9986" width="11.42578125" style="255"/>
    <col min="9987" max="9987" width="13.7109375" style="255" customWidth="1"/>
    <col min="9988" max="9988" width="12.140625" style="255" customWidth="1"/>
    <col min="9989" max="10002" width="11" style="255" customWidth="1"/>
    <col min="10003" max="10005" width="10.42578125" style="255" customWidth="1"/>
    <col min="10006" max="10007" width="7.28515625" style="255" customWidth="1"/>
    <col min="10008" max="10008" width="7.85546875" style="255" bestFit="1" customWidth="1"/>
    <col min="10009" max="10021" width="7.28515625" style="255" customWidth="1"/>
    <col min="10022" max="10022" width="11.5703125" style="255" bestFit="1" customWidth="1"/>
    <col min="10023" max="10242" width="11.42578125" style="255"/>
    <col min="10243" max="10243" width="13.7109375" style="255" customWidth="1"/>
    <col min="10244" max="10244" width="12.140625" style="255" customWidth="1"/>
    <col min="10245" max="10258" width="11" style="255" customWidth="1"/>
    <col min="10259" max="10261" width="10.42578125" style="255" customWidth="1"/>
    <col min="10262" max="10263" width="7.28515625" style="255" customWidth="1"/>
    <col min="10264" max="10264" width="7.85546875" style="255" bestFit="1" customWidth="1"/>
    <col min="10265" max="10277" width="7.28515625" style="255" customWidth="1"/>
    <col min="10278" max="10278" width="11.5703125" style="255" bestFit="1" customWidth="1"/>
    <col min="10279" max="10498" width="11.42578125" style="255"/>
    <col min="10499" max="10499" width="13.7109375" style="255" customWidth="1"/>
    <col min="10500" max="10500" width="12.140625" style="255" customWidth="1"/>
    <col min="10501" max="10514" width="11" style="255" customWidth="1"/>
    <col min="10515" max="10517" width="10.42578125" style="255" customWidth="1"/>
    <col min="10518" max="10519" width="7.28515625" style="255" customWidth="1"/>
    <col min="10520" max="10520" width="7.85546875" style="255" bestFit="1" customWidth="1"/>
    <col min="10521" max="10533" width="7.28515625" style="255" customWidth="1"/>
    <col min="10534" max="10534" width="11.5703125" style="255" bestFit="1" customWidth="1"/>
    <col min="10535" max="10754" width="11.42578125" style="255"/>
    <col min="10755" max="10755" width="13.7109375" style="255" customWidth="1"/>
    <col min="10756" max="10756" width="12.140625" style="255" customWidth="1"/>
    <col min="10757" max="10770" width="11" style="255" customWidth="1"/>
    <col min="10771" max="10773" width="10.42578125" style="255" customWidth="1"/>
    <col min="10774" max="10775" width="7.28515625" style="255" customWidth="1"/>
    <col min="10776" max="10776" width="7.85546875" style="255" bestFit="1" customWidth="1"/>
    <col min="10777" max="10789" width="7.28515625" style="255" customWidth="1"/>
    <col min="10790" max="10790" width="11.5703125" style="255" bestFit="1" customWidth="1"/>
    <col min="10791" max="11010" width="11.42578125" style="255"/>
    <col min="11011" max="11011" width="13.7109375" style="255" customWidth="1"/>
    <col min="11012" max="11012" width="12.140625" style="255" customWidth="1"/>
    <col min="11013" max="11026" width="11" style="255" customWidth="1"/>
    <col min="11027" max="11029" width="10.42578125" style="255" customWidth="1"/>
    <col min="11030" max="11031" width="7.28515625" style="255" customWidth="1"/>
    <col min="11032" max="11032" width="7.85546875" style="255" bestFit="1" customWidth="1"/>
    <col min="11033" max="11045" width="7.28515625" style="255" customWidth="1"/>
    <col min="11046" max="11046" width="11.5703125" style="255" bestFit="1" customWidth="1"/>
    <col min="11047" max="11266" width="11.42578125" style="255"/>
    <col min="11267" max="11267" width="13.7109375" style="255" customWidth="1"/>
    <col min="11268" max="11268" width="12.140625" style="255" customWidth="1"/>
    <col min="11269" max="11282" width="11" style="255" customWidth="1"/>
    <col min="11283" max="11285" width="10.42578125" style="255" customWidth="1"/>
    <col min="11286" max="11287" width="7.28515625" style="255" customWidth="1"/>
    <col min="11288" max="11288" width="7.85546875" style="255" bestFit="1" customWidth="1"/>
    <col min="11289" max="11301" width="7.28515625" style="255" customWidth="1"/>
    <col min="11302" max="11302" width="11.5703125" style="255" bestFit="1" customWidth="1"/>
    <col min="11303" max="11522" width="11.42578125" style="255"/>
    <col min="11523" max="11523" width="13.7109375" style="255" customWidth="1"/>
    <col min="11524" max="11524" width="12.140625" style="255" customWidth="1"/>
    <col min="11525" max="11538" width="11" style="255" customWidth="1"/>
    <col min="11539" max="11541" width="10.42578125" style="255" customWidth="1"/>
    <col min="11542" max="11543" width="7.28515625" style="255" customWidth="1"/>
    <col min="11544" max="11544" width="7.85546875" style="255" bestFit="1" customWidth="1"/>
    <col min="11545" max="11557" width="7.28515625" style="255" customWidth="1"/>
    <col min="11558" max="11558" width="11.5703125" style="255" bestFit="1" customWidth="1"/>
    <col min="11559" max="11778" width="11.42578125" style="255"/>
    <col min="11779" max="11779" width="13.7109375" style="255" customWidth="1"/>
    <col min="11780" max="11780" width="12.140625" style="255" customWidth="1"/>
    <col min="11781" max="11794" width="11" style="255" customWidth="1"/>
    <col min="11795" max="11797" width="10.42578125" style="255" customWidth="1"/>
    <col min="11798" max="11799" width="7.28515625" style="255" customWidth="1"/>
    <col min="11800" max="11800" width="7.85546875" style="255" bestFit="1" customWidth="1"/>
    <col min="11801" max="11813" width="7.28515625" style="255" customWidth="1"/>
    <col min="11814" max="11814" width="11.5703125" style="255" bestFit="1" customWidth="1"/>
    <col min="11815" max="12034" width="11.42578125" style="255"/>
    <col min="12035" max="12035" width="13.7109375" style="255" customWidth="1"/>
    <col min="12036" max="12036" width="12.140625" style="255" customWidth="1"/>
    <col min="12037" max="12050" width="11" style="255" customWidth="1"/>
    <col min="12051" max="12053" width="10.42578125" style="255" customWidth="1"/>
    <col min="12054" max="12055" width="7.28515625" style="255" customWidth="1"/>
    <col min="12056" max="12056" width="7.85546875" style="255" bestFit="1" customWidth="1"/>
    <col min="12057" max="12069" width="7.28515625" style="255" customWidth="1"/>
    <col min="12070" max="12070" width="11.5703125" style="255" bestFit="1" customWidth="1"/>
    <col min="12071" max="12290" width="11.42578125" style="255"/>
    <col min="12291" max="12291" width="13.7109375" style="255" customWidth="1"/>
    <col min="12292" max="12292" width="12.140625" style="255" customWidth="1"/>
    <col min="12293" max="12306" width="11" style="255" customWidth="1"/>
    <col min="12307" max="12309" width="10.42578125" style="255" customWidth="1"/>
    <col min="12310" max="12311" width="7.28515625" style="255" customWidth="1"/>
    <col min="12312" max="12312" width="7.85546875" style="255" bestFit="1" customWidth="1"/>
    <col min="12313" max="12325" width="7.28515625" style="255" customWidth="1"/>
    <col min="12326" max="12326" width="11.5703125" style="255" bestFit="1" customWidth="1"/>
    <col min="12327" max="12546" width="11.42578125" style="255"/>
    <col min="12547" max="12547" width="13.7109375" style="255" customWidth="1"/>
    <col min="12548" max="12548" width="12.140625" style="255" customWidth="1"/>
    <col min="12549" max="12562" width="11" style="255" customWidth="1"/>
    <col min="12563" max="12565" width="10.42578125" style="255" customWidth="1"/>
    <col min="12566" max="12567" width="7.28515625" style="255" customWidth="1"/>
    <col min="12568" max="12568" width="7.85546875" style="255" bestFit="1" customWidth="1"/>
    <col min="12569" max="12581" width="7.28515625" style="255" customWidth="1"/>
    <col min="12582" max="12582" width="11.5703125" style="255" bestFit="1" customWidth="1"/>
    <col min="12583" max="12802" width="11.42578125" style="255"/>
    <col min="12803" max="12803" width="13.7109375" style="255" customWidth="1"/>
    <col min="12804" max="12804" width="12.140625" style="255" customWidth="1"/>
    <col min="12805" max="12818" width="11" style="255" customWidth="1"/>
    <col min="12819" max="12821" width="10.42578125" style="255" customWidth="1"/>
    <col min="12822" max="12823" width="7.28515625" style="255" customWidth="1"/>
    <col min="12824" max="12824" width="7.85546875" style="255" bestFit="1" customWidth="1"/>
    <col min="12825" max="12837" width="7.28515625" style="255" customWidth="1"/>
    <col min="12838" max="12838" width="11.5703125" style="255" bestFit="1" customWidth="1"/>
    <col min="12839" max="13058" width="11.42578125" style="255"/>
    <col min="13059" max="13059" width="13.7109375" style="255" customWidth="1"/>
    <col min="13060" max="13060" width="12.140625" style="255" customWidth="1"/>
    <col min="13061" max="13074" width="11" style="255" customWidth="1"/>
    <col min="13075" max="13077" width="10.42578125" style="255" customWidth="1"/>
    <col min="13078" max="13079" width="7.28515625" style="255" customWidth="1"/>
    <col min="13080" max="13080" width="7.85546875" style="255" bestFit="1" customWidth="1"/>
    <col min="13081" max="13093" width="7.28515625" style="255" customWidth="1"/>
    <col min="13094" max="13094" width="11.5703125" style="255" bestFit="1" customWidth="1"/>
    <col min="13095" max="13314" width="11.42578125" style="255"/>
    <col min="13315" max="13315" width="13.7109375" style="255" customWidth="1"/>
    <col min="13316" max="13316" width="12.140625" style="255" customWidth="1"/>
    <col min="13317" max="13330" width="11" style="255" customWidth="1"/>
    <col min="13331" max="13333" width="10.42578125" style="255" customWidth="1"/>
    <col min="13334" max="13335" width="7.28515625" style="255" customWidth="1"/>
    <col min="13336" max="13336" width="7.85546875" style="255" bestFit="1" customWidth="1"/>
    <col min="13337" max="13349" width="7.28515625" style="255" customWidth="1"/>
    <col min="13350" max="13350" width="11.5703125" style="255" bestFit="1" customWidth="1"/>
    <col min="13351" max="13570" width="11.42578125" style="255"/>
    <col min="13571" max="13571" width="13.7109375" style="255" customWidth="1"/>
    <col min="13572" max="13572" width="12.140625" style="255" customWidth="1"/>
    <col min="13573" max="13586" width="11" style="255" customWidth="1"/>
    <col min="13587" max="13589" width="10.42578125" style="255" customWidth="1"/>
    <col min="13590" max="13591" width="7.28515625" style="255" customWidth="1"/>
    <col min="13592" max="13592" width="7.85546875" style="255" bestFit="1" customWidth="1"/>
    <col min="13593" max="13605" width="7.28515625" style="255" customWidth="1"/>
    <col min="13606" max="13606" width="11.5703125" style="255" bestFit="1" customWidth="1"/>
    <col min="13607" max="13826" width="11.42578125" style="255"/>
    <col min="13827" max="13827" width="13.7109375" style="255" customWidth="1"/>
    <col min="13828" max="13828" width="12.140625" style="255" customWidth="1"/>
    <col min="13829" max="13842" width="11" style="255" customWidth="1"/>
    <col min="13843" max="13845" width="10.42578125" style="255" customWidth="1"/>
    <col min="13846" max="13847" width="7.28515625" style="255" customWidth="1"/>
    <col min="13848" max="13848" width="7.85546875" style="255" bestFit="1" customWidth="1"/>
    <col min="13849" max="13861" width="7.28515625" style="255" customWidth="1"/>
    <col min="13862" max="13862" width="11.5703125" style="255" bestFit="1" customWidth="1"/>
    <col min="13863" max="14082" width="11.42578125" style="255"/>
    <col min="14083" max="14083" width="13.7109375" style="255" customWidth="1"/>
    <col min="14084" max="14084" width="12.140625" style="255" customWidth="1"/>
    <col min="14085" max="14098" width="11" style="255" customWidth="1"/>
    <col min="14099" max="14101" width="10.42578125" style="255" customWidth="1"/>
    <col min="14102" max="14103" width="7.28515625" style="255" customWidth="1"/>
    <col min="14104" max="14104" width="7.85546875" style="255" bestFit="1" customWidth="1"/>
    <col min="14105" max="14117" width="7.28515625" style="255" customWidth="1"/>
    <col min="14118" max="14118" width="11.5703125" style="255" bestFit="1" customWidth="1"/>
    <col min="14119" max="14338" width="11.42578125" style="255"/>
    <col min="14339" max="14339" width="13.7109375" style="255" customWidth="1"/>
    <col min="14340" max="14340" width="12.140625" style="255" customWidth="1"/>
    <col min="14341" max="14354" width="11" style="255" customWidth="1"/>
    <col min="14355" max="14357" width="10.42578125" style="255" customWidth="1"/>
    <col min="14358" max="14359" width="7.28515625" style="255" customWidth="1"/>
    <col min="14360" max="14360" width="7.85546875" style="255" bestFit="1" customWidth="1"/>
    <col min="14361" max="14373" width="7.28515625" style="255" customWidth="1"/>
    <col min="14374" max="14374" width="11.5703125" style="255" bestFit="1" customWidth="1"/>
    <col min="14375" max="14594" width="11.42578125" style="255"/>
    <col min="14595" max="14595" width="13.7109375" style="255" customWidth="1"/>
    <col min="14596" max="14596" width="12.140625" style="255" customWidth="1"/>
    <col min="14597" max="14610" width="11" style="255" customWidth="1"/>
    <col min="14611" max="14613" width="10.42578125" style="255" customWidth="1"/>
    <col min="14614" max="14615" width="7.28515625" style="255" customWidth="1"/>
    <col min="14616" max="14616" width="7.85546875" style="255" bestFit="1" customWidth="1"/>
    <col min="14617" max="14629" width="7.28515625" style="255" customWidth="1"/>
    <col min="14630" max="14630" width="11.5703125" style="255" bestFit="1" customWidth="1"/>
    <col min="14631" max="14850" width="11.42578125" style="255"/>
    <col min="14851" max="14851" width="13.7109375" style="255" customWidth="1"/>
    <col min="14852" max="14852" width="12.140625" style="255" customWidth="1"/>
    <col min="14853" max="14866" width="11" style="255" customWidth="1"/>
    <col min="14867" max="14869" width="10.42578125" style="255" customWidth="1"/>
    <col min="14870" max="14871" width="7.28515625" style="255" customWidth="1"/>
    <col min="14872" max="14872" width="7.85546875" style="255" bestFit="1" customWidth="1"/>
    <col min="14873" max="14885" width="7.28515625" style="255" customWidth="1"/>
    <col min="14886" max="14886" width="11.5703125" style="255" bestFit="1" customWidth="1"/>
    <col min="14887" max="15106" width="11.42578125" style="255"/>
    <col min="15107" max="15107" width="13.7109375" style="255" customWidth="1"/>
    <col min="15108" max="15108" width="12.140625" style="255" customWidth="1"/>
    <col min="15109" max="15122" width="11" style="255" customWidth="1"/>
    <col min="15123" max="15125" width="10.42578125" style="255" customWidth="1"/>
    <col min="15126" max="15127" width="7.28515625" style="255" customWidth="1"/>
    <col min="15128" max="15128" width="7.85546875" style="255" bestFit="1" customWidth="1"/>
    <col min="15129" max="15141" width="7.28515625" style="255" customWidth="1"/>
    <col min="15142" max="15142" width="11.5703125" style="255" bestFit="1" customWidth="1"/>
    <col min="15143" max="15362" width="11.42578125" style="255"/>
    <col min="15363" max="15363" width="13.7109375" style="255" customWidth="1"/>
    <col min="15364" max="15364" width="12.140625" style="255" customWidth="1"/>
    <col min="15365" max="15378" width="11" style="255" customWidth="1"/>
    <col min="15379" max="15381" width="10.42578125" style="255" customWidth="1"/>
    <col min="15382" max="15383" width="7.28515625" style="255" customWidth="1"/>
    <col min="15384" max="15384" width="7.85546875" style="255" bestFit="1" customWidth="1"/>
    <col min="15385" max="15397" width="7.28515625" style="255" customWidth="1"/>
    <col min="15398" max="15398" width="11.5703125" style="255" bestFit="1" customWidth="1"/>
    <col min="15399" max="15618" width="11.42578125" style="255"/>
    <col min="15619" max="15619" width="13.7109375" style="255" customWidth="1"/>
    <col min="15620" max="15620" width="12.140625" style="255" customWidth="1"/>
    <col min="15621" max="15634" width="11" style="255" customWidth="1"/>
    <col min="15635" max="15637" width="10.42578125" style="255" customWidth="1"/>
    <col min="15638" max="15639" width="7.28515625" style="255" customWidth="1"/>
    <col min="15640" max="15640" width="7.85546875" style="255" bestFit="1" customWidth="1"/>
    <col min="15641" max="15653" width="7.28515625" style="255" customWidth="1"/>
    <col min="15654" max="15654" width="11.5703125" style="255" bestFit="1" customWidth="1"/>
    <col min="15655" max="15874" width="11.42578125" style="255"/>
    <col min="15875" max="15875" width="13.7109375" style="255" customWidth="1"/>
    <col min="15876" max="15876" width="12.140625" style="255" customWidth="1"/>
    <col min="15877" max="15890" width="11" style="255" customWidth="1"/>
    <col min="15891" max="15893" width="10.42578125" style="255" customWidth="1"/>
    <col min="15894" max="15895" width="7.28515625" style="255" customWidth="1"/>
    <col min="15896" max="15896" width="7.85546875" style="255" bestFit="1" customWidth="1"/>
    <col min="15897" max="15909" width="7.28515625" style="255" customWidth="1"/>
    <col min="15910" max="15910" width="11.5703125" style="255" bestFit="1" customWidth="1"/>
    <col min="15911" max="16130" width="11.42578125" style="255"/>
    <col min="16131" max="16131" width="13.7109375" style="255" customWidth="1"/>
    <col min="16132" max="16132" width="12.140625" style="255" customWidth="1"/>
    <col min="16133" max="16146" width="11" style="255" customWidth="1"/>
    <col min="16147" max="16149" width="10.42578125" style="255" customWidth="1"/>
    <col min="16150" max="16151" width="7.28515625" style="255" customWidth="1"/>
    <col min="16152" max="16152" width="7.85546875" style="255" bestFit="1" customWidth="1"/>
    <col min="16153" max="16165" width="7.28515625" style="255" customWidth="1"/>
    <col min="16166" max="16166" width="11.5703125" style="255" bestFit="1" customWidth="1"/>
    <col min="16167" max="16384" width="11.42578125" style="255"/>
  </cols>
  <sheetData>
    <row r="3" spans="2:12">
      <c r="B3" s="254"/>
    </row>
    <row r="4" spans="2:12">
      <c r="B4" s="254"/>
    </row>
    <row r="5" spans="2:12">
      <c r="B5" s="254"/>
    </row>
    <row r="6" spans="2:12" ht="27.75" customHeight="1" thickBot="1">
      <c r="B6" s="542" t="s">
        <v>268</v>
      </c>
      <c r="C6" s="543"/>
      <c r="D6" s="543"/>
      <c r="E6" s="543"/>
      <c r="F6" s="543"/>
    </row>
    <row r="7" spans="2:12" ht="36.75" thickBot="1">
      <c r="B7" s="221"/>
      <c r="C7" s="222" t="s">
        <v>269</v>
      </c>
      <c r="D7" s="222" t="s">
        <v>198</v>
      </c>
      <c r="E7" s="222" t="s">
        <v>199</v>
      </c>
      <c r="F7" s="222" t="s">
        <v>200</v>
      </c>
      <c r="H7" s="53" t="s">
        <v>49</v>
      </c>
    </row>
    <row r="8" spans="2:12" ht="15" hidden="1">
      <c r="B8" s="223" t="s">
        <v>201</v>
      </c>
      <c r="C8" s="302">
        <v>0</v>
      </c>
      <c r="D8" s="33" t="str">
        <f t="shared" ref="D8:D18" si="0">IFERROR((C8-C9)/C9,"-")</f>
        <v>-</v>
      </c>
      <c r="E8" s="34">
        <f>C8/C21-1</f>
        <v>-1</v>
      </c>
      <c r="F8" s="303">
        <f>((SUM(C8:C19)/SUM(C21:C32))-1)</f>
        <v>-0.42004201583301948</v>
      </c>
    </row>
    <row r="9" spans="2:12" ht="15" hidden="1">
      <c r="B9" s="223" t="s">
        <v>202</v>
      </c>
      <c r="C9" s="302">
        <v>0</v>
      </c>
      <c r="D9" s="33" t="str">
        <f t="shared" si="0"/>
        <v>-</v>
      </c>
      <c r="E9" s="34">
        <f t="shared" ref="E9:E59" si="1">C9/C22-1</f>
        <v>-1</v>
      </c>
      <c r="F9" s="303">
        <f>((SUM(C9:C19,C21)/SUM(C22:C32,C34))-1)</f>
        <v>-0.33771956053887253</v>
      </c>
    </row>
    <row r="10" spans="2:12" ht="15" hidden="1">
      <c r="B10" s="223" t="s">
        <v>203</v>
      </c>
      <c r="C10" s="302">
        <v>0</v>
      </c>
      <c r="D10" s="33" t="str">
        <f t="shared" si="0"/>
        <v>-</v>
      </c>
      <c r="E10" s="34">
        <f t="shared" si="1"/>
        <v>-1</v>
      </c>
      <c r="F10" s="303">
        <f>((SUM(C10:C19,C21:C22)/SUM(C23:C32,C34:C35))-1)</f>
        <v>-0.25628683555212528</v>
      </c>
    </row>
    <row r="11" spans="2:12" ht="15" hidden="1">
      <c r="B11" s="223" t="s">
        <v>204</v>
      </c>
      <c r="C11" s="302">
        <v>0</v>
      </c>
      <c r="D11" s="33" t="str">
        <f t="shared" si="0"/>
        <v>-</v>
      </c>
      <c r="E11" s="34">
        <f t="shared" si="1"/>
        <v>-1</v>
      </c>
      <c r="F11" s="303">
        <f>((SUM(C11:C19,C21:C23)/SUM(C24:C32,C34:C36))-1)</f>
        <v>-0.20376878972189316</v>
      </c>
      <c r="H11" s="10"/>
    </row>
    <row r="12" spans="2:12" ht="15" hidden="1">
      <c r="B12" s="223" t="s">
        <v>205</v>
      </c>
      <c r="C12" s="302">
        <v>0</v>
      </c>
      <c r="D12" s="33">
        <f t="shared" si="0"/>
        <v>-1</v>
      </c>
      <c r="E12" s="34">
        <f t="shared" si="1"/>
        <v>-1</v>
      </c>
      <c r="F12" s="303">
        <f>((SUM(C12:C19,C21:C24)/SUM(C25:C32,C34:C37))-1)</f>
        <v>-0.1495752543633162</v>
      </c>
      <c r="G12" s="10"/>
      <c r="H12" s="10"/>
      <c r="I12" s="10"/>
      <c r="J12" s="10"/>
      <c r="K12" s="10"/>
      <c r="L12" s="10"/>
    </row>
    <row r="13" spans="2:12" ht="15">
      <c r="B13" s="223" t="s">
        <v>206</v>
      </c>
      <c r="C13" s="302">
        <v>46.707606953148165</v>
      </c>
      <c r="D13" s="33">
        <f t="shared" si="0"/>
        <v>-7.2310734424790482E-2</v>
      </c>
      <c r="E13" s="34">
        <f t="shared" si="1"/>
        <v>-9.28800358681654E-2</v>
      </c>
      <c r="F13" s="303">
        <f>((SUM(C13:C19,C21:C25)/SUM(C26:C32,C34:C38))-1)</f>
        <v>-7.9350672416971579E-2</v>
      </c>
      <c r="G13" s="10"/>
      <c r="H13" s="10"/>
      <c r="I13" s="10"/>
      <c r="J13" s="10"/>
      <c r="K13" s="10"/>
      <c r="L13" s="10"/>
    </row>
    <row r="14" spans="2:12" ht="15">
      <c r="B14" s="223" t="s">
        <v>207</v>
      </c>
      <c r="C14" s="302">
        <v>50.348331802877254</v>
      </c>
      <c r="D14" s="33">
        <f t="shared" si="0"/>
        <v>0.13084469472173357</v>
      </c>
      <c r="E14" s="34">
        <f t="shared" si="1"/>
        <v>7.8898167490600635E-2</v>
      </c>
      <c r="F14" s="303">
        <f>((SUM(C14:C19,C21:C26)/SUM(C27:C32,C34:C39))-1)</f>
        <v>-9.042161722915365E-2</v>
      </c>
      <c r="G14" s="10"/>
      <c r="H14" s="10"/>
      <c r="I14" s="10"/>
      <c r="J14" s="10"/>
      <c r="K14" s="10"/>
      <c r="L14" s="10"/>
    </row>
    <row r="15" spans="2:12" ht="15">
      <c r="B15" s="223" t="s">
        <v>208</v>
      </c>
      <c r="C15" s="302">
        <v>44.522764299890397</v>
      </c>
      <c r="D15" s="33">
        <f t="shared" si="0"/>
        <v>-3.2258064516129094E-2</v>
      </c>
      <c r="E15" s="34">
        <f t="shared" si="1"/>
        <v>5.3045513242440778E-2</v>
      </c>
      <c r="F15" s="303">
        <f>((SUM(C15:C19,C21:C27)/SUM(C28:C32,C34:C40))-1)</f>
        <v>-0.10836313330370095</v>
      </c>
      <c r="G15" s="10"/>
      <c r="H15" s="10"/>
      <c r="I15" s="10"/>
      <c r="J15" s="10"/>
      <c r="K15" s="10"/>
      <c r="L15" s="10"/>
    </row>
    <row r="16" spans="2:12" ht="15">
      <c r="B16" s="223" t="s">
        <v>209</v>
      </c>
      <c r="C16" s="302">
        <v>46.00685644322008</v>
      </c>
      <c r="D16" s="33">
        <f t="shared" si="0"/>
        <v>-0.20340403037415133</v>
      </c>
      <c r="E16" s="34">
        <f t="shared" si="1"/>
        <v>-0.11712039065016155</v>
      </c>
      <c r="F16" s="303">
        <f>((SUM(C16:C19,C21:C28)/SUM(C29:C32,C34:C41))-1)</f>
        <v>-0.12727298283671418</v>
      </c>
      <c r="G16" s="10"/>
      <c r="H16" s="10"/>
      <c r="I16" s="10"/>
      <c r="J16" s="10"/>
      <c r="K16" s="10"/>
      <c r="L16" s="10"/>
    </row>
    <row r="17" spans="2:12" ht="15">
      <c r="B17" s="223" t="s">
        <v>210</v>
      </c>
      <c r="C17" s="302">
        <v>57.754317367220594</v>
      </c>
      <c r="D17" s="33">
        <f t="shared" si="0"/>
        <v>-0.15760913991801936</v>
      </c>
      <c r="E17" s="34">
        <f t="shared" si="1"/>
        <v>-5.6610301090810222E-2</v>
      </c>
      <c r="F17" s="303">
        <f>((SUM(C17:C19,C21:C29)/SUM(C30:C32,C34:C42))-1)</f>
        <v>-0.13855221929665795</v>
      </c>
      <c r="G17" s="10"/>
      <c r="I17" s="10"/>
      <c r="J17" s="10"/>
      <c r="K17" s="10"/>
      <c r="L17" s="10"/>
    </row>
    <row r="18" spans="2:12" ht="15">
      <c r="B18" s="223" t="s">
        <v>211</v>
      </c>
      <c r="C18" s="302">
        <v>68.56</v>
      </c>
      <c r="D18" s="33">
        <f t="shared" si="0"/>
        <v>5.982377492657296E-2</v>
      </c>
      <c r="E18" s="34">
        <f t="shared" si="1"/>
        <v>4.2262085740346622E-2</v>
      </c>
      <c r="F18" s="303">
        <f>((SUM(C18:C19,C21:C30)/SUM(C31:C32,C34:C43))-1)</f>
        <v>-0.14617625570481296</v>
      </c>
    </row>
    <row r="19" spans="2:12" ht="15">
      <c r="B19" s="223" t="s">
        <v>212</v>
      </c>
      <c r="C19" s="302">
        <v>64.69</v>
      </c>
      <c r="D19" s="33" t="s">
        <v>213</v>
      </c>
      <c r="E19" s="34">
        <f t="shared" si="1"/>
        <v>-2.6632560938910532E-2</v>
      </c>
      <c r="F19" s="303">
        <f>((SUM(C19,C21:C31)/SUM(C32,C34:C44))-1)</f>
        <v>-0.15834718071214804</v>
      </c>
    </row>
    <row r="20" spans="2:12" ht="30">
      <c r="B20" s="238" t="s">
        <v>54</v>
      </c>
      <c r="C20" s="304">
        <v>53.995217413409314</v>
      </c>
      <c r="D20" s="257"/>
      <c r="E20" s="305">
        <v>-1.925502082712871E-2</v>
      </c>
      <c r="F20" s="305" t="s">
        <v>213</v>
      </c>
    </row>
    <row r="21" spans="2:12" ht="15" hidden="1" outlineLevel="1">
      <c r="B21" s="223" t="s">
        <v>201</v>
      </c>
      <c r="C21" s="302">
        <v>57.508510578039591</v>
      </c>
      <c r="D21" s="33">
        <f t="shared" ref="D21:D31" si="2">IFERROR((C21-C22)/C22,"-")</f>
        <v>7.7322560198385395E-3</v>
      </c>
      <c r="E21" s="34">
        <f t="shared" si="1"/>
        <v>-9.0055212372791349E-2</v>
      </c>
      <c r="F21" s="303">
        <f>((SUM(C21:C32)/SUM(C34:C45))-1)</f>
        <v>-0.15914617858263957</v>
      </c>
    </row>
    <row r="22" spans="2:12" ht="15" hidden="1" outlineLevel="1">
      <c r="B22" s="223" t="s">
        <v>202</v>
      </c>
      <c r="C22" s="302">
        <v>57.06725197541703</v>
      </c>
      <c r="D22" s="33">
        <f t="shared" si="2"/>
        <v>0.34414230518822103</v>
      </c>
      <c r="E22" s="34">
        <f t="shared" si="1"/>
        <v>-7.5085057124521404E-2</v>
      </c>
      <c r="F22" s="303">
        <f>((SUM(C22:C32,C34)/SUM(C35:C45,C47))-1)</f>
        <v>-0.15454844303638193</v>
      </c>
    </row>
    <row r="23" spans="2:12" ht="15" hidden="1" outlineLevel="1">
      <c r="B23" s="223" t="s">
        <v>203</v>
      </c>
      <c r="C23" s="302">
        <v>42.456257611373871</v>
      </c>
      <c r="D23" s="33">
        <f t="shared" si="2"/>
        <v>-7.4422114423939964E-2</v>
      </c>
      <c r="E23" s="34">
        <f t="shared" si="1"/>
        <v>-0.18416107587675112</v>
      </c>
      <c r="F23" s="303">
        <f>((SUM(C23:C32,C34:C35)/SUM(C36:C45,C47:C48))-1)</f>
        <v>-0.15287476281241597</v>
      </c>
    </row>
    <row r="24" spans="2:12" ht="15" hidden="1" outlineLevel="1">
      <c r="B24" s="223" t="s">
        <v>204</v>
      </c>
      <c r="C24" s="302">
        <v>45.87</v>
      </c>
      <c r="D24" s="33">
        <f t="shared" si="2"/>
        <v>-0.28193487789605515</v>
      </c>
      <c r="E24" s="34">
        <f t="shared" si="1"/>
        <v>-0.19441517386722873</v>
      </c>
      <c r="F24" s="303">
        <f>((SUM(C24:C32,C34:C36)/SUM(C37:C45,C47:C49))-1)</f>
        <v>-0.14300728001232843</v>
      </c>
    </row>
    <row r="25" spans="2:12" ht="15" hidden="1" outlineLevel="1">
      <c r="B25" s="223" t="s">
        <v>205</v>
      </c>
      <c r="C25" s="302">
        <v>63.88</v>
      </c>
      <c r="D25" s="33">
        <f t="shared" si="2"/>
        <v>0.24062924839774713</v>
      </c>
      <c r="E25" s="34">
        <f t="shared" si="1"/>
        <v>-0.21242756750092462</v>
      </c>
      <c r="F25" s="303">
        <f>((SUM(C25:C32,C34:C37)/SUM(C38:C45,C47:C50))-1)</f>
        <v>-0.13285932614571061</v>
      </c>
    </row>
    <row r="26" spans="2:12" ht="15" hidden="1" outlineLevel="1">
      <c r="B26" s="223" t="s">
        <v>206</v>
      </c>
      <c r="C26" s="302">
        <v>51.49</v>
      </c>
      <c r="D26" s="33">
        <f t="shared" si="2"/>
        <v>0.10336260715824504</v>
      </c>
      <c r="E26" s="34">
        <f t="shared" si="1"/>
        <v>-0.21124387254901955</v>
      </c>
      <c r="F26" s="303">
        <f>((SUM(C26:C32,C34:C38)/SUM(C39:C45,C47:C51))-1)</f>
        <v>-0.11069275540206436</v>
      </c>
    </row>
    <row r="27" spans="2:12" ht="15" hidden="1" outlineLevel="1">
      <c r="B27" s="223" t="s">
        <v>207</v>
      </c>
      <c r="C27" s="302">
        <v>46.666435554322959</v>
      </c>
      <c r="D27" s="33">
        <f t="shared" si="2"/>
        <v>0.10374729314860354</v>
      </c>
      <c r="E27" s="34">
        <f t="shared" si="1"/>
        <v>-0.18013992350100216</v>
      </c>
      <c r="F27" s="303">
        <f>((SUM(C27:C32,C34:C39)/SUM(C40:C45,C47:C52))-1)</f>
        <v>-9.6967385660455596E-2</v>
      </c>
    </row>
    <row r="28" spans="2:12" ht="15" hidden="1" outlineLevel="1">
      <c r="B28" s="223" t="s">
        <v>208</v>
      </c>
      <c r="C28" s="302">
        <v>42.28</v>
      </c>
      <c r="D28" s="33">
        <f t="shared" si="2"/>
        <v>-0.18863941661869119</v>
      </c>
      <c r="E28" s="34">
        <f t="shared" si="1"/>
        <v>-0.23709852038975099</v>
      </c>
      <c r="F28" s="303">
        <f>((SUM(C28:C32,C34:C40)/SUM(C41:C45,C47:C53))-1)</f>
        <v>-8.463791536208487E-2</v>
      </c>
    </row>
    <row r="29" spans="2:12" ht="15" hidden="1" outlineLevel="1">
      <c r="B29" s="223" t="s">
        <v>209</v>
      </c>
      <c r="C29" s="302">
        <v>52.11</v>
      </c>
      <c r="D29" s="33">
        <f t="shared" si="2"/>
        <v>-0.14880757922247631</v>
      </c>
      <c r="E29" s="34">
        <f t="shared" si="1"/>
        <v>-0.24324716816729597</v>
      </c>
      <c r="F29" s="303">
        <f>((SUM(C29:C32,C34:C41)/SUM(C42:C45,C47:C54))-1)</f>
        <v>-5.6783624236539154E-2</v>
      </c>
    </row>
    <row r="30" spans="2:12" ht="15" hidden="1" outlineLevel="1">
      <c r="B30" s="223" t="s">
        <v>210</v>
      </c>
      <c r="C30" s="302">
        <v>61.22</v>
      </c>
      <c r="D30" s="33">
        <f t="shared" si="2"/>
        <v>-6.9321982365460666E-2</v>
      </c>
      <c r="E30" s="34">
        <f t="shared" si="1"/>
        <v>-0.14995834490419324</v>
      </c>
      <c r="F30" s="303">
        <f>((SUM(C30:C32,C34:C42)/SUM(C43:C45,C47:C55))-1)</f>
        <v>-2.5909343105250282E-2</v>
      </c>
    </row>
    <row r="31" spans="2:12" ht="15" hidden="1" outlineLevel="1">
      <c r="B31" s="223" t="s">
        <v>211</v>
      </c>
      <c r="C31" s="302">
        <v>65.78</v>
      </c>
      <c r="D31" s="33">
        <f t="shared" si="2"/>
        <v>-1.023171832681301E-2</v>
      </c>
      <c r="E31" s="34">
        <f t="shared" si="1"/>
        <v>-0.10564242012236569</v>
      </c>
      <c r="F31" s="303">
        <f>((SUM(C31:C32,C34:C43)/SUM(C44:C45,C47:C56))-1)</f>
        <v>-1.2840181000141948E-2</v>
      </c>
    </row>
    <row r="32" spans="2:12" ht="15" hidden="1" outlineLevel="1">
      <c r="B32" s="223" t="s">
        <v>212</v>
      </c>
      <c r="C32" s="302">
        <v>66.459999999999994</v>
      </c>
      <c r="D32" s="33" t="s">
        <v>213</v>
      </c>
      <c r="E32" s="34">
        <f t="shared" si="1"/>
        <v>-4.0981240981241007E-2</v>
      </c>
      <c r="F32" s="303">
        <f>((SUM(C32,C34:C44)/SUM(C45,C47:C57))-1)</f>
        <v>-3.260183240338721E-3</v>
      </c>
    </row>
    <row r="33" spans="2:6" ht="15" collapsed="1">
      <c r="B33" s="228">
        <v>2009</v>
      </c>
      <c r="C33" s="306">
        <v>54.35806956552662</v>
      </c>
      <c r="D33" s="229"/>
      <c r="E33" s="307">
        <f t="shared" si="1"/>
        <v>-0.1596462293694515</v>
      </c>
      <c r="F33" s="307">
        <f>C33/C46-1</f>
        <v>-0.1596462293694515</v>
      </c>
    </row>
    <row r="34" spans="2:6" ht="15" hidden="1" outlineLevel="1">
      <c r="B34" s="223" t="s">
        <v>201</v>
      </c>
      <c r="C34" s="302">
        <v>63.2</v>
      </c>
      <c r="D34" s="33">
        <f t="shared" ref="D34:D44" si="3">IFERROR((C34-C35)/C35,"-")</f>
        <v>2.4311183144246351E-2</v>
      </c>
      <c r="E34" s="34">
        <f t="shared" si="1"/>
        <v>-3.8198143357175307E-2</v>
      </c>
      <c r="F34" s="303">
        <f>((SUM(C34:C45)/SUM(C47:C58))-1)</f>
        <v>8.3796361948706988E-4</v>
      </c>
    </row>
    <row r="35" spans="2:6" ht="15" hidden="1" outlineLevel="1">
      <c r="B35" s="223" t="s">
        <v>202</v>
      </c>
      <c r="C35" s="302">
        <v>61.7</v>
      </c>
      <c r="D35" s="33">
        <f t="shared" si="3"/>
        <v>0.1856264411990777</v>
      </c>
      <c r="E35" s="34">
        <f t="shared" si="1"/>
        <v>-5.9881151912235198E-2</v>
      </c>
      <c r="F35" s="303">
        <f>((SUM(C35:C45,C47)/SUM(C48:C58,C60))-1)</f>
        <v>4.8899440043350673E-3</v>
      </c>
    </row>
    <row r="36" spans="2:6" ht="15" hidden="1" outlineLevel="1">
      <c r="B36" s="223" t="s">
        <v>203</v>
      </c>
      <c r="C36" s="302">
        <v>52.04</v>
      </c>
      <c r="D36" s="33">
        <f t="shared" si="3"/>
        <v>-8.60554970144011E-2</v>
      </c>
      <c r="E36" s="34">
        <f t="shared" si="1"/>
        <v>-4.0029514849658776E-2</v>
      </c>
      <c r="F36" s="303">
        <f>((SUM(C36:C45,C47:C48)/SUM(C49:C58,C60:C61))-1)</f>
        <v>8.9191348954706928E-3</v>
      </c>
    </row>
    <row r="37" spans="2:6" ht="15" hidden="1" outlineLevel="1">
      <c r="B37" s="223" t="s">
        <v>204</v>
      </c>
      <c r="C37" s="302">
        <v>56.94</v>
      </c>
      <c r="D37" s="33">
        <f t="shared" si="3"/>
        <v>-0.29799038342991002</v>
      </c>
      <c r="E37" s="34">
        <f t="shared" si="1"/>
        <v>-5.9153998678122988E-2</v>
      </c>
      <c r="F37" s="303">
        <f>((SUM(C37:C45,C47:C49)/SUM(C50:C58,C60:C62))-1)</f>
        <v>4.1576052193936786E-3</v>
      </c>
    </row>
    <row r="38" spans="2:6" ht="15" hidden="1" outlineLevel="1">
      <c r="B38" s="223" t="s">
        <v>205</v>
      </c>
      <c r="C38" s="302">
        <v>81.11</v>
      </c>
      <c r="D38" s="33">
        <f t="shared" si="3"/>
        <v>0.24249387254901958</v>
      </c>
      <c r="E38" s="34">
        <f t="shared" si="1"/>
        <v>3.4640603736235676E-3</v>
      </c>
      <c r="F38" s="303">
        <f>((SUM(C38:C45,C47:C50)/SUM(C51:C58,C60:C63))-1)</f>
        <v>-1.0388294166084888E-3</v>
      </c>
    </row>
    <row r="39" spans="2:6" ht="15" hidden="1" outlineLevel="1">
      <c r="B39" s="223" t="s">
        <v>206</v>
      </c>
      <c r="C39" s="302">
        <v>65.28</v>
      </c>
      <c r="D39" s="33">
        <f t="shared" si="3"/>
        <v>0.14687280393534785</v>
      </c>
      <c r="E39" s="34">
        <f t="shared" si="1"/>
        <v>-4.7980166253463463E-2</v>
      </c>
      <c r="F39" s="303">
        <f>((SUM(C39:C45,C47:C51)/SUM(C52:C58,C60:C64))-1)</f>
        <v>-4.9358715411025322E-3</v>
      </c>
    </row>
    <row r="40" spans="2:6" ht="15" hidden="1" outlineLevel="1">
      <c r="B40" s="223" t="s">
        <v>207</v>
      </c>
      <c r="C40" s="302">
        <v>56.92</v>
      </c>
      <c r="D40" s="33">
        <f t="shared" si="3"/>
        <v>2.7066041140382531E-2</v>
      </c>
      <c r="E40" s="34">
        <f t="shared" si="1"/>
        <v>-9.3978419770275323E-3</v>
      </c>
      <c r="F40" s="303">
        <f>((SUM(C40:C45,C47:C52)/SUM(C53:C58,C60:C65))-1)</f>
        <v>-9.8323742807103764E-3</v>
      </c>
    </row>
    <row r="41" spans="2:6" ht="15" hidden="1" outlineLevel="1">
      <c r="B41" s="223" t="s">
        <v>208</v>
      </c>
      <c r="C41" s="302">
        <v>55.42</v>
      </c>
      <c r="D41" s="33">
        <f t="shared" si="3"/>
        <v>-0.19517862329363925</v>
      </c>
      <c r="E41" s="34">
        <f t="shared" si="1"/>
        <v>0.2058311575282854</v>
      </c>
      <c r="F41" s="303">
        <f>((SUM(C41:C45,C47:C53)/SUM(C54:C58,C60:C66))-1)</f>
        <v>-1.3218054292441273E-2</v>
      </c>
    </row>
    <row r="42" spans="2:6" ht="15" hidden="1" outlineLevel="1">
      <c r="B42" s="223" t="s">
        <v>209</v>
      </c>
      <c r="C42" s="302">
        <v>68.86</v>
      </c>
      <c r="D42" s="33">
        <f t="shared" si="3"/>
        <v>-4.3876700916412062E-2</v>
      </c>
      <c r="E42" s="34">
        <f t="shared" si="1"/>
        <v>0.1242448979591837</v>
      </c>
      <c r="F42" s="303">
        <f>((SUM(C42:C45,C47:C54)/SUM(C55:C58,C60:C67))-1)</f>
        <v>-3.5207968638280018E-2</v>
      </c>
    </row>
    <row r="43" spans="2:6" ht="15" hidden="1" outlineLevel="1">
      <c r="B43" s="223" t="s">
        <v>210</v>
      </c>
      <c r="C43" s="302">
        <v>72.02</v>
      </c>
      <c r="D43" s="33">
        <f t="shared" si="3"/>
        <v>-2.0802175390890566E-2</v>
      </c>
      <c r="E43" s="34">
        <f t="shared" si="1"/>
        <v>-9.3535075653371491E-3</v>
      </c>
      <c r="F43" s="303">
        <f>((SUM(C43:C45,C47:C55)/SUM(C56:C58,C60:C68))-1)</f>
        <v>-4.9242470710912256E-2</v>
      </c>
    </row>
    <row r="44" spans="2:6" ht="15" hidden="1" outlineLevel="1">
      <c r="B44" s="223" t="s">
        <v>211</v>
      </c>
      <c r="C44" s="302">
        <v>73.55</v>
      </c>
      <c r="D44" s="33">
        <f t="shared" si="3"/>
        <v>6.1327561327561328E-2</v>
      </c>
      <c r="E44" s="34">
        <f t="shared" si="1"/>
        <v>-4.6014345648938138E-3</v>
      </c>
      <c r="F44" s="303">
        <f>((SUM(C44:C45,C47:C56)/SUM(C57:C58,C60:C69))-1)</f>
        <v>-4.9189772253683373E-2</v>
      </c>
    </row>
    <row r="45" spans="2:6" ht="15" hidden="1" outlineLevel="1">
      <c r="B45" s="223" t="s">
        <v>212</v>
      </c>
      <c r="C45" s="302">
        <v>69.3</v>
      </c>
      <c r="D45" s="33" t="s">
        <v>213</v>
      </c>
      <c r="E45" s="34">
        <f t="shared" si="1"/>
        <v>4.93039443155463E-3</v>
      </c>
      <c r="F45" s="303">
        <f>((SUM(C45,C47:C57)/SUM(C58,C60:C70))-1)</f>
        <v>-4.9623415589982178E-2</v>
      </c>
    </row>
    <row r="46" spans="2:6" ht="15" collapsed="1">
      <c r="B46" s="230">
        <v>2008</v>
      </c>
      <c r="C46" s="308">
        <v>64.684745240971253</v>
      </c>
      <c r="D46" s="232"/>
      <c r="E46" s="309">
        <f t="shared" si="1"/>
        <v>1.0161953465488427E-3</v>
      </c>
      <c r="F46" s="309">
        <f>C46/C59-1</f>
        <v>1.0161953465488427E-3</v>
      </c>
    </row>
    <row r="47" spans="2:6" ht="15" hidden="1" outlineLevel="1">
      <c r="B47" s="223" t="s">
        <v>201</v>
      </c>
      <c r="C47" s="302">
        <v>65.709999999999994</v>
      </c>
      <c r="D47" s="33">
        <f t="shared" ref="D47:D57" si="4">IFERROR((C47-C48)/C48,"-")</f>
        <v>1.2189547463050175E-3</v>
      </c>
      <c r="E47" s="34">
        <f t="shared" si="1"/>
        <v>9.6803933620159821E-3</v>
      </c>
      <c r="F47" s="303" t="s">
        <v>213</v>
      </c>
    </row>
    <row r="48" spans="2:6" ht="15" hidden="1" outlineLevel="1">
      <c r="B48" s="223" t="s">
        <v>202</v>
      </c>
      <c r="C48" s="302">
        <v>65.63</v>
      </c>
      <c r="D48" s="33">
        <f t="shared" si="4"/>
        <v>0.21066223943921775</v>
      </c>
      <c r="E48" s="34">
        <f t="shared" si="1"/>
        <v>-1.2042751768779336E-2</v>
      </c>
      <c r="F48" s="303" t="s">
        <v>213</v>
      </c>
    </row>
    <row r="49" spans="2:6" ht="15" hidden="1" outlineLevel="1">
      <c r="B49" s="223" t="s">
        <v>203</v>
      </c>
      <c r="C49" s="302">
        <v>54.21</v>
      </c>
      <c r="D49" s="33">
        <f t="shared" si="4"/>
        <v>-0.10426305353602118</v>
      </c>
      <c r="E49" s="34">
        <f t="shared" si="1"/>
        <v>-9.7252289758534505E-2</v>
      </c>
      <c r="F49" s="303" t="s">
        <v>213</v>
      </c>
    </row>
    <row r="50" spans="2:6" ht="15" hidden="1" outlineLevel="1">
      <c r="B50" s="223" t="s">
        <v>204</v>
      </c>
      <c r="C50" s="302">
        <v>60.52</v>
      </c>
      <c r="D50" s="33">
        <f t="shared" si="4"/>
        <v>-0.25126809352963003</v>
      </c>
      <c r="E50" s="34">
        <f t="shared" si="1"/>
        <v>-0.11221945137157108</v>
      </c>
      <c r="F50" s="303" t="s">
        <v>213</v>
      </c>
    </row>
    <row r="51" spans="2:6" ht="15" hidden="1" outlineLevel="1">
      <c r="B51" s="223" t="s">
        <v>205</v>
      </c>
      <c r="C51" s="302">
        <v>80.83</v>
      </c>
      <c r="D51" s="33">
        <f t="shared" si="4"/>
        <v>0.17879539157065782</v>
      </c>
      <c r="E51" s="34">
        <f t="shared" si="1"/>
        <v>-3.3596365375418435E-2</v>
      </c>
      <c r="F51" s="303" t="s">
        <v>213</v>
      </c>
    </row>
    <row r="52" spans="2:6" ht="15" hidden="1" outlineLevel="1">
      <c r="B52" s="223" t="s">
        <v>206</v>
      </c>
      <c r="C52" s="302">
        <v>68.569999999999993</v>
      </c>
      <c r="D52" s="33">
        <f t="shared" si="4"/>
        <v>0.19335189697180633</v>
      </c>
      <c r="E52" s="34">
        <f t="shared" si="1"/>
        <v>-9.5501912676428047E-2</v>
      </c>
      <c r="F52" s="303" t="s">
        <v>213</v>
      </c>
    </row>
    <row r="53" spans="2:6" ht="15" hidden="1" outlineLevel="1">
      <c r="B53" s="223" t="s">
        <v>207</v>
      </c>
      <c r="C53" s="302">
        <v>57.46</v>
      </c>
      <c r="D53" s="33">
        <f t="shared" si="4"/>
        <v>0.25021758050478676</v>
      </c>
      <c r="E53" s="34">
        <f t="shared" si="1"/>
        <v>-5.4156378600823007E-2</v>
      </c>
      <c r="F53" s="303" t="s">
        <v>213</v>
      </c>
    </row>
    <row r="54" spans="2:6" ht="15" hidden="1" outlineLevel="1">
      <c r="B54" s="223" t="s">
        <v>208</v>
      </c>
      <c r="C54" s="302">
        <v>45.96</v>
      </c>
      <c r="D54" s="33">
        <f t="shared" si="4"/>
        <v>-0.24963265306122448</v>
      </c>
      <c r="E54" s="34">
        <f t="shared" si="1"/>
        <v>-0.15592286501377417</v>
      </c>
      <c r="F54" s="303" t="s">
        <v>213</v>
      </c>
    </row>
    <row r="55" spans="2:6" ht="15" hidden="1" outlineLevel="1">
      <c r="B55" s="223" t="s">
        <v>209</v>
      </c>
      <c r="C55" s="302">
        <v>61.25</v>
      </c>
      <c r="D55" s="33">
        <f t="shared" si="4"/>
        <v>-0.15749656121045397</v>
      </c>
      <c r="E55" s="34">
        <f t="shared" si="1"/>
        <v>-6.0870898497393466E-2</v>
      </c>
      <c r="F55" s="303" t="s">
        <v>213</v>
      </c>
    </row>
    <row r="56" spans="2:6" ht="15" hidden="1" outlineLevel="1">
      <c r="B56" s="223" t="s">
        <v>210</v>
      </c>
      <c r="C56" s="302">
        <v>72.7</v>
      </c>
      <c r="D56" s="33">
        <f t="shared" si="4"/>
        <v>-1.6105020977128133E-2</v>
      </c>
      <c r="E56" s="34">
        <f t="shared" si="1"/>
        <v>-9.1317977374949511E-3</v>
      </c>
      <c r="F56" s="303" t="s">
        <v>213</v>
      </c>
    </row>
    <row r="57" spans="2:6" ht="15" hidden="1" outlineLevel="1">
      <c r="B57" s="223" t="s">
        <v>211</v>
      </c>
      <c r="C57" s="302">
        <v>73.89</v>
      </c>
      <c r="D57" s="33">
        <f t="shared" si="4"/>
        <v>7.1490719257540705E-2</v>
      </c>
      <c r="E57" s="34">
        <f t="shared" si="1"/>
        <v>-9.7829000268024879E-3</v>
      </c>
      <c r="F57" s="303" t="s">
        <v>213</v>
      </c>
    </row>
    <row r="58" spans="2:6" ht="15" hidden="1" outlineLevel="1">
      <c r="B58" s="223" t="s">
        <v>212</v>
      </c>
      <c r="C58" s="302">
        <v>68.959999999999994</v>
      </c>
      <c r="D58" s="33" t="s">
        <v>213</v>
      </c>
      <c r="E58" s="34">
        <f t="shared" si="1"/>
        <v>3.0638170677028898E-2</v>
      </c>
      <c r="F58" s="303" t="s">
        <v>213</v>
      </c>
    </row>
    <row r="59" spans="2:6" ht="15" collapsed="1">
      <c r="B59" s="230">
        <v>2007</v>
      </c>
      <c r="C59" s="308">
        <v>64.619079632949976</v>
      </c>
      <c r="D59" s="232"/>
      <c r="E59" s="309">
        <f t="shared" si="1"/>
        <v>-4.7618018101246662E-2</v>
      </c>
      <c r="F59" s="309">
        <f>C59/C72-1</f>
        <v>-4.7618018101246662E-2</v>
      </c>
    </row>
    <row r="60" spans="2:6" ht="15" hidden="1" outlineLevel="1">
      <c r="B60" s="223" t="s">
        <v>201</v>
      </c>
      <c r="C60" s="302">
        <v>65.08</v>
      </c>
      <c r="D60" s="33">
        <f t="shared" ref="D60:D70" si="5">IFERROR((C60-C61)/C61,"-")</f>
        <v>-2.032214360981497E-2</v>
      </c>
      <c r="E60" s="310" t="s">
        <v>213</v>
      </c>
      <c r="F60" s="303" t="s">
        <v>213</v>
      </c>
    </row>
    <row r="61" spans="2:6" ht="15" hidden="1" outlineLevel="1">
      <c r="B61" s="223" t="s">
        <v>202</v>
      </c>
      <c r="C61" s="302">
        <v>66.430000000000007</v>
      </c>
      <c r="D61" s="33">
        <f t="shared" si="5"/>
        <v>0.10624479600333073</v>
      </c>
      <c r="E61" s="310" t="s">
        <v>213</v>
      </c>
      <c r="F61" s="303" t="s">
        <v>213</v>
      </c>
    </row>
    <row r="62" spans="2:6" ht="15" hidden="1" outlineLevel="1">
      <c r="B62" s="223" t="s">
        <v>203</v>
      </c>
      <c r="C62" s="302">
        <v>60.05</v>
      </c>
      <c r="D62" s="33">
        <f t="shared" si="5"/>
        <v>-0.11911397975649118</v>
      </c>
      <c r="E62" s="310" t="s">
        <v>213</v>
      </c>
      <c r="F62" s="303" t="s">
        <v>213</v>
      </c>
    </row>
    <row r="63" spans="2:6" ht="15" hidden="1" outlineLevel="1">
      <c r="B63" s="223" t="s">
        <v>204</v>
      </c>
      <c r="C63" s="302">
        <v>68.17</v>
      </c>
      <c r="D63" s="33">
        <f t="shared" si="5"/>
        <v>-0.18495934959349591</v>
      </c>
      <c r="E63" s="310" t="s">
        <v>213</v>
      </c>
      <c r="F63" s="303" t="s">
        <v>213</v>
      </c>
    </row>
    <row r="64" spans="2:6" ht="15" hidden="1" outlineLevel="1">
      <c r="B64" s="223" t="s">
        <v>205</v>
      </c>
      <c r="C64" s="302">
        <v>83.64</v>
      </c>
      <c r="D64" s="33">
        <f t="shared" si="5"/>
        <v>0.10328452710724176</v>
      </c>
      <c r="E64" s="310" t="s">
        <v>213</v>
      </c>
      <c r="F64" s="303" t="s">
        <v>213</v>
      </c>
    </row>
    <row r="65" spans="2:6" ht="15" hidden="1" outlineLevel="1">
      <c r="B65" s="223" t="s">
        <v>206</v>
      </c>
      <c r="C65" s="302">
        <v>75.81</v>
      </c>
      <c r="D65" s="33">
        <f t="shared" si="5"/>
        <v>0.24790123456790128</v>
      </c>
      <c r="E65" s="310" t="s">
        <v>213</v>
      </c>
      <c r="F65" s="303" t="s">
        <v>213</v>
      </c>
    </row>
    <row r="66" spans="2:6" ht="15" hidden="1" outlineLevel="1">
      <c r="B66" s="223" t="s">
        <v>207</v>
      </c>
      <c r="C66" s="302">
        <v>60.75</v>
      </c>
      <c r="D66" s="33">
        <f t="shared" si="5"/>
        <v>0.11570247933884292</v>
      </c>
      <c r="E66" s="310" t="s">
        <v>213</v>
      </c>
      <c r="F66" s="303" t="s">
        <v>213</v>
      </c>
    </row>
    <row r="67" spans="2:6" ht="15" hidden="1" outlineLevel="1">
      <c r="B67" s="223" t="s">
        <v>208</v>
      </c>
      <c r="C67" s="302">
        <v>54.45</v>
      </c>
      <c r="D67" s="33">
        <f t="shared" si="5"/>
        <v>-0.16513339466421337</v>
      </c>
      <c r="E67" s="310" t="s">
        <v>213</v>
      </c>
      <c r="F67" s="303" t="s">
        <v>213</v>
      </c>
    </row>
    <row r="68" spans="2:6" ht="15" hidden="1" outlineLevel="1">
      <c r="B68" s="223" t="s">
        <v>209</v>
      </c>
      <c r="C68" s="302">
        <v>65.22</v>
      </c>
      <c r="D68" s="33">
        <f t="shared" si="5"/>
        <v>-0.11108082322475134</v>
      </c>
      <c r="E68" s="310" t="s">
        <v>213</v>
      </c>
      <c r="F68" s="303" t="s">
        <v>213</v>
      </c>
    </row>
    <row r="69" spans="2:6" ht="15" hidden="1" outlineLevel="1">
      <c r="B69" s="223" t="s">
        <v>210</v>
      </c>
      <c r="C69" s="302">
        <v>73.37</v>
      </c>
      <c r="D69" s="33">
        <f t="shared" si="5"/>
        <v>-1.6751541141785044E-2</v>
      </c>
      <c r="E69" s="310" t="s">
        <v>213</v>
      </c>
      <c r="F69" s="303" t="s">
        <v>213</v>
      </c>
    </row>
    <row r="70" spans="2:6" ht="15" hidden="1" outlineLevel="1">
      <c r="B70" s="223" t="s">
        <v>211</v>
      </c>
      <c r="C70" s="302">
        <v>74.62</v>
      </c>
      <c r="D70" s="33">
        <f t="shared" si="5"/>
        <v>0.11522941264385007</v>
      </c>
      <c r="E70" s="310" t="s">
        <v>213</v>
      </c>
      <c r="F70" s="303" t="s">
        <v>213</v>
      </c>
    </row>
    <row r="71" spans="2:6" ht="15" hidden="1" outlineLevel="1">
      <c r="B71" s="223" t="s">
        <v>212</v>
      </c>
      <c r="C71" s="302">
        <v>66.91</v>
      </c>
      <c r="D71" s="33" t="s">
        <v>213</v>
      </c>
      <c r="E71" s="310" t="s">
        <v>213</v>
      </c>
      <c r="F71" s="303" t="s">
        <v>213</v>
      </c>
    </row>
    <row r="72" spans="2:6" ht="15" collapsed="1">
      <c r="B72" s="230">
        <v>2006</v>
      </c>
      <c r="C72" s="308">
        <v>67.849960269218485</v>
      </c>
      <c r="D72" s="232"/>
      <c r="E72" s="311" t="s">
        <v>213</v>
      </c>
      <c r="F72" s="311" t="s">
        <v>213</v>
      </c>
    </row>
    <row r="73" spans="2:6">
      <c r="B73" s="567" t="s">
        <v>214</v>
      </c>
      <c r="C73" s="568"/>
      <c r="D73" s="568"/>
      <c r="E73" s="568"/>
      <c r="F73" s="568"/>
    </row>
  </sheetData>
  <mergeCells count="2">
    <mergeCell ref="B6:F6"/>
    <mergeCell ref="B73:F73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E10" sqref="E10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53" t="s">
        <v>51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0"/>
      <c r="C28" s="10"/>
      <c r="D28" s="10"/>
      <c r="E28" s="10"/>
      <c r="F28" s="10"/>
      <c r="G28" s="10"/>
      <c r="H28" s="10"/>
      <c r="J28" s="10"/>
      <c r="K28" s="10"/>
      <c r="L28" s="10"/>
    </row>
    <row r="30" spans="2:12">
      <c r="I30" s="10"/>
    </row>
    <row r="32" spans="2:12" ht="15" customHeight="1" thickBot="1"/>
    <row r="33" spans="9:9" ht="30" customHeight="1" thickBot="1">
      <c r="I33" s="53" t="s">
        <v>51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37">
    <tabColor theme="4" tint="-0.499984740745262"/>
    <pageSetUpPr autoPageBreaks="0" fitToPage="1"/>
  </sheetPr>
  <dimension ref="D7:J79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3" width="11.42578125" style="2"/>
    <col min="4" max="4" width="9.140625" style="2" customWidth="1"/>
    <col min="5" max="5" width="12" style="2" bestFit="1" customWidth="1"/>
    <col min="6" max="6" width="43.28515625" style="2" customWidth="1"/>
    <col min="7" max="7" width="35.140625" style="2" customWidth="1"/>
    <col min="8" max="259" width="11.42578125" style="2"/>
    <col min="260" max="260" width="9.140625" style="2" customWidth="1"/>
    <col min="261" max="261" width="12" style="2" bestFit="1" customWidth="1"/>
    <col min="262" max="262" width="43.28515625" style="2" customWidth="1"/>
    <col min="263" max="515" width="11.42578125" style="2"/>
    <col min="516" max="516" width="9.140625" style="2" customWidth="1"/>
    <col min="517" max="517" width="12" style="2" bestFit="1" customWidth="1"/>
    <col min="518" max="518" width="43.28515625" style="2" customWidth="1"/>
    <col min="519" max="771" width="11.42578125" style="2"/>
    <col min="772" max="772" width="9.140625" style="2" customWidth="1"/>
    <col min="773" max="773" width="12" style="2" bestFit="1" customWidth="1"/>
    <col min="774" max="774" width="43.28515625" style="2" customWidth="1"/>
    <col min="775" max="1027" width="11.42578125" style="2"/>
    <col min="1028" max="1028" width="9.140625" style="2" customWidth="1"/>
    <col min="1029" max="1029" width="12" style="2" bestFit="1" customWidth="1"/>
    <col min="1030" max="1030" width="43.28515625" style="2" customWidth="1"/>
    <col min="1031" max="1283" width="11.42578125" style="2"/>
    <col min="1284" max="1284" width="9.140625" style="2" customWidth="1"/>
    <col min="1285" max="1285" width="12" style="2" bestFit="1" customWidth="1"/>
    <col min="1286" max="1286" width="43.28515625" style="2" customWidth="1"/>
    <col min="1287" max="1539" width="11.42578125" style="2"/>
    <col min="1540" max="1540" width="9.140625" style="2" customWidth="1"/>
    <col min="1541" max="1541" width="12" style="2" bestFit="1" customWidth="1"/>
    <col min="1542" max="1542" width="43.28515625" style="2" customWidth="1"/>
    <col min="1543" max="1795" width="11.42578125" style="2"/>
    <col min="1796" max="1796" width="9.140625" style="2" customWidth="1"/>
    <col min="1797" max="1797" width="12" style="2" bestFit="1" customWidth="1"/>
    <col min="1798" max="1798" width="43.28515625" style="2" customWidth="1"/>
    <col min="1799" max="2051" width="11.42578125" style="2"/>
    <col min="2052" max="2052" width="9.140625" style="2" customWidth="1"/>
    <col min="2053" max="2053" width="12" style="2" bestFit="1" customWidth="1"/>
    <col min="2054" max="2054" width="43.28515625" style="2" customWidth="1"/>
    <col min="2055" max="2307" width="11.42578125" style="2"/>
    <col min="2308" max="2308" width="9.140625" style="2" customWidth="1"/>
    <col min="2309" max="2309" width="12" style="2" bestFit="1" customWidth="1"/>
    <col min="2310" max="2310" width="43.28515625" style="2" customWidth="1"/>
    <col min="2311" max="2563" width="11.42578125" style="2"/>
    <col min="2564" max="2564" width="9.140625" style="2" customWidth="1"/>
    <col min="2565" max="2565" width="12" style="2" bestFit="1" customWidth="1"/>
    <col min="2566" max="2566" width="43.28515625" style="2" customWidth="1"/>
    <col min="2567" max="2819" width="11.42578125" style="2"/>
    <col min="2820" max="2820" width="9.140625" style="2" customWidth="1"/>
    <col min="2821" max="2821" width="12" style="2" bestFit="1" customWidth="1"/>
    <col min="2822" max="2822" width="43.28515625" style="2" customWidth="1"/>
    <col min="2823" max="3075" width="11.42578125" style="2"/>
    <col min="3076" max="3076" width="9.140625" style="2" customWidth="1"/>
    <col min="3077" max="3077" width="12" style="2" bestFit="1" customWidth="1"/>
    <col min="3078" max="3078" width="43.28515625" style="2" customWidth="1"/>
    <col min="3079" max="3331" width="11.42578125" style="2"/>
    <col min="3332" max="3332" width="9.140625" style="2" customWidth="1"/>
    <col min="3333" max="3333" width="12" style="2" bestFit="1" customWidth="1"/>
    <col min="3334" max="3334" width="43.28515625" style="2" customWidth="1"/>
    <col min="3335" max="3587" width="11.42578125" style="2"/>
    <col min="3588" max="3588" width="9.140625" style="2" customWidth="1"/>
    <col min="3589" max="3589" width="12" style="2" bestFit="1" customWidth="1"/>
    <col min="3590" max="3590" width="43.28515625" style="2" customWidth="1"/>
    <col min="3591" max="3843" width="11.42578125" style="2"/>
    <col min="3844" max="3844" width="9.140625" style="2" customWidth="1"/>
    <col min="3845" max="3845" width="12" style="2" bestFit="1" customWidth="1"/>
    <col min="3846" max="3846" width="43.28515625" style="2" customWidth="1"/>
    <col min="3847" max="4099" width="11.42578125" style="2"/>
    <col min="4100" max="4100" width="9.140625" style="2" customWidth="1"/>
    <col min="4101" max="4101" width="12" style="2" bestFit="1" customWidth="1"/>
    <col min="4102" max="4102" width="43.28515625" style="2" customWidth="1"/>
    <col min="4103" max="4355" width="11.42578125" style="2"/>
    <col min="4356" max="4356" width="9.140625" style="2" customWidth="1"/>
    <col min="4357" max="4357" width="12" style="2" bestFit="1" customWidth="1"/>
    <col min="4358" max="4358" width="43.28515625" style="2" customWidth="1"/>
    <col min="4359" max="4611" width="11.42578125" style="2"/>
    <col min="4612" max="4612" width="9.140625" style="2" customWidth="1"/>
    <col min="4613" max="4613" width="12" style="2" bestFit="1" customWidth="1"/>
    <col min="4614" max="4614" width="43.28515625" style="2" customWidth="1"/>
    <col min="4615" max="4867" width="11.42578125" style="2"/>
    <col min="4868" max="4868" width="9.140625" style="2" customWidth="1"/>
    <col min="4869" max="4869" width="12" style="2" bestFit="1" customWidth="1"/>
    <col min="4870" max="4870" width="43.28515625" style="2" customWidth="1"/>
    <col min="4871" max="5123" width="11.42578125" style="2"/>
    <col min="5124" max="5124" width="9.140625" style="2" customWidth="1"/>
    <col min="5125" max="5125" width="12" style="2" bestFit="1" customWidth="1"/>
    <col min="5126" max="5126" width="43.28515625" style="2" customWidth="1"/>
    <col min="5127" max="5379" width="11.42578125" style="2"/>
    <col min="5380" max="5380" width="9.140625" style="2" customWidth="1"/>
    <col min="5381" max="5381" width="12" style="2" bestFit="1" customWidth="1"/>
    <col min="5382" max="5382" width="43.28515625" style="2" customWidth="1"/>
    <col min="5383" max="5635" width="11.42578125" style="2"/>
    <col min="5636" max="5636" width="9.140625" style="2" customWidth="1"/>
    <col min="5637" max="5637" width="12" style="2" bestFit="1" customWidth="1"/>
    <col min="5638" max="5638" width="43.28515625" style="2" customWidth="1"/>
    <col min="5639" max="5891" width="11.42578125" style="2"/>
    <col min="5892" max="5892" width="9.140625" style="2" customWidth="1"/>
    <col min="5893" max="5893" width="12" style="2" bestFit="1" customWidth="1"/>
    <col min="5894" max="5894" width="43.28515625" style="2" customWidth="1"/>
    <col min="5895" max="6147" width="11.42578125" style="2"/>
    <col min="6148" max="6148" width="9.140625" style="2" customWidth="1"/>
    <col min="6149" max="6149" width="12" style="2" bestFit="1" customWidth="1"/>
    <col min="6150" max="6150" width="43.28515625" style="2" customWidth="1"/>
    <col min="6151" max="6403" width="11.42578125" style="2"/>
    <col min="6404" max="6404" width="9.140625" style="2" customWidth="1"/>
    <col min="6405" max="6405" width="12" style="2" bestFit="1" customWidth="1"/>
    <col min="6406" max="6406" width="43.28515625" style="2" customWidth="1"/>
    <col min="6407" max="6659" width="11.42578125" style="2"/>
    <col min="6660" max="6660" width="9.140625" style="2" customWidth="1"/>
    <col min="6661" max="6661" width="12" style="2" bestFit="1" customWidth="1"/>
    <col min="6662" max="6662" width="43.28515625" style="2" customWidth="1"/>
    <col min="6663" max="6915" width="11.42578125" style="2"/>
    <col min="6916" max="6916" width="9.140625" style="2" customWidth="1"/>
    <col min="6917" max="6917" width="12" style="2" bestFit="1" customWidth="1"/>
    <col min="6918" max="6918" width="43.28515625" style="2" customWidth="1"/>
    <col min="6919" max="7171" width="11.42578125" style="2"/>
    <col min="7172" max="7172" width="9.140625" style="2" customWidth="1"/>
    <col min="7173" max="7173" width="12" style="2" bestFit="1" customWidth="1"/>
    <col min="7174" max="7174" width="43.28515625" style="2" customWidth="1"/>
    <col min="7175" max="7427" width="11.42578125" style="2"/>
    <col min="7428" max="7428" width="9.140625" style="2" customWidth="1"/>
    <col min="7429" max="7429" width="12" style="2" bestFit="1" customWidth="1"/>
    <col min="7430" max="7430" width="43.28515625" style="2" customWidth="1"/>
    <col min="7431" max="7683" width="11.42578125" style="2"/>
    <col min="7684" max="7684" width="9.140625" style="2" customWidth="1"/>
    <col min="7685" max="7685" width="12" style="2" bestFit="1" customWidth="1"/>
    <col min="7686" max="7686" width="43.28515625" style="2" customWidth="1"/>
    <col min="7687" max="7939" width="11.42578125" style="2"/>
    <col min="7940" max="7940" width="9.140625" style="2" customWidth="1"/>
    <col min="7941" max="7941" width="12" style="2" bestFit="1" customWidth="1"/>
    <col min="7942" max="7942" width="43.28515625" style="2" customWidth="1"/>
    <col min="7943" max="8195" width="11.42578125" style="2"/>
    <col min="8196" max="8196" width="9.140625" style="2" customWidth="1"/>
    <col min="8197" max="8197" width="12" style="2" bestFit="1" customWidth="1"/>
    <col min="8198" max="8198" width="43.28515625" style="2" customWidth="1"/>
    <col min="8199" max="8451" width="11.42578125" style="2"/>
    <col min="8452" max="8452" width="9.140625" style="2" customWidth="1"/>
    <col min="8453" max="8453" width="12" style="2" bestFit="1" customWidth="1"/>
    <col min="8454" max="8454" width="43.28515625" style="2" customWidth="1"/>
    <col min="8455" max="8707" width="11.42578125" style="2"/>
    <col min="8708" max="8708" width="9.140625" style="2" customWidth="1"/>
    <col min="8709" max="8709" width="12" style="2" bestFit="1" customWidth="1"/>
    <col min="8710" max="8710" width="43.28515625" style="2" customWidth="1"/>
    <col min="8711" max="8963" width="11.42578125" style="2"/>
    <col min="8964" max="8964" width="9.140625" style="2" customWidth="1"/>
    <col min="8965" max="8965" width="12" style="2" bestFit="1" customWidth="1"/>
    <col min="8966" max="8966" width="43.28515625" style="2" customWidth="1"/>
    <col min="8967" max="9219" width="11.42578125" style="2"/>
    <col min="9220" max="9220" width="9.140625" style="2" customWidth="1"/>
    <col min="9221" max="9221" width="12" style="2" bestFit="1" customWidth="1"/>
    <col min="9222" max="9222" width="43.28515625" style="2" customWidth="1"/>
    <col min="9223" max="9475" width="11.42578125" style="2"/>
    <col min="9476" max="9476" width="9.140625" style="2" customWidth="1"/>
    <col min="9477" max="9477" width="12" style="2" bestFit="1" customWidth="1"/>
    <col min="9478" max="9478" width="43.28515625" style="2" customWidth="1"/>
    <col min="9479" max="9731" width="11.42578125" style="2"/>
    <col min="9732" max="9732" width="9.140625" style="2" customWidth="1"/>
    <col min="9733" max="9733" width="12" style="2" bestFit="1" customWidth="1"/>
    <col min="9734" max="9734" width="43.28515625" style="2" customWidth="1"/>
    <col min="9735" max="9987" width="11.42578125" style="2"/>
    <col min="9988" max="9988" width="9.140625" style="2" customWidth="1"/>
    <col min="9989" max="9989" width="12" style="2" bestFit="1" customWidth="1"/>
    <col min="9990" max="9990" width="43.28515625" style="2" customWidth="1"/>
    <col min="9991" max="10243" width="11.42578125" style="2"/>
    <col min="10244" max="10244" width="9.140625" style="2" customWidth="1"/>
    <col min="10245" max="10245" width="12" style="2" bestFit="1" customWidth="1"/>
    <col min="10246" max="10246" width="43.28515625" style="2" customWidth="1"/>
    <col min="10247" max="10499" width="11.42578125" style="2"/>
    <col min="10500" max="10500" width="9.140625" style="2" customWidth="1"/>
    <col min="10501" max="10501" width="12" style="2" bestFit="1" customWidth="1"/>
    <col min="10502" max="10502" width="43.28515625" style="2" customWidth="1"/>
    <col min="10503" max="10755" width="11.42578125" style="2"/>
    <col min="10756" max="10756" width="9.140625" style="2" customWidth="1"/>
    <col min="10757" max="10757" width="12" style="2" bestFit="1" customWidth="1"/>
    <col min="10758" max="10758" width="43.28515625" style="2" customWidth="1"/>
    <col min="10759" max="11011" width="11.42578125" style="2"/>
    <col min="11012" max="11012" width="9.140625" style="2" customWidth="1"/>
    <col min="11013" max="11013" width="12" style="2" bestFit="1" customWidth="1"/>
    <col min="11014" max="11014" width="43.28515625" style="2" customWidth="1"/>
    <col min="11015" max="11267" width="11.42578125" style="2"/>
    <col min="11268" max="11268" width="9.140625" style="2" customWidth="1"/>
    <col min="11269" max="11269" width="12" style="2" bestFit="1" customWidth="1"/>
    <col min="11270" max="11270" width="43.28515625" style="2" customWidth="1"/>
    <col min="11271" max="11523" width="11.42578125" style="2"/>
    <col min="11524" max="11524" width="9.140625" style="2" customWidth="1"/>
    <col min="11525" max="11525" width="12" style="2" bestFit="1" customWidth="1"/>
    <col min="11526" max="11526" width="43.28515625" style="2" customWidth="1"/>
    <col min="11527" max="11779" width="11.42578125" style="2"/>
    <col min="11780" max="11780" width="9.140625" style="2" customWidth="1"/>
    <col min="11781" max="11781" width="12" style="2" bestFit="1" customWidth="1"/>
    <col min="11782" max="11782" width="43.28515625" style="2" customWidth="1"/>
    <col min="11783" max="12035" width="11.42578125" style="2"/>
    <col min="12036" max="12036" width="9.140625" style="2" customWidth="1"/>
    <col min="12037" max="12037" width="12" style="2" bestFit="1" customWidth="1"/>
    <col min="12038" max="12038" width="43.28515625" style="2" customWidth="1"/>
    <col min="12039" max="12291" width="11.42578125" style="2"/>
    <col min="12292" max="12292" width="9.140625" style="2" customWidth="1"/>
    <col min="12293" max="12293" width="12" style="2" bestFit="1" customWidth="1"/>
    <col min="12294" max="12294" width="43.28515625" style="2" customWidth="1"/>
    <col min="12295" max="12547" width="11.42578125" style="2"/>
    <col min="12548" max="12548" width="9.140625" style="2" customWidth="1"/>
    <col min="12549" max="12549" width="12" style="2" bestFit="1" customWidth="1"/>
    <col min="12550" max="12550" width="43.28515625" style="2" customWidth="1"/>
    <col min="12551" max="12803" width="11.42578125" style="2"/>
    <col min="12804" max="12804" width="9.140625" style="2" customWidth="1"/>
    <col min="12805" max="12805" width="12" style="2" bestFit="1" customWidth="1"/>
    <col min="12806" max="12806" width="43.28515625" style="2" customWidth="1"/>
    <col min="12807" max="13059" width="11.42578125" style="2"/>
    <col min="13060" max="13060" width="9.140625" style="2" customWidth="1"/>
    <col min="13061" max="13061" width="12" style="2" bestFit="1" customWidth="1"/>
    <col min="13062" max="13062" width="43.28515625" style="2" customWidth="1"/>
    <col min="13063" max="13315" width="11.42578125" style="2"/>
    <col min="13316" max="13316" width="9.140625" style="2" customWidth="1"/>
    <col min="13317" max="13317" width="12" style="2" bestFit="1" customWidth="1"/>
    <col min="13318" max="13318" width="43.28515625" style="2" customWidth="1"/>
    <col min="13319" max="13571" width="11.42578125" style="2"/>
    <col min="13572" max="13572" width="9.140625" style="2" customWidth="1"/>
    <col min="13573" max="13573" width="12" style="2" bestFit="1" customWidth="1"/>
    <col min="13574" max="13574" width="43.28515625" style="2" customWidth="1"/>
    <col min="13575" max="13827" width="11.42578125" style="2"/>
    <col min="13828" max="13828" width="9.140625" style="2" customWidth="1"/>
    <col min="13829" max="13829" width="12" style="2" bestFit="1" customWidth="1"/>
    <col min="13830" max="13830" width="43.28515625" style="2" customWidth="1"/>
    <col min="13831" max="14083" width="11.42578125" style="2"/>
    <col min="14084" max="14084" width="9.140625" style="2" customWidth="1"/>
    <col min="14085" max="14085" width="12" style="2" bestFit="1" customWidth="1"/>
    <col min="14086" max="14086" width="43.28515625" style="2" customWidth="1"/>
    <col min="14087" max="14339" width="11.42578125" style="2"/>
    <col min="14340" max="14340" width="9.140625" style="2" customWidth="1"/>
    <col min="14341" max="14341" width="12" style="2" bestFit="1" customWidth="1"/>
    <col min="14342" max="14342" width="43.28515625" style="2" customWidth="1"/>
    <col min="14343" max="14595" width="11.42578125" style="2"/>
    <col min="14596" max="14596" width="9.140625" style="2" customWidth="1"/>
    <col min="14597" max="14597" width="12" style="2" bestFit="1" customWidth="1"/>
    <col min="14598" max="14598" width="43.28515625" style="2" customWidth="1"/>
    <col min="14599" max="14851" width="11.42578125" style="2"/>
    <col min="14852" max="14852" width="9.140625" style="2" customWidth="1"/>
    <col min="14853" max="14853" width="12" style="2" bestFit="1" customWidth="1"/>
    <col min="14854" max="14854" width="43.28515625" style="2" customWidth="1"/>
    <col min="14855" max="15107" width="11.42578125" style="2"/>
    <col min="15108" max="15108" width="9.140625" style="2" customWidth="1"/>
    <col min="15109" max="15109" width="12" style="2" bestFit="1" customWidth="1"/>
    <col min="15110" max="15110" width="43.28515625" style="2" customWidth="1"/>
    <col min="15111" max="15363" width="11.42578125" style="2"/>
    <col min="15364" max="15364" width="9.140625" style="2" customWidth="1"/>
    <col min="15365" max="15365" width="12" style="2" bestFit="1" customWidth="1"/>
    <col min="15366" max="15366" width="43.28515625" style="2" customWidth="1"/>
    <col min="15367" max="15619" width="11.42578125" style="2"/>
    <col min="15620" max="15620" width="9.140625" style="2" customWidth="1"/>
    <col min="15621" max="15621" width="12" style="2" bestFit="1" customWidth="1"/>
    <col min="15622" max="15622" width="43.28515625" style="2" customWidth="1"/>
    <col min="15623" max="15875" width="11.42578125" style="2"/>
    <col min="15876" max="15876" width="9.140625" style="2" customWidth="1"/>
    <col min="15877" max="15877" width="12" style="2" bestFit="1" customWidth="1"/>
    <col min="15878" max="15878" width="43.28515625" style="2" customWidth="1"/>
    <col min="15879" max="16131" width="11.42578125" style="2"/>
    <col min="16132" max="16132" width="9.140625" style="2" customWidth="1"/>
    <col min="16133" max="16133" width="12" style="2" bestFit="1" customWidth="1"/>
    <col min="16134" max="16134" width="43.28515625" style="2" customWidth="1"/>
    <col min="16135" max="16384" width="11.42578125" style="2"/>
  </cols>
  <sheetData>
    <row r="7" spans="4:7" ht="30" customHeight="1">
      <c r="D7" s="489" t="s">
        <v>270</v>
      </c>
      <c r="E7" s="489"/>
      <c r="F7" s="489"/>
      <c r="G7" s="489"/>
    </row>
    <row r="8" spans="4:7" ht="20.100000000000001" customHeight="1">
      <c r="D8" s="12"/>
      <c r="E8" s="1"/>
      <c r="F8" s="1"/>
      <c r="G8" s="1"/>
    </row>
    <row r="9" spans="4:7" ht="24.95" customHeight="1">
      <c r="D9" s="12"/>
      <c r="E9" s="21" t="s">
        <v>19</v>
      </c>
      <c r="F9" s="22"/>
      <c r="G9" s="22"/>
    </row>
    <row r="10" spans="4:7" ht="20.100000000000001" customHeight="1">
      <c r="D10" s="12"/>
      <c r="E10" s="1"/>
      <c r="F10" s="1"/>
      <c r="G10" s="1"/>
    </row>
    <row r="11" spans="4:7" ht="20.100000000000001" customHeight="1">
      <c r="D11" s="1"/>
      <c r="E11" s="13" t="s">
        <v>10</v>
      </c>
      <c r="F11" s="5"/>
      <c r="G11" s="5"/>
    </row>
    <row r="12" spans="4:7" ht="18.75" customHeight="1">
      <c r="D12" s="1"/>
      <c r="E12" s="1"/>
      <c r="F12" s="14"/>
      <c r="G12" s="1"/>
    </row>
    <row r="13" spans="4:7" ht="18.75" customHeight="1">
      <c r="D13" s="1"/>
      <c r="E13" s="1"/>
      <c r="F13" s="15" t="s">
        <v>271</v>
      </c>
      <c r="G13" s="1"/>
    </row>
    <row r="14" spans="4:7" ht="18.75" customHeight="1">
      <c r="D14" s="1"/>
      <c r="E14" s="1"/>
      <c r="F14" s="15" t="s">
        <v>217</v>
      </c>
      <c r="G14" s="1"/>
    </row>
    <row r="15" spans="4:7" ht="18.75" customHeight="1">
      <c r="D15" s="1"/>
      <c r="E15" s="1"/>
      <c r="F15" s="15" t="s">
        <v>218</v>
      </c>
      <c r="G15" s="1"/>
    </row>
    <row r="16" spans="4:7" ht="18.75" customHeight="1">
      <c r="D16" s="1"/>
      <c r="E16" s="1"/>
      <c r="F16" s="15" t="s">
        <v>219</v>
      </c>
      <c r="G16" s="1"/>
    </row>
    <row r="17" spans="4:10" ht="18.75" customHeight="1">
      <c r="D17" s="1"/>
      <c r="E17" s="1"/>
      <c r="F17" s="15" t="s">
        <v>248</v>
      </c>
      <c r="G17" s="1"/>
    </row>
    <row r="18" spans="4:10" ht="20.100000000000001" customHeight="1">
      <c r="D18" s="1"/>
      <c r="E18" s="1"/>
      <c r="F18" s="14"/>
      <c r="G18" s="1"/>
    </row>
    <row r="19" spans="4:10" ht="20.100000000000001" customHeight="1">
      <c r="D19" s="12"/>
      <c r="E19" s="21" t="str">
        <f>actualizaciones!A2</f>
        <v xml:space="preserve">acumulado julio 2010 </v>
      </c>
      <c r="F19" s="22"/>
      <c r="G19" s="22"/>
    </row>
    <row r="20" spans="4:10" ht="20.100000000000001" customHeight="1">
      <c r="D20" s="12"/>
      <c r="E20" s="1"/>
      <c r="F20" s="1"/>
      <c r="G20" s="1"/>
    </row>
    <row r="21" spans="4:10" ht="18.75" customHeight="1">
      <c r="D21" s="1"/>
      <c r="E21" s="13" t="s">
        <v>10</v>
      </c>
      <c r="F21" s="5"/>
      <c r="G21" s="5"/>
    </row>
    <row r="22" spans="4:10" ht="18.75" customHeight="1">
      <c r="D22" s="1"/>
      <c r="E22" s="1"/>
      <c r="F22" s="14"/>
      <c r="G22" s="1"/>
    </row>
    <row r="23" spans="4:10" ht="18.75" customHeight="1">
      <c r="D23" s="1"/>
      <c r="E23" s="1"/>
      <c r="F23" s="15" t="s">
        <v>11</v>
      </c>
      <c r="G23" s="1"/>
    </row>
    <row r="24" spans="4:10" ht="18.75" customHeight="1">
      <c r="D24" s="1"/>
      <c r="E24" s="1"/>
      <c r="F24" s="15" t="s">
        <v>221</v>
      </c>
      <c r="G24" s="1"/>
    </row>
    <row r="25" spans="4:10" ht="18.75" customHeight="1">
      <c r="D25" s="1"/>
      <c r="E25" s="1"/>
      <c r="F25" s="15" t="s">
        <v>13</v>
      </c>
      <c r="G25" s="1"/>
    </row>
    <row r="26" spans="4:10" ht="18.75" customHeight="1">
      <c r="D26" s="1"/>
      <c r="E26" s="1"/>
      <c r="F26" s="14"/>
      <c r="G26" s="1"/>
    </row>
    <row r="27" spans="4:10" ht="15" customHeight="1">
      <c r="D27" s="1"/>
      <c r="E27" s="13" t="s">
        <v>17</v>
      </c>
      <c r="F27" s="5"/>
      <c r="G27" s="5"/>
    </row>
    <row r="28" spans="4:10" ht="20.100000000000001" customHeight="1">
      <c r="D28" s="1"/>
      <c r="E28" s="1"/>
      <c r="F28" s="14"/>
      <c r="G28" s="1"/>
    </row>
    <row r="29" spans="4:10" ht="18.75" customHeight="1">
      <c r="D29" s="1"/>
      <c r="E29" s="1"/>
      <c r="F29" s="15" t="s">
        <v>223</v>
      </c>
      <c r="G29" s="1"/>
    </row>
    <row r="30" spans="4:10" ht="18.75" customHeight="1">
      <c r="D30" s="1"/>
      <c r="E30" s="1"/>
      <c r="F30" s="15" t="s">
        <v>224</v>
      </c>
      <c r="G30" s="1"/>
      <c r="H30" s="10"/>
      <c r="I30" s="10"/>
      <c r="J30" s="10"/>
    </row>
    <row r="31" spans="4:10" ht="18.75" customHeight="1">
      <c r="D31" s="1"/>
      <c r="E31" s="1"/>
      <c r="F31" s="15" t="s">
        <v>272</v>
      </c>
      <c r="G31" s="1"/>
    </row>
    <row r="32" spans="4:10" ht="15" customHeight="1">
      <c r="D32" s="1"/>
      <c r="E32" s="1"/>
      <c r="F32" s="237"/>
      <c r="G32" s="1"/>
    </row>
    <row r="33" spans="4:7" ht="15" customHeight="1">
      <c r="D33" s="18"/>
    </row>
    <row r="34" spans="4:7" ht="15" customHeight="1"/>
    <row r="35" spans="4:7" ht="20.100000000000001" customHeight="1">
      <c r="D35" s="488" t="s">
        <v>8</v>
      </c>
      <c r="E35" s="488"/>
      <c r="F35" s="488"/>
      <c r="G35" s="488"/>
    </row>
    <row r="36" spans="4:7" ht="20.100000000000001" customHeight="1"/>
    <row r="37" spans="4:7" ht="20.100000000000001" customHeight="1"/>
    <row r="38" spans="4:7" ht="15" customHeight="1">
      <c r="E38" s="19"/>
      <c r="F38" s="20"/>
    </row>
    <row r="39" spans="4:7" ht="15" customHeight="1"/>
    <row r="40" spans="4:7" ht="15" customHeight="1">
      <c r="D40" s="18"/>
    </row>
    <row r="41" spans="4:7" ht="15" customHeight="1">
      <c r="D41" s="10"/>
      <c r="E41" s="10"/>
      <c r="F41" s="10"/>
      <c r="G41" s="10"/>
    </row>
    <row r="42" spans="4:7" ht="15" customHeight="1"/>
    <row r="43" spans="4:7" ht="15" customHeight="1"/>
    <row r="44" spans="4:7" ht="15" customHeight="1"/>
    <row r="45" spans="4:7" ht="15" customHeight="1">
      <c r="D45" s="18"/>
    </row>
    <row r="46" spans="4:7" ht="15" customHeight="1"/>
    <row r="47" spans="4:7" ht="15" customHeight="1"/>
    <row r="48" spans="4:7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</sheetData>
  <mergeCells count="2">
    <mergeCell ref="D7:G7"/>
    <mergeCell ref="D35:G35"/>
  </mergeCells>
  <hyperlinks>
    <hyperlink ref="F14" location="'Tablas evol EM zona'!A1" tooltip="Zonas y tipología de establecimiento" display="Evolución anual por zona turística y tipología de establecimiento"/>
    <hyperlink ref="F16" location="'tablas evol EM CAT'!A1" tooltip="Tipología y categoría de establecimiento" display="Evolución anual por tipología y categoría de los establecimientos"/>
    <hyperlink ref="F23" location="'EM Tipología'!A1" tooltip="Tipología de establecimiento" display="Tipología de establecimiento"/>
    <hyperlink ref="F24" location="'EM zonas y tipología '!A1" tooltip="Zonas y tipología de establecimiento" display="Zona turística y tipología de establecimiento"/>
    <hyperlink ref="F25" location="'EM tipología y categoría'!A1" tooltip="Tipología y categoría de establecimiento" display="Tipología y categoría de establecimiento"/>
    <hyperlink ref="F29" location="'gráfico EM zona y tipología'!A1" tooltip="Gráfica zona y tipología" display="Zona turística y tipología alojativa"/>
    <hyperlink ref="F30" location="'Gráfica EM tipología'!A1" tooltip="Gráfica tipología y categoría EM" display="Tipología y categoría alojativa"/>
    <hyperlink ref="F13" location="'EM evolución mensual'!A1" tooltip="Evolución mensual EM" display="Evolución mensual"/>
    <hyperlink ref="F31" location="'Gráfica evolución mensual EM'!A1" tooltip="Gráfica evolución mensual EM" display="Evolución mensual"/>
    <hyperlink ref="F15" location="'evolución EM zona'!A1" tooltip="Variación interanual por zona turística y tipología de establecimiento" display="Variación interanual por zona turística y tipología de establecimiento"/>
    <hyperlink ref="F17" location="'evolución EM CAT'!A1" tooltip="Variación interanual por tipología y categoría de los establecimientos" display="Variación interanual por tipología y categoría de los establecimientos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C2:L71"/>
  <sheetViews>
    <sheetView showGridLines="0" showRowColHeaders="0" zoomScaleNormal="100" workbookViewId="0">
      <selection activeCell="E10" sqref="E10"/>
    </sheetView>
  </sheetViews>
  <sheetFormatPr baseColWidth="10" defaultRowHeight="15" outlineLevelRow="1"/>
  <cols>
    <col min="1" max="1" width="14.7109375" style="93" customWidth="1"/>
    <col min="2" max="4" width="11.42578125" style="93"/>
    <col min="5" max="5" width="13.85546875" style="93" customWidth="1"/>
    <col min="6" max="7" width="11.42578125" style="93"/>
    <col min="8" max="8" width="14.140625" style="93" customWidth="1"/>
    <col min="9" max="10" width="11.42578125" style="93"/>
    <col min="11" max="11" width="14.28515625" style="93" customWidth="1"/>
    <col min="12" max="16384" width="11.42578125" style="93"/>
  </cols>
  <sheetData>
    <row r="2" spans="3:12" ht="44.25" customHeight="1"/>
    <row r="3" spans="3:12" ht="27" customHeight="1">
      <c r="C3" s="517" t="s">
        <v>273</v>
      </c>
      <c r="D3" s="517"/>
      <c r="E3" s="517"/>
      <c r="F3" s="517"/>
      <c r="G3" s="517"/>
      <c r="H3" s="517"/>
      <c r="I3" s="517"/>
      <c r="J3" s="517"/>
      <c r="K3" s="517"/>
      <c r="L3" s="517"/>
    </row>
    <row r="4" spans="3:12" ht="15" customHeight="1">
      <c r="C4" s="518"/>
      <c r="D4" s="520" t="s">
        <v>87</v>
      </c>
      <c r="E4" s="521"/>
      <c r="F4" s="521"/>
      <c r="G4" s="520" t="s">
        <v>90</v>
      </c>
      <c r="H4" s="521"/>
      <c r="I4" s="521"/>
      <c r="J4" s="520" t="s">
        <v>91</v>
      </c>
      <c r="K4" s="521"/>
      <c r="L4" s="521"/>
    </row>
    <row r="5" spans="3:12" ht="30">
      <c r="C5" s="519"/>
      <c r="D5" s="95" t="s">
        <v>92</v>
      </c>
      <c r="E5" s="95" t="s">
        <v>93</v>
      </c>
      <c r="F5" s="95" t="s">
        <v>69</v>
      </c>
      <c r="G5" s="95" t="s">
        <v>92</v>
      </c>
      <c r="H5" s="95" t="s">
        <v>93</v>
      </c>
      <c r="I5" s="95" t="s">
        <v>69</v>
      </c>
      <c r="J5" s="95" t="s">
        <v>94</v>
      </c>
      <c r="K5" s="95" t="s">
        <v>93</v>
      </c>
      <c r="L5" s="95" t="s">
        <v>36</v>
      </c>
    </row>
    <row r="6" spans="3:12" hidden="1">
      <c r="C6" s="44" t="s">
        <v>37</v>
      </c>
      <c r="D6" s="258">
        <v>0</v>
      </c>
      <c r="E6" s="258">
        <v>0</v>
      </c>
      <c r="F6" s="258">
        <v>0</v>
      </c>
      <c r="G6" s="258">
        <v>0</v>
      </c>
      <c r="H6" s="258">
        <v>0</v>
      </c>
      <c r="I6" s="258">
        <v>0</v>
      </c>
      <c r="J6" s="258">
        <v>0</v>
      </c>
      <c r="K6" s="258">
        <v>0</v>
      </c>
      <c r="L6" s="258">
        <v>0</v>
      </c>
    </row>
    <row r="7" spans="3:12" hidden="1">
      <c r="C7" s="44" t="s">
        <v>38</v>
      </c>
      <c r="D7" s="258">
        <v>0</v>
      </c>
      <c r="E7" s="258">
        <v>0</v>
      </c>
      <c r="F7" s="258">
        <v>0</v>
      </c>
      <c r="G7" s="258">
        <v>0</v>
      </c>
      <c r="H7" s="258">
        <v>0</v>
      </c>
      <c r="I7" s="258">
        <v>0</v>
      </c>
      <c r="J7" s="258">
        <v>0</v>
      </c>
      <c r="K7" s="258">
        <v>0</v>
      </c>
      <c r="L7" s="258">
        <v>0</v>
      </c>
    </row>
    <row r="8" spans="3:12" hidden="1">
      <c r="C8" s="44" t="s">
        <v>39</v>
      </c>
      <c r="D8" s="258">
        <v>0</v>
      </c>
      <c r="E8" s="258">
        <v>0</v>
      </c>
      <c r="F8" s="258">
        <v>0</v>
      </c>
      <c r="G8" s="258">
        <v>0</v>
      </c>
      <c r="H8" s="258">
        <v>0</v>
      </c>
      <c r="I8" s="258">
        <v>0</v>
      </c>
      <c r="J8" s="258">
        <v>0</v>
      </c>
      <c r="K8" s="258">
        <v>0</v>
      </c>
      <c r="L8" s="258">
        <v>0</v>
      </c>
    </row>
    <row r="9" spans="3:12" hidden="1">
      <c r="C9" s="44" t="s">
        <v>40</v>
      </c>
      <c r="D9" s="258">
        <v>0</v>
      </c>
      <c r="E9" s="258">
        <v>0</v>
      </c>
      <c r="F9" s="258">
        <v>0</v>
      </c>
      <c r="G9" s="258">
        <v>0</v>
      </c>
      <c r="H9" s="258">
        <v>0</v>
      </c>
      <c r="I9" s="258">
        <v>0</v>
      </c>
      <c r="J9" s="258">
        <v>0</v>
      </c>
      <c r="K9" s="258">
        <v>0</v>
      </c>
      <c r="L9" s="258">
        <v>0</v>
      </c>
    </row>
    <row r="10" spans="3:12" hidden="1">
      <c r="C10" s="44" t="s">
        <v>41</v>
      </c>
      <c r="D10" s="258">
        <v>0</v>
      </c>
      <c r="E10" s="258">
        <v>0</v>
      </c>
      <c r="F10" s="258">
        <v>0</v>
      </c>
      <c r="G10" s="258">
        <v>0</v>
      </c>
      <c r="H10" s="258">
        <v>0</v>
      </c>
      <c r="I10" s="258">
        <v>0</v>
      </c>
      <c r="J10" s="258">
        <v>0</v>
      </c>
      <c r="K10" s="258">
        <v>0</v>
      </c>
      <c r="L10" s="258">
        <v>0</v>
      </c>
    </row>
    <row r="11" spans="3:12">
      <c r="C11" s="44" t="s">
        <v>42</v>
      </c>
      <c r="D11" s="258">
        <v>6.0494823529411761</v>
      </c>
      <c r="E11" s="258">
        <v>5.8663221977797102</v>
      </c>
      <c r="F11" s="258">
        <v>5.9917804245168984</v>
      </c>
      <c r="G11" s="258">
        <v>5.9388482259760886</v>
      </c>
      <c r="H11" s="258">
        <v>5.8974227763304805</v>
      </c>
      <c r="I11" s="258">
        <v>5.9257692590144675</v>
      </c>
      <c r="J11" s="258">
        <v>6.9889456488111854</v>
      </c>
      <c r="K11" s="258">
        <v>7.5239870035713325</v>
      </c>
      <c r="L11" s="258">
        <v>7.2097221329657692</v>
      </c>
    </row>
    <row r="12" spans="3:12">
      <c r="C12" s="44" t="s">
        <v>43</v>
      </c>
      <c r="D12" s="258">
        <v>6.6148602749994145</v>
      </c>
      <c r="E12" s="258">
        <v>5.8588775695834094</v>
      </c>
      <c r="F12" s="258">
        <v>6.3578595834815008</v>
      </c>
      <c r="G12" s="258">
        <v>6.47218398593846</v>
      </c>
      <c r="H12" s="258">
        <v>5.8663726107960512</v>
      </c>
      <c r="I12" s="258">
        <v>6.2691408779883426</v>
      </c>
      <c r="J12" s="258">
        <v>6.7755757993181804</v>
      </c>
      <c r="K12" s="258">
        <v>7.6140606565341109</v>
      </c>
      <c r="L12" s="258">
        <v>7.0978041995716685</v>
      </c>
    </row>
    <row r="13" spans="3:12">
      <c r="C13" s="44" t="s">
        <v>44</v>
      </c>
      <c r="D13" s="258">
        <v>6.3996899302343024</v>
      </c>
      <c r="E13" s="258">
        <v>7.213086137362307</v>
      </c>
      <c r="F13" s="258">
        <v>6.6384177796622144</v>
      </c>
      <c r="G13" s="258">
        <v>6.4497801749535419</v>
      </c>
      <c r="H13" s="258">
        <v>6.2683697514995718</v>
      </c>
      <c r="I13" s="258">
        <v>6.3958406318672569</v>
      </c>
      <c r="J13" s="258">
        <v>6.3933373048356614</v>
      </c>
      <c r="K13" s="258">
        <v>7.5554122905726429</v>
      </c>
      <c r="L13" s="258">
        <v>6.8049333373927823</v>
      </c>
    </row>
    <row r="14" spans="3:12">
      <c r="C14" s="44" t="s">
        <v>45</v>
      </c>
      <c r="D14" s="258">
        <v>6.1699614271938286</v>
      </c>
      <c r="E14" s="258">
        <v>6.5409934497816593</v>
      </c>
      <c r="F14" s="258">
        <v>6.2836287625418059</v>
      </c>
      <c r="G14" s="258">
        <v>6.11153812749696</v>
      </c>
      <c r="H14" s="258">
        <v>6.5496738210248493</v>
      </c>
      <c r="I14" s="258">
        <v>6.2445680935028802</v>
      </c>
      <c r="J14" s="258">
        <v>6.0891362105718434</v>
      </c>
      <c r="K14" s="258">
        <v>6.8940872998893621</v>
      </c>
      <c r="L14" s="258">
        <v>6.4007866543288472</v>
      </c>
    </row>
    <row r="15" spans="3:12">
      <c r="C15" s="44" t="s">
        <v>46</v>
      </c>
      <c r="D15" s="258">
        <v>8.0254500310366232</v>
      </c>
      <c r="E15" s="258">
        <v>8.658423411547588</v>
      </c>
      <c r="F15" s="258">
        <v>8.2280891289669142</v>
      </c>
      <c r="G15" s="258">
        <v>7.7428671221812309</v>
      </c>
      <c r="H15" s="258">
        <v>8.6174388215728204</v>
      </c>
      <c r="I15" s="258">
        <v>8.0181739312531786</v>
      </c>
      <c r="J15" s="258">
        <v>7.2736123904354244</v>
      </c>
      <c r="K15" s="258">
        <v>8.715186640232556</v>
      </c>
      <c r="L15" s="258">
        <v>7.8598306958386193</v>
      </c>
    </row>
    <row r="16" spans="3:12">
      <c r="C16" s="44" t="s">
        <v>47</v>
      </c>
      <c r="D16" s="258">
        <v>8.99</v>
      </c>
      <c r="E16" s="258">
        <v>10.76</v>
      </c>
      <c r="F16" s="258">
        <v>9.52</v>
      </c>
      <c r="G16" s="258">
        <v>8.7067148379970547</v>
      </c>
      <c r="H16" s="258">
        <v>10.666187607097452</v>
      </c>
      <c r="I16" s="258">
        <v>9.2826782783888735</v>
      </c>
      <c r="J16" s="258">
        <v>7.5194609705397459</v>
      </c>
      <c r="K16" s="258">
        <v>9.3704273188866338</v>
      </c>
      <c r="L16" s="258">
        <v>8.2523955004370215</v>
      </c>
    </row>
    <row r="17" spans="3:12">
      <c r="C17" s="44" t="s">
        <v>48</v>
      </c>
      <c r="D17" s="258">
        <v>9.23</v>
      </c>
      <c r="E17" s="258">
        <v>9.91</v>
      </c>
      <c r="F17" s="258">
        <v>9.4499999999999993</v>
      </c>
      <c r="G17" s="258">
        <v>9.0118412727108375</v>
      </c>
      <c r="H17" s="258">
        <v>9.836966548526485</v>
      </c>
      <c r="I17" s="258">
        <v>9.2739132446144126</v>
      </c>
      <c r="J17" s="258">
        <v>7.8959368115250976</v>
      </c>
      <c r="K17" s="258">
        <v>9.2412418132785419</v>
      </c>
      <c r="L17" s="258">
        <v>8.4440726564932227</v>
      </c>
    </row>
    <row r="18" spans="3:12" ht="30">
      <c r="C18" s="238" t="s">
        <v>54</v>
      </c>
      <c r="D18" s="304">
        <v>7.3144525342056204</v>
      </c>
      <c r="E18" s="304">
        <v>7.7342952665845504</v>
      </c>
      <c r="F18" s="304">
        <v>7.4466807543751008</v>
      </c>
      <c r="G18" s="259">
        <v>7.1816168990485307</v>
      </c>
      <c r="H18" s="259">
        <v>7.5939758114433156</v>
      </c>
      <c r="I18" s="259">
        <v>7.3101500988519303</v>
      </c>
      <c r="J18" s="259">
        <v>6.9716091279916652</v>
      </c>
      <c r="K18" s="259">
        <v>8.1188801550950274</v>
      </c>
      <c r="L18" s="259">
        <v>7.4230055531193955</v>
      </c>
    </row>
    <row r="19" spans="3:12" hidden="1" outlineLevel="1">
      <c r="C19" s="44" t="s">
        <v>37</v>
      </c>
      <c r="D19" s="258">
        <v>7.78856598380181</v>
      </c>
      <c r="E19" s="258">
        <v>8.5787949290157162</v>
      </c>
      <c r="F19" s="258">
        <v>8.0525689630557888</v>
      </c>
      <c r="G19" s="258">
        <v>7.4625409216821961</v>
      </c>
      <c r="H19" s="258">
        <v>8.524087275869519</v>
      </c>
      <c r="I19" s="258">
        <v>7.8095823269347573</v>
      </c>
      <c r="J19" s="258">
        <v>7.2901726544966161</v>
      </c>
      <c r="K19" s="258">
        <v>8.8860925348156901</v>
      </c>
      <c r="L19" s="258">
        <v>7.9367702362837926</v>
      </c>
    </row>
    <row r="20" spans="3:12" hidden="1" outlineLevel="1">
      <c r="C20" s="44" t="s">
        <v>38</v>
      </c>
      <c r="D20" s="258">
        <v>7.578376718476874</v>
      </c>
      <c r="E20" s="258">
        <v>8.8921254801536485</v>
      </c>
      <c r="F20" s="258">
        <v>7.9815481842889424</v>
      </c>
      <c r="G20" s="258">
        <v>7.3736886632825716</v>
      </c>
      <c r="H20" s="258">
        <v>8.8891494455029552</v>
      </c>
      <c r="I20" s="258">
        <v>7.8315547092946023</v>
      </c>
      <c r="J20" s="258">
        <v>7.4100813325756496</v>
      </c>
      <c r="K20" s="258">
        <v>9.0653683966319587</v>
      </c>
      <c r="L20" s="258">
        <v>8.0625494214662652</v>
      </c>
    </row>
    <row r="21" spans="3:12" hidden="1" outlineLevel="1">
      <c r="C21" s="44" t="s">
        <v>39</v>
      </c>
      <c r="D21" s="258">
        <v>6.4047240399405583</v>
      </c>
      <c r="E21" s="258">
        <v>6.3904370638024055</v>
      </c>
      <c r="F21" s="258">
        <v>6.3997950819672127</v>
      </c>
      <c r="G21" s="258">
        <v>6.2013908205841446</v>
      </c>
      <c r="H21" s="258">
        <v>6.4238658955358758</v>
      </c>
      <c r="I21" s="258">
        <v>6.27682620419169</v>
      </c>
      <c r="J21" s="258">
        <v>6.7678373582799498</v>
      </c>
      <c r="K21" s="258">
        <v>7.6013957581090512</v>
      </c>
      <c r="L21" s="258">
        <v>7.1071007802485235</v>
      </c>
    </row>
    <row r="22" spans="3:12" hidden="1" outlineLevel="1">
      <c r="C22" s="44" t="s">
        <v>40</v>
      </c>
      <c r="D22" s="258">
        <v>6.95</v>
      </c>
      <c r="E22" s="258">
        <v>6.69</v>
      </c>
      <c r="F22" s="258">
        <v>6.86</v>
      </c>
      <c r="G22" s="258">
        <v>6.7751711116355908</v>
      </c>
      <c r="H22" s="258">
        <v>6.760170653664483</v>
      </c>
      <c r="I22" s="258">
        <v>6.7704120272643777</v>
      </c>
      <c r="J22" s="258">
        <v>7.3129138453480973</v>
      </c>
      <c r="K22" s="258">
        <v>8.21835772195546</v>
      </c>
      <c r="L22" s="258">
        <v>7.6717182268346251</v>
      </c>
    </row>
    <row r="23" spans="3:12" hidden="1" outlineLevel="1">
      <c r="C23" s="44" t="s">
        <v>41</v>
      </c>
      <c r="D23" s="258">
        <v>6.43</v>
      </c>
      <c r="E23" s="258">
        <v>6.55</v>
      </c>
      <c r="F23" s="258">
        <v>6.47</v>
      </c>
      <c r="G23" s="258">
        <v>6.3175034131810852</v>
      </c>
      <c r="H23" s="258">
        <v>6.5863148625289458</v>
      </c>
      <c r="I23" s="258">
        <v>6.4041548829336499</v>
      </c>
      <c r="J23" s="258">
        <v>7.2287011612502132</v>
      </c>
      <c r="K23" s="258">
        <v>8.1824950899997972</v>
      </c>
      <c r="L23" s="258">
        <v>7.6315121146174931</v>
      </c>
    </row>
    <row r="24" spans="3:12" hidden="1" outlineLevel="1">
      <c r="C24" s="44" t="s">
        <v>42</v>
      </c>
      <c r="D24" s="258">
        <v>6.18</v>
      </c>
      <c r="E24" s="258">
        <v>6.33</v>
      </c>
      <c r="F24" s="258">
        <v>6.23</v>
      </c>
      <c r="G24" s="258">
        <v>6.0553523809523808</v>
      </c>
      <c r="H24" s="258">
        <v>6.3562009132420094</v>
      </c>
      <c r="I24" s="258">
        <v>6.1584600938967133</v>
      </c>
      <c r="J24" s="258">
        <v>7.023464693330201</v>
      </c>
      <c r="K24" s="258">
        <v>7.7482241736114998</v>
      </c>
      <c r="L24" s="258">
        <v>7.3219014498094177</v>
      </c>
    </row>
    <row r="25" spans="3:12" hidden="1" outlineLevel="1">
      <c r="C25" s="44" t="s">
        <v>43</v>
      </c>
      <c r="D25" s="258">
        <v>6.4516773263897669</v>
      </c>
      <c r="E25" s="258">
        <v>6.6097300662605063</v>
      </c>
      <c r="F25" s="258">
        <v>6.5089613822448582</v>
      </c>
      <c r="G25" s="258">
        <v>6.4512111044721241</v>
      </c>
      <c r="H25" s="258">
        <v>6.6251059193802204</v>
      </c>
      <c r="I25" s="258">
        <v>6.5143124881034309</v>
      </c>
      <c r="J25" s="258">
        <v>6.9611211192475961</v>
      </c>
      <c r="K25" s="258">
        <v>7.9395341662810424</v>
      </c>
      <c r="L25" s="258">
        <v>7.3418586969570514</v>
      </c>
    </row>
    <row r="26" spans="3:12" hidden="1" outlineLevel="1">
      <c r="C26" s="44" t="s">
        <v>44</v>
      </c>
      <c r="D26" s="258">
        <v>6.68</v>
      </c>
      <c r="E26" s="258">
        <v>6.84</v>
      </c>
      <c r="F26" s="258">
        <v>6.74</v>
      </c>
      <c r="G26" s="258">
        <v>6.6369481354479207</v>
      </c>
      <c r="H26" s="258">
        <v>6.8306674797129325</v>
      </c>
      <c r="I26" s="258">
        <v>6.7021780676954181</v>
      </c>
      <c r="J26" s="258">
        <v>6.5399425181473161</v>
      </c>
      <c r="K26" s="258">
        <v>7.5326660709861013</v>
      </c>
      <c r="L26" s="258">
        <v>6.9173748833119699</v>
      </c>
    </row>
    <row r="27" spans="3:12" hidden="1" outlineLevel="1">
      <c r="C27" s="44" t="s">
        <v>45</v>
      </c>
      <c r="D27" s="258">
        <v>6.32</v>
      </c>
      <c r="E27" s="258">
        <v>6.59</v>
      </c>
      <c r="F27" s="258">
        <v>6.4</v>
      </c>
      <c r="G27" s="258">
        <v>6.3216593821211102</v>
      </c>
      <c r="H27" s="258">
        <v>6.6390351758793971</v>
      </c>
      <c r="I27" s="258">
        <v>6.4223406833050642</v>
      </c>
      <c r="J27" s="258">
        <v>6.5143796479969653</v>
      </c>
      <c r="K27" s="258">
        <v>7.6792711835707896</v>
      </c>
      <c r="L27" s="258">
        <v>6.9747460746122414</v>
      </c>
    </row>
    <row r="28" spans="3:12" hidden="1" outlineLevel="1">
      <c r="C28" s="44" t="s">
        <v>46</v>
      </c>
      <c r="D28" s="258">
        <v>8.18</v>
      </c>
      <c r="E28" s="258">
        <v>8.8000000000000007</v>
      </c>
      <c r="F28" s="258">
        <v>8.4</v>
      </c>
      <c r="G28" s="258">
        <v>7.9365272475563202</v>
      </c>
      <c r="H28" s="258">
        <v>8.9337440427757766</v>
      </c>
      <c r="I28" s="258">
        <v>8.2867738116299012</v>
      </c>
      <c r="J28" s="258">
        <v>7.5082973758652605</v>
      </c>
      <c r="K28" s="258">
        <v>8.683283623693379</v>
      </c>
      <c r="L28" s="258">
        <v>8.0229714682008648</v>
      </c>
    </row>
    <row r="29" spans="3:12" hidden="1" outlineLevel="1">
      <c r="C29" s="44" t="s">
        <v>47</v>
      </c>
      <c r="D29" s="258">
        <v>8.0299999999999994</v>
      </c>
      <c r="E29" s="258">
        <v>11.02</v>
      </c>
      <c r="F29" s="258">
        <v>8.99</v>
      </c>
      <c r="G29" s="258">
        <v>7.7962112139357647</v>
      </c>
      <c r="H29" s="258">
        <v>11.127006880733944</v>
      </c>
      <c r="I29" s="258">
        <v>8.8389002737349109</v>
      </c>
      <c r="J29" s="258">
        <v>7.3909330093314338</v>
      </c>
      <c r="K29" s="258">
        <v>9.2279442228612059</v>
      </c>
      <c r="L29" s="258">
        <v>8.1613846082026651</v>
      </c>
    </row>
    <row r="30" spans="3:12" hidden="1" outlineLevel="1">
      <c r="C30" s="44" t="s">
        <v>48</v>
      </c>
      <c r="D30" s="258">
        <v>9.69</v>
      </c>
      <c r="E30" s="258">
        <v>11.42</v>
      </c>
      <c r="F30" s="258">
        <v>10.3</v>
      </c>
      <c r="G30" s="258">
        <v>9.3403791624680714</v>
      </c>
      <c r="H30" s="258">
        <v>11.53751289295484</v>
      </c>
      <c r="I30" s="258">
        <v>10.094456073385459</v>
      </c>
      <c r="J30" s="258">
        <v>8.6229990306885878</v>
      </c>
      <c r="K30" s="258">
        <v>9.440466565204984</v>
      </c>
      <c r="L30" s="258">
        <v>8.9841593780369298</v>
      </c>
    </row>
    <row r="31" spans="3:12" collapsed="1">
      <c r="C31" s="49">
        <v>2009</v>
      </c>
      <c r="D31" s="261">
        <v>7.1655795801883846</v>
      </c>
      <c r="E31" s="261">
        <v>7.8056030131241751</v>
      </c>
      <c r="F31" s="261">
        <v>7.3794988397626575</v>
      </c>
      <c r="G31" s="261">
        <v>7.0135983628884127</v>
      </c>
      <c r="H31" s="261">
        <v>7.852757122095074</v>
      </c>
      <c r="I31" s="261">
        <v>7.2914400840925016</v>
      </c>
      <c r="J31" s="261">
        <v>7.1996530024705416</v>
      </c>
      <c r="K31" s="261">
        <v>8.3575297761506295</v>
      </c>
      <c r="L31" s="261">
        <v>7.6734024642602394</v>
      </c>
    </row>
    <row r="32" spans="3:12" hidden="1" outlineLevel="1">
      <c r="C32" s="44" t="s">
        <v>37</v>
      </c>
      <c r="D32" s="258">
        <v>7.92</v>
      </c>
      <c r="E32" s="258">
        <v>9.18</v>
      </c>
      <c r="F32" s="258">
        <v>8.36</v>
      </c>
      <c r="G32" s="258">
        <v>7.6158632932134287</v>
      </c>
      <c r="H32" s="258">
        <v>9.2407816294987857</v>
      </c>
      <c r="I32" s="258">
        <v>8.1788059206751917</v>
      </c>
      <c r="J32" s="258">
        <v>7.6342594371645598</v>
      </c>
      <c r="K32" s="258">
        <v>8.9204981931407534</v>
      </c>
      <c r="L32" s="258">
        <v>8.1861151673683512</v>
      </c>
    </row>
    <row r="33" spans="3:12" hidden="1" outlineLevel="1">
      <c r="C33" s="44" t="s">
        <v>38</v>
      </c>
      <c r="D33" s="258">
        <v>7.55</v>
      </c>
      <c r="E33" s="258">
        <v>8.91</v>
      </c>
      <c r="F33" s="258">
        <v>8.01</v>
      </c>
      <c r="G33" s="258">
        <v>7.2932781559405937</v>
      </c>
      <c r="H33" s="258">
        <v>9.0447639401593154</v>
      </c>
      <c r="I33" s="258">
        <v>7.8752824512247086</v>
      </c>
      <c r="J33" s="258">
        <v>7.3524945726053526</v>
      </c>
      <c r="K33" s="258">
        <v>8.580988100698848</v>
      </c>
      <c r="L33" s="258">
        <v>7.879770232084125</v>
      </c>
    </row>
    <row r="34" spans="3:12" hidden="1" outlineLevel="1">
      <c r="C34" s="44" t="s">
        <v>39</v>
      </c>
      <c r="D34" s="258">
        <v>7.16</v>
      </c>
      <c r="E34" s="258">
        <v>7.22</v>
      </c>
      <c r="F34" s="258">
        <v>7.18</v>
      </c>
      <c r="G34" s="258">
        <v>6.8586373445689031</v>
      </c>
      <c r="H34" s="258">
        <v>7.4822201317027277</v>
      </c>
      <c r="I34" s="258">
        <v>7.0789179848464707</v>
      </c>
      <c r="J34" s="258">
        <v>7.1015285705422508</v>
      </c>
      <c r="K34" s="258">
        <v>7.9351847322103177</v>
      </c>
      <c r="L34" s="258">
        <v>7.4486247813206532</v>
      </c>
    </row>
    <row r="35" spans="3:12" hidden="1" outlineLevel="1">
      <c r="C35" s="44" t="s">
        <v>40</v>
      </c>
      <c r="D35" s="258">
        <v>7.13</v>
      </c>
      <c r="E35" s="258">
        <v>7.41</v>
      </c>
      <c r="F35" s="258">
        <v>7.22</v>
      </c>
      <c r="G35" s="258">
        <v>6.8191801016840232</v>
      </c>
      <c r="H35" s="258">
        <v>7.5017510101981912</v>
      </c>
      <c r="I35" s="258">
        <v>7.0439957411209981</v>
      </c>
      <c r="J35" s="258">
        <v>7.40442648399166</v>
      </c>
      <c r="K35" s="258">
        <v>8.6590105773176766</v>
      </c>
      <c r="L35" s="258">
        <v>7.8887389838996933</v>
      </c>
    </row>
    <row r="36" spans="3:12" hidden="1" outlineLevel="1">
      <c r="C36" s="44" t="s">
        <v>41</v>
      </c>
      <c r="D36" s="258">
        <v>6.74</v>
      </c>
      <c r="E36" s="258">
        <v>7.35</v>
      </c>
      <c r="F36" s="258">
        <v>6.96</v>
      </c>
      <c r="G36" s="258">
        <v>6.6039405904348509</v>
      </c>
      <c r="H36" s="258">
        <v>7.4932812061054408</v>
      </c>
      <c r="I36" s="258">
        <v>6.9226355262495591</v>
      </c>
      <c r="J36" s="258">
        <v>7.3782563859264165</v>
      </c>
      <c r="K36" s="258">
        <v>8.3994768802081961</v>
      </c>
      <c r="L36" s="258">
        <v>7.8165881545419502</v>
      </c>
    </row>
    <row r="37" spans="3:12" hidden="1" outlineLevel="1">
      <c r="C37" s="44" t="s">
        <v>42</v>
      </c>
      <c r="D37" s="258">
        <v>6.68</v>
      </c>
      <c r="E37" s="258">
        <v>6.98</v>
      </c>
      <c r="F37" s="258">
        <v>6.79</v>
      </c>
      <c r="G37" s="258">
        <v>6.5284708996416931</v>
      </c>
      <c r="H37" s="258">
        <v>7.1945982406340461</v>
      </c>
      <c r="I37" s="258">
        <v>6.7714657726652927</v>
      </c>
      <c r="J37" s="258">
        <v>7.6211765640344291</v>
      </c>
      <c r="K37" s="258">
        <v>8.8755700633432877</v>
      </c>
      <c r="L37" s="258">
        <v>8.1324292818565844</v>
      </c>
    </row>
    <row r="38" spans="3:12" hidden="1" outlineLevel="1">
      <c r="C38" s="44" t="s">
        <v>43</v>
      </c>
      <c r="D38" s="258">
        <v>6.85</v>
      </c>
      <c r="E38" s="258">
        <v>7.09</v>
      </c>
      <c r="F38" s="258">
        <v>6.93</v>
      </c>
      <c r="G38" s="258">
        <v>6.6998081119723079</v>
      </c>
      <c r="H38" s="258">
        <v>7.2187521980727301</v>
      </c>
      <c r="I38" s="258">
        <v>6.8806593945336436</v>
      </c>
      <c r="J38" s="258">
        <v>7.1130840740438721</v>
      </c>
      <c r="K38" s="258">
        <v>8.5435862850016857</v>
      </c>
      <c r="L38" s="258">
        <v>7.6717723038235128</v>
      </c>
    </row>
    <row r="39" spans="3:12" hidden="1" outlineLevel="1">
      <c r="C39" s="44" t="s">
        <v>44</v>
      </c>
      <c r="D39" s="258">
        <v>6.71</v>
      </c>
      <c r="E39" s="258">
        <v>7.1</v>
      </c>
      <c r="F39" s="258">
        <v>6.85</v>
      </c>
      <c r="G39" s="258">
        <v>6.4950844882192484</v>
      </c>
      <c r="H39" s="258">
        <v>7.1880553972033132</v>
      </c>
      <c r="I39" s="258">
        <v>6.7398038937047033</v>
      </c>
      <c r="J39" s="258">
        <v>6.6707015513925381</v>
      </c>
      <c r="K39" s="258">
        <v>8.0442909570206496</v>
      </c>
      <c r="L39" s="258">
        <v>7.1852245362246938</v>
      </c>
    </row>
    <row r="40" spans="3:12" hidden="1" outlineLevel="1">
      <c r="C40" s="44" t="s">
        <v>45</v>
      </c>
      <c r="D40" s="258">
        <v>7.88</v>
      </c>
      <c r="E40" s="258">
        <v>8.17</v>
      </c>
      <c r="F40" s="258">
        <v>7.98</v>
      </c>
      <c r="G40" s="258">
        <v>7.7469056616856777</v>
      </c>
      <c r="H40" s="258">
        <v>8.3107416879795402</v>
      </c>
      <c r="I40" s="258">
        <v>7.9318250658216645</v>
      </c>
      <c r="J40" s="258">
        <v>7.3618816560348685</v>
      </c>
      <c r="K40" s="258">
        <v>8.9058894179213315</v>
      </c>
      <c r="L40" s="258">
        <v>7.9554266761520234</v>
      </c>
    </row>
    <row r="41" spans="3:12" hidden="1" outlineLevel="1">
      <c r="C41" s="44" t="s">
        <v>46</v>
      </c>
      <c r="D41" s="258">
        <v>6.97</v>
      </c>
      <c r="E41" s="258">
        <v>8.51</v>
      </c>
      <c r="F41" s="258">
        <v>7.48</v>
      </c>
      <c r="G41" s="258">
        <v>6.801191830867821</v>
      </c>
      <c r="H41" s="258">
        <v>8.6012122666986741</v>
      </c>
      <c r="I41" s="258">
        <v>7.4003835627384777</v>
      </c>
      <c r="J41" s="258">
        <v>7.1430596918735203</v>
      </c>
      <c r="K41" s="258">
        <v>8.8028733664995844</v>
      </c>
      <c r="L41" s="258">
        <v>7.8397702737544854</v>
      </c>
    </row>
    <row r="42" spans="3:12" hidden="1" outlineLevel="1">
      <c r="C42" s="44" t="s">
        <v>47</v>
      </c>
      <c r="D42" s="258">
        <v>8.26</v>
      </c>
      <c r="E42" s="258">
        <v>11.42</v>
      </c>
      <c r="F42" s="258">
        <v>9.2200000000000006</v>
      </c>
      <c r="G42" s="258">
        <v>7.9572695363014967</v>
      </c>
      <c r="H42" s="258">
        <v>11.493694456199746</v>
      </c>
      <c r="I42" s="258">
        <v>9.0319315843621393</v>
      </c>
      <c r="J42" s="258">
        <v>7.4667640417562788</v>
      </c>
      <c r="K42" s="258">
        <v>9.0456319604563191</v>
      </c>
      <c r="L42" s="258">
        <v>8.1501615505372698</v>
      </c>
    </row>
    <row r="43" spans="3:12" hidden="1" outlineLevel="1">
      <c r="C43" s="44" t="s">
        <v>48</v>
      </c>
      <c r="D43" s="258">
        <v>8.7799999999999994</v>
      </c>
      <c r="E43" s="258">
        <v>11.39</v>
      </c>
      <c r="F43" s="258">
        <v>9.68</v>
      </c>
      <c r="G43" s="258">
        <v>8.59336996110871</v>
      </c>
      <c r="H43" s="258">
        <v>11.527922385234264</v>
      </c>
      <c r="I43" s="258">
        <v>9.5995294308547319</v>
      </c>
      <c r="J43" s="258">
        <v>8.414077465972106</v>
      </c>
      <c r="K43" s="258">
        <v>10.465007250723616</v>
      </c>
      <c r="L43" s="258">
        <v>9.2735322040185775</v>
      </c>
    </row>
    <row r="44" spans="3:12" collapsed="1">
      <c r="C44" s="51">
        <v>2008</v>
      </c>
      <c r="D44" s="262">
        <v>7.3371387603855869</v>
      </c>
      <c r="E44" s="262">
        <v>8.2578290790273261</v>
      </c>
      <c r="F44" s="262">
        <v>7.6522758532067332</v>
      </c>
      <c r="G44" s="262">
        <v>7.1273004573995928</v>
      </c>
      <c r="H44" s="262">
        <v>8.3913982155269018</v>
      </c>
      <c r="I44" s="262">
        <v>7.5597099513997792</v>
      </c>
      <c r="J44" s="262">
        <v>7.3795307445182061</v>
      </c>
      <c r="K44" s="262">
        <v>8.7625754027458651</v>
      </c>
      <c r="L44" s="262">
        <v>7.9477471819107173</v>
      </c>
    </row>
    <row r="45" spans="3:12" hidden="1" outlineLevel="1">
      <c r="C45" s="44" t="s">
        <v>37</v>
      </c>
      <c r="D45" s="258">
        <v>7.31</v>
      </c>
      <c r="E45" s="258">
        <v>9.17</v>
      </c>
      <c r="F45" s="258">
        <v>7.98</v>
      </c>
      <c r="G45" s="258">
        <v>6.9909344128994304</v>
      </c>
      <c r="H45" s="258">
        <v>9.2721421709894329</v>
      </c>
      <c r="I45" s="258">
        <v>7.7911289326189754</v>
      </c>
      <c r="J45" s="258">
        <v>7.4946747507799403</v>
      </c>
      <c r="K45" s="258">
        <v>9.2811047957747217</v>
      </c>
      <c r="L45" s="258">
        <v>8.2647694918966277</v>
      </c>
    </row>
    <row r="46" spans="3:12" hidden="1" outlineLevel="1">
      <c r="C46" s="44" t="s">
        <v>38</v>
      </c>
      <c r="D46" s="258">
        <v>7.38</v>
      </c>
      <c r="E46" s="258">
        <v>9.26</v>
      </c>
      <c r="F46" s="258">
        <v>7.98</v>
      </c>
      <c r="G46" s="258">
        <v>7.2554074490908453</v>
      </c>
      <c r="H46" s="258">
        <v>9.3627922462266948</v>
      </c>
      <c r="I46" s="258">
        <v>7.9344084483539534</v>
      </c>
      <c r="J46" s="258">
        <v>7.3514836457463764</v>
      </c>
      <c r="K46" s="258">
        <v>8.8246249806691068</v>
      </c>
      <c r="L46" s="258">
        <v>7.9760868139794114</v>
      </c>
    </row>
    <row r="47" spans="3:12" hidden="1" outlineLevel="1">
      <c r="C47" s="44" t="s">
        <v>39</v>
      </c>
      <c r="D47" s="258">
        <v>6.44</v>
      </c>
      <c r="E47" s="258">
        <v>6.76</v>
      </c>
      <c r="F47" s="258">
        <v>6.56</v>
      </c>
      <c r="G47" s="258">
        <v>6.2469127065567394</v>
      </c>
      <c r="H47" s="258">
        <v>6.93625140291807</v>
      </c>
      <c r="I47" s="258">
        <v>6.4920131802478709</v>
      </c>
      <c r="J47" s="258">
        <v>6.8196304396794138</v>
      </c>
      <c r="K47" s="258">
        <v>8.1746500745187554</v>
      </c>
      <c r="L47" s="258">
        <v>7.3762587125169112</v>
      </c>
    </row>
    <row r="48" spans="3:12" hidden="1" outlineLevel="1">
      <c r="C48" s="44" t="s">
        <v>40</v>
      </c>
      <c r="D48" s="258">
        <v>6.64</v>
      </c>
      <c r="E48" s="258">
        <v>7.38</v>
      </c>
      <c r="F48" s="258">
        <v>6.87</v>
      </c>
      <c r="G48" s="258">
        <v>6.5054164067885631</v>
      </c>
      <c r="H48" s="258">
        <v>7.4045993031358881</v>
      </c>
      <c r="I48" s="258">
        <v>6.7933523754267737</v>
      </c>
      <c r="J48" s="258">
        <v>7.2523424585656064</v>
      </c>
      <c r="K48" s="258">
        <v>8.8422440723101339</v>
      </c>
      <c r="L48" s="258">
        <v>7.8585780921625918</v>
      </c>
    </row>
    <row r="49" spans="3:12" hidden="1" outlineLevel="1">
      <c r="C49" s="44" t="s">
        <v>41</v>
      </c>
      <c r="D49" s="258">
        <v>6.59</v>
      </c>
      <c r="E49" s="258">
        <v>7.09</v>
      </c>
      <c r="F49" s="258">
        <v>6.76</v>
      </c>
      <c r="G49" s="258">
        <v>6.4873359555931334</v>
      </c>
      <c r="H49" s="258">
        <v>7.0736956666592627</v>
      </c>
      <c r="I49" s="258">
        <v>6.6958114852485942</v>
      </c>
      <c r="J49" s="258">
        <v>7.6296941916488219</v>
      </c>
      <c r="K49" s="258">
        <v>8.4888947899979108</v>
      </c>
      <c r="L49" s="258">
        <v>8.0030798801343952</v>
      </c>
    </row>
    <row r="50" spans="3:12" hidden="1" outlineLevel="1">
      <c r="C50" s="44" t="s">
        <v>42</v>
      </c>
      <c r="D50" s="258">
        <v>6.42</v>
      </c>
      <c r="E50" s="258">
        <v>6.83</v>
      </c>
      <c r="F50" s="258">
        <v>6.57</v>
      </c>
      <c r="G50" s="258">
        <v>6.3027069010154477</v>
      </c>
      <c r="H50" s="258">
        <v>6.911349899261249</v>
      </c>
      <c r="I50" s="258">
        <v>6.5257042349789023</v>
      </c>
      <c r="J50" s="258">
        <v>7.3148288394711001</v>
      </c>
      <c r="K50" s="258">
        <v>8.7486146890279173</v>
      </c>
      <c r="L50" s="258">
        <v>7.8998410481810639</v>
      </c>
    </row>
    <row r="51" spans="3:12" hidden="1" outlineLevel="1">
      <c r="C51" s="44" t="s">
        <v>43</v>
      </c>
      <c r="D51" s="258">
        <v>6.29</v>
      </c>
      <c r="E51" s="258">
        <v>6.3</v>
      </c>
      <c r="F51" s="258">
        <v>6.3</v>
      </c>
      <c r="G51" s="258">
        <v>6.1792361947359371</v>
      </c>
      <c r="H51" s="258">
        <v>6.3635148680253923</v>
      </c>
      <c r="I51" s="258">
        <v>6.2458677912863934</v>
      </c>
      <c r="J51" s="258">
        <v>6.7198768956650268</v>
      </c>
      <c r="K51" s="258">
        <v>7.7306944292503861</v>
      </c>
      <c r="L51" s="258">
        <v>7.1240683090188419</v>
      </c>
    </row>
    <row r="52" spans="3:12" hidden="1" outlineLevel="1">
      <c r="C52" s="44" t="s">
        <v>44</v>
      </c>
      <c r="D52" s="258">
        <v>6.73</v>
      </c>
      <c r="E52" s="258">
        <v>7.32</v>
      </c>
      <c r="F52" s="258">
        <v>6.93</v>
      </c>
      <c r="G52" s="258">
        <v>6.5749503925459409</v>
      </c>
      <c r="H52" s="258">
        <v>7.260250905110718</v>
      </c>
      <c r="I52" s="258">
        <v>6.8071108702472971</v>
      </c>
      <c r="J52" s="258">
        <v>7.2189774087514964</v>
      </c>
      <c r="K52" s="258">
        <v>9.080218882842729</v>
      </c>
      <c r="L52" s="258">
        <v>7.9330001493179685</v>
      </c>
    </row>
    <row r="53" spans="3:12" hidden="1" outlineLevel="1">
      <c r="C53" s="44" t="s">
        <v>45</v>
      </c>
      <c r="D53" s="258">
        <v>6.7</v>
      </c>
      <c r="E53" s="258">
        <v>7.23</v>
      </c>
      <c r="F53" s="258">
        <v>6.87</v>
      </c>
      <c r="G53" s="258">
        <v>6.593434220556988</v>
      </c>
      <c r="H53" s="258">
        <v>7.2651986271111566</v>
      </c>
      <c r="I53" s="258">
        <v>6.8104743083003951</v>
      </c>
      <c r="J53" s="258">
        <v>6.861529837972455</v>
      </c>
      <c r="K53" s="258">
        <v>8.5684325302462625</v>
      </c>
      <c r="L53" s="258">
        <v>7.533085978591493</v>
      </c>
    </row>
    <row r="54" spans="3:12" hidden="1" outlineLevel="1">
      <c r="C54" s="44" t="s">
        <v>46</v>
      </c>
      <c r="D54" s="258">
        <v>8</v>
      </c>
      <c r="E54" s="258">
        <v>9.4499999999999993</v>
      </c>
      <c r="F54" s="258">
        <v>8.5</v>
      </c>
      <c r="G54" s="258">
        <v>7.6119684414231132</v>
      </c>
      <c r="H54" s="258">
        <v>9.441970021413276</v>
      </c>
      <c r="I54" s="258">
        <v>8.2236549430704518</v>
      </c>
      <c r="J54" s="258">
        <v>7.2925896752520405</v>
      </c>
      <c r="K54" s="258">
        <v>8.7033147233623076</v>
      </c>
      <c r="L54" s="258">
        <v>7.9012655691175775</v>
      </c>
    </row>
    <row r="55" spans="3:12" hidden="1" outlineLevel="1">
      <c r="C55" s="44" t="s">
        <v>47</v>
      </c>
      <c r="D55" s="258">
        <v>8.15</v>
      </c>
      <c r="E55" s="258">
        <v>11.34</v>
      </c>
      <c r="F55" s="258">
        <v>9.1300000000000008</v>
      </c>
      <c r="G55" s="258">
        <v>7.7966746907014501</v>
      </c>
      <c r="H55" s="258">
        <v>11.19983853148636</v>
      </c>
      <c r="I55" s="258">
        <v>8.8351464543651055</v>
      </c>
      <c r="J55" s="258">
        <v>7.5315781664715873</v>
      </c>
      <c r="K55" s="258">
        <v>9.4419420689655169</v>
      </c>
      <c r="L55" s="258">
        <v>8.3484333051811106</v>
      </c>
    </row>
    <row r="56" spans="3:12" hidden="1" outlineLevel="1">
      <c r="C56" s="44" t="s">
        <v>48</v>
      </c>
      <c r="D56" s="258">
        <v>8.8000000000000007</v>
      </c>
      <c r="E56" s="258">
        <v>11.45</v>
      </c>
      <c r="F56" s="258">
        <v>9.6999999999999993</v>
      </c>
      <c r="G56" s="258">
        <v>8.3401134170834474</v>
      </c>
      <c r="H56" s="258">
        <v>11.37741024927444</v>
      </c>
      <c r="I56" s="258">
        <v>9.3461462489629827</v>
      </c>
      <c r="J56" s="258">
        <v>8.3597658103436583</v>
      </c>
      <c r="K56" s="258">
        <v>10.348010848852571</v>
      </c>
      <c r="L56" s="258">
        <v>9.1952442241468244</v>
      </c>
    </row>
    <row r="57" spans="3:12" collapsed="1">
      <c r="C57" s="51">
        <v>2007</v>
      </c>
      <c r="D57" s="262">
        <v>7.0627399503161694</v>
      </c>
      <c r="E57" s="262">
        <v>8.1064582158888445</v>
      </c>
      <c r="F57" s="262">
        <v>7.4199065558431485</v>
      </c>
      <c r="G57" s="262">
        <v>6.8687399454798239</v>
      </c>
      <c r="H57" s="262">
        <v>8.1405354947777457</v>
      </c>
      <c r="I57" s="262">
        <v>7.3016014777187719</v>
      </c>
      <c r="J57" s="262">
        <v>7.315456957864213</v>
      </c>
      <c r="K57" s="262">
        <v>8.8378839707738877</v>
      </c>
      <c r="L57" s="262">
        <v>7.9448414634885607</v>
      </c>
    </row>
    <row r="58" spans="3:12" hidden="1" outlineLevel="1">
      <c r="C58" s="44" t="s">
        <v>37</v>
      </c>
      <c r="D58" s="258">
        <v>7.38</v>
      </c>
      <c r="E58" s="258">
        <v>9.1300000000000008</v>
      </c>
      <c r="F58" s="258">
        <v>8.01</v>
      </c>
      <c r="G58" s="258">
        <v>7.0195845592144908</v>
      </c>
      <c r="H58" s="258">
        <v>9.0784661931070776</v>
      </c>
      <c r="I58" s="258">
        <v>7.7406080847633305</v>
      </c>
      <c r="J58" s="258">
        <v>7.2528910387519732</v>
      </c>
      <c r="K58" s="258">
        <v>8.6288749818075967</v>
      </c>
      <c r="L58" s="258">
        <v>7.8535863971272892</v>
      </c>
    </row>
    <row r="59" spans="3:12" hidden="1" outlineLevel="1">
      <c r="C59" s="44" t="s">
        <v>38</v>
      </c>
      <c r="D59" s="258">
        <v>7.65</v>
      </c>
      <c r="E59" s="258">
        <v>9.34</v>
      </c>
      <c r="F59" s="258">
        <v>8.1999999999999993</v>
      </c>
      <c r="G59" s="258">
        <v>7.1976991088833193</v>
      </c>
      <c r="H59" s="258">
        <v>9.3064616968849982</v>
      </c>
      <c r="I59" s="258">
        <v>7.8750930334211491</v>
      </c>
      <c r="J59" s="258">
        <v>7.3103328993139902</v>
      </c>
      <c r="K59" s="258">
        <v>9.7294296213452629</v>
      </c>
      <c r="L59" s="258">
        <v>8.2904838198813042</v>
      </c>
    </row>
    <row r="60" spans="3:12" hidden="1" outlineLevel="1">
      <c r="C60" s="44" t="s">
        <v>39</v>
      </c>
      <c r="D60" s="258">
        <v>7.12</v>
      </c>
      <c r="E60" s="258">
        <v>7.14</v>
      </c>
      <c r="F60" s="258">
        <v>7.13</v>
      </c>
      <c r="G60" s="258">
        <v>6.8900692761246622</v>
      </c>
      <c r="H60" s="258">
        <v>7.2263954270342969</v>
      </c>
      <c r="I60" s="258">
        <v>7.0038447101111325</v>
      </c>
      <c r="J60" s="258">
        <v>6.9720154052692225</v>
      </c>
      <c r="K60" s="258">
        <v>8.3815583091522239</v>
      </c>
      <c r="L60" s="258">
        <v>7.5615202484548449</v>
      </c>
    </row>
    <row r="61" spans="3:12" hidden="1" outlineLevel="1">
      <c r="C61" s="44" t="s">
        <v>40</v>
      </c>
      <c r="D61" s="258">
        <v>6.77</v>
      </c>
      <c r="E61" s="258">
        <v>6.81</v>
      </c>
      <c r="F61" s="258">
        <v>6.79</v>
      </c>
      <c r="G61" s="258">
        <v>6.5987719607497501</v>
      </c>
      <c r="H61" s="258">
        <v>6.885818858188582</v>
      </c>
      <c r="I61" s="258">
        <v>6.6931238844678482</v>
      </c>
      <c r="J61" s="258">
        <v>7.1137429583043188</v>
      </c>
      <c r="K61" s="258">
        <v>8.0849735334299524</v>
      </c>
      <c r="L61" s="258">
        <v>7.5167569827946696</v>
      </c>
    </row>
    <row r="62" spans="3:12" hidden="1" outlineLevel="1">
      <c r="C62" s="44" t="s">
        <v>41</v>
      </c>
      <c r="D62" s="258">
        <v>6.85</v>
      </c>
      <c r="E62" s="258">
        <v>7.12</v>
      </c>
      <c r="F62" s="258">
        <v>6.95</v>
      </c>
      <c r="G62" s="258">
        <v>6.6997647580456441</v>
      </c>
      <c r="H62" s="258">
        <v>7.1760399408946398</v>
      </c>
      <c r="I62" s="258">
        <v>6.8687896773373378</v>
      </c>
      <c r="J62" s="258">
        <v>7.8349005616822618</v>
      </c>
      <c r="K62" s="258">
        <v>9.4413085283377622</v>
      </c>
      <c r="L62" s="258">
        <v>8.5323330813003402</v>
      </c>
    </row>
    <row r="63" spans="3:12" hidden="1" outlineLevel="1">
      <c r="C63" s="44" t="s">
        <v>42</v>
      </c>
      <c r="D63" s="258">
        <v>6.86</v>
      </c>
      <c r="E63" s="258">
        <v>6.95</v>
      </c>
      <c r="F63" s="258">
        <v>6.89</v>
      </c>
      <c r="G63" s="258">
        <v>6.753899361611964</v>
      </c>
      <c r="H63" s="258">
        <v>6.9271331518406791</v>
      </c>
      <c r="I63" s="258">
        <v>6.8158980390779984</v>
      </c>
      <c r="J63" s="258">
        <v>7.7226385088184308</v>
      </c>
      <c r="K63" s="258">
        <v>9.0453183737763219</v>
      </c>
      <c r="L63" s="258">
        <v>8.2857186935611935</v>
      </c>
    </row>
    <row r="64" spans="3:12" hidden="1" outlineLevel="1">
      <c r="C64" s="44" t="s">
        <v>43</v>
      </c>
      <c r="D64" s="258">
        <v>7.17</v>
      </c>
      <c r="E64" s="258">
        <v>6.37</v>
      </c>
      <c r="F64" s="258">
        <v>6.88</v>
      </c>
      <c r="G64" s="258">
        <v>6.8783568935125983</v>
      </c>
      <c r="H64" s="258">
        <v>6.3881357561772907</v>
      </c>
      <c r="I64" s="258">
        <v>6.7066207097867947</v>
      </c>
      <c r="J64" s="258">
        <v>7.2318359075385326</v>
      </c>
      <c r="K64" s="258">
        <v>7.86111439925594</v>
      </c>
      <c r="L64" s="258">
        <v>7.4944380279404124</v>
      </c>
    </row>
    <row r="65" spans="3:12" hidden="1" outlineLevel="1">
      <c r="C65" s="44" t="s">
        <v>44</v>
      </c>
      <c r="D65" s="258">
        <v>7.53</v>
      </c>
      <c r="E65" s="258">
        <v>6.96</v>
      </c>
      <c r="F65" s="258">
        <v>7.35</v>
      </c>
      <c r="G65" s="258">
        <v>7.2897956882130703</v>
      </c>
      <c r="H65" s="258">
        <v>6.9363329768857449</v>
      </c>
      <c r="I65" s="258">
        <v>7.1789284931047384</v>
      </c>
      <c r="J65" s="258">
        <v>7.3574024025965628</v>
      </c>
      <c r="K65" s="258">
        <v>8.8824645600038785</v>
      </c>
      <c r="L65" s="258">
        <v>7.9424678133252566</v>
      </c>
    </row>
    <row r="66" spans="3:12" hidden="1" outlineLevel="1">
      <c r="C66" s="44" t="s">
        <v>45</v>
      </c>
      <c r="D66" s="258">
        <v>6.86</v>
      </c>
      <c r="E66" s="258">
        <v>7.13</v>
      </c>
      <c r="F66" s="258">
        <v>6.95</v>
      </c>
      <c r="G66" s="258">
        <v>6.6106473511547081</v>
      </c>
      <c r="H66" s="258">
        <v>7.1461563546885651</v>
      </c>
      <c r="I66" s="258">
        <v>6.8001783746917788</v>
      </c>
      <c r="J66" s="258">
        <v>6.9023675695302238</v>
      </c>
      <c r="K66" s="258">
        <v>8.4061503393572661</v>
      </c>
      <c r="L66" s="258">
        <v>7.5197519854800294</v>
      </c>
    </row>
    <row r="67" spans="3:12" hidden="1" outlineLevel="1">
      <c r="C67" s="44" t="s">
        <v>46</v>
      </c>
      <c r="D67" s="258">
        <v>8.3800000000000008</v>
      </c>
      <c r="E67" s="258">
        <v>9.5</v>
      </c>
      <c r="F67" s="258">
        <v>8.77</v>
      </c>
      <c r="G67" s="258">
        <v>8.0701029849966019</v>
      </c>
      <c r="H67" s="258">
        <v>9.4674592833876225</v>
      </c>
      <c r="I67" s="258">
        <v>8.5571083133720069</v>
      </c>
      <c r="J67" s="258">
        <v>7.6643628247829731</v>
      </c>
      <c r="K67" s="258">
        <v>8.974658575808073</v>
      </c>
      <c r="L67" s="258">
        <v>8.2385084387826346</v>
      </c>
    </row>
    <row r="68" spans="3:12" hidden="1" outlineLevel="1">
      <c r="C68" s="44" t="s">
        <v>47</v>
      </c>
      <c r="D68" s="258">
        <v>8.0500000000000007</v>
      </c>
      <c r="E68" s="258">
        <v>10.73</v>
      </c>
      <c r="F68" s="258">
        <v>8.93</v>
      </c>
      <c r="G68" s="258">
        <v>7.7402978339350179</v>
      </c>
      <c r="H68" s="258">
        <v>10.717218852076527</v>
      </c>
      <c r="I68" s="258">
        <v>8.7105703422053224</v>
      </c>
      <c r="J68" s="258">
        <v>7.6784499102820192</v>
      </c>
      <c r="K68" s="258">
        <v>9.4987507891882554</v>
      </c>
      <c r="L68" s="258">
        <v>8.4785502344567174</v>
      </c>
    </row>
    <row r="69" spans="3:12" hidden="1" outlineLevel="1">
      <c r="C69" s="44" t="s">
        <v>48</v>
      </c>
      <c r="D69" s="258">
        <v>8.77</v>
      </c>
      <c r="E69" s="258">
        <v>10.65</v>
      </c>
      <c r="F69" s="258">
        <v>9.4600000000000009</v>
      </c>
      <c r="G69" s="258">
        <v>8.4441746538871136</v>
      </c>
      <c r="H69" s="258">
        <v>10.684829698237227</v>
      </c>
      <c r="I69" s="258">
        <v>9.2579415674253323</v>
      </c>
      <c r="J69" s="258">
        <v>8.3304498640344296</v>
      </c>
      <c r="K69" s="258">
        <v>9.6557114846087213</v>
      </c>
      <c r="L69" s="258">
        <v>8.9218626246721655</v>
      </c>
    </row>
    <row r="70" spans="3:12" collapsed="1">
      <c r="C70" s="51">
        <v>2006</v>
      </c>
      <c r="D70" s="262">
        <v>7.3765683111616163</v>
      </c>
      <c r="E70" s="262">
        <v>8.0091762466134586</v>
      </c>
      <c r="F70" s="262">
        <v>7.5955197644926438</v>
      </c>
      <c r="G70" s="262">
        <v>7.123325195925684</v>
      </c>
      <c r="H70" s="262">
        <v>8.0250507857593831</v>
      </c>
      <c r="I70" s="262">
        <v>7.4327458239212172</v>
      </c>
      <c r="J70" s="262">
        <v>7.4390114382072561</v>
      </c>
      <c r="K70" s="262">
        <v>8.8865936288321663</v>
      </c>
      <c r="L70" s="262">
        <v>8.0514511706356231</v>
      </c>
    </row>
    <row r="71" spans="3:12" ht="15" customHeight="1">
      <c r="C71" s="514" t="s">
        <v>76</v>
      </c>
      <c r="D71" s="515"/>
      <c r="E71" s="515"/>
      <c r="F71" s="515"/>
      <c r="G71" s="515"/>
      <c r="H71" s="515"/>
      <c r="I71" s="515"/>
      <c r="J71" s="515"/>
      <c r="K71" s="515"/>
      <c r="L71" s="516"/>
    </row>
  </sheetData>
  <mergeCells count="6">
    <mergeCell ref="C71:L71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C2:I74"/>
  <sheetViews>
    <sheetView showGridLines="0" showRowColHeaders="0" zoomScaleNormal="100" workbookViewId="0">
      <selection activeCell="E10" sqref="E10"/>
    </sheetView>
  </sheetViews>
  <sheetFormatPr baseColWidth="10" defaultRowHeight="15" outlineLevelRow="1"/>
  <cols>
    <col min="1" max="1" width="14.28515625" style="93" customWidth="1"/>
    <col min="2" max="7" width="11.42578125" style="93"/>
    <col min="8" max="8" width="14" style="93" customWidth="1"/>
    <col min="9" max="10" width="11.42578125" style="93"/>
    <col min="11" max="11" width="14.28515625" style="93" customWidth="1"/>
    <col min="12" max="16384" width="11.42578125" style="93"/>
  </cols>
  <sheetData>
    <row r="2" spans="3:9" ht="42.75" customHeight="1"/>
    <row r="3" spans="3:9" ht="30" customHeight="1">
      <c r="C3" s="528" t="s">
        <v>274</v>
      </c>
      <c r="D3" s="528"/>
      <c r="E3" s="528"/>
      <c r="F3" s="528"/>
      <c r="G3" s="528"/>
      <c r="H3" s="528"/>
      <c r="I3" s="528"/>
    </row>
    <row r="4" spans="3:9" ht="45" customHeight="1">
      <c r="C4" s="118"/>
      <c r="D4" s="95" t="s">
        <v>256</v>
      </c>
      <c r="E4" s="95" t="s">
        <v>113</v>
      </c>
      <c r="F4" s="95" t="s">
        <v>114</v>
      </c>
      <c r="G4" s="119" t="s">
        <v>34</v>
      </c>
      <c r="H4" s="119" t="s">
        <v>115</v>
      </c>
      <c r="I4" s="120" t="s">
        <v>36</v>
      </c>
    </row>
    <row r="5" spans="3:9" hidden="1">
      <c r="C5" s="44" t="s">
        <v>37</v>
      </c>
      <c r="D5" s="258">
        <v>0</v>
      </c>
      <c r="E5" s="258">
        <v>0</v>
      </c>
      <c r="F5" s="258">
        <v>0</v>
      </c>
      <c r="G5" s="258">
        <v>0</v>
      </c>
      <c r="H5" s="258">
        <v>0</v>
      </c>
      <c r="I5" s="258">
        <v>0</v>
      </c>
    </row>
    <row r="6" spans="3:9" hidden="1">
      <c r="C6" s="44" t="s">
        <v>38</v>
      </c>
      <c r="D6" s="258">
        <v>0</v>
      </c>
      <c r="E6" s="258">
        <v>0</v>
      </c>
      <c r="F6" s="258">
        <v>0</v>
      </c>
      <c r="G6" s="258">
        <v>0</v>
      </c>
      <c r="H6" s="258">
        <v>0</v>
      </c>
      <c r="I6" s="258">
        <v>0</v>
      </c>
    </row>
    <row r="7" spans="3:9" hidden="1">
      <c r="C7" s="44" t="s">
        <v>39</v>
      </c>
      <c r="D7" s="258">
        <v>0</v>
      </c>
      <c r="E7" s="258">
        <v>0</v>
      </c>
      <c r="F7" s="258">
        <v>0</v>
      </c>
      <c r="G7" s="258">
        <v>0</v>
      </c>
      <c r="H7" s="258">
        <v>0</v>
      </c>
      <c r="I7" s="258">
        <v>0</v>
      </c>
    </row>
    <row r="8" spans="3:9" hidden="1">
      <c r="C8" s="44" t="s">
        <v>40</v>
      </c>
      <c r="D8" s="258">
        <v>0</v>
      </c>
      <c r="E8" s="258">
        <v>0</v>
      </c>
      <c r="F8" s="258">
        <v>0</v>
      </c>
      <c r="G8" s="258">
        <v>0</v>
      </c>
      <c r="H8" s="258">
        <v>0</v>
      </c>
      <c r="I8" s="258">
        <v>0</v>
      </c>
    </row>
    <row r="9" spans="3:9" hidden="1">
      <c r="C9" s="44" t="s">
        <v>41</v>
      </c>
      <c r="D9" s="258">
        <v>0</v>
      </c>
      <c r="E9" s="258">
        <v>0</v>
      </c>
      <c r="F9" s="258">
        <v>0</v>
      </c>
      <c r="G9" s="258">
        <v>0</v>
      </c>
      <c r="H9" s="258">
        <v>0</v>
      </c>
      <c r="I9" s="258">
        <v>0</v>
      </c>
    </row>
    <row r="10" spans="3:9">
      <c r="C10" s="44" t="s">
        <v>42</v>
      </c>
      <c r="D10" s="258">
        <v>2.5894607843137254</v>
      </c>
      <c r="E10" s="258">
        <v>5.8416230366492146</v>
      </c>
      <c r="F10" s="258">
        <v>6.1645676374676714</v>
      </c>
      <c r="G10" s="258">
        <v>6.0494823529411761</v>
      </c>
      <c r="H10" s="258">
        <v>5.8663221977797102</v>
      </c>
      <c r="I10" s="258">
        <v>5.9917804245168984</v>
      </c>
    </row>
    <row r="11" spans="3:9">
      <c r="C11" s="44" t="s">
        <v>43</v>
      </c>
      <c r="D11" s="258">
        <v>2.4608150470219434</v>
      </c>
      <c r="E11" s="258">
        <v>6.6417273858183759</v>
      </c>
      <c r="F11" s="258">
        <v>6.6834678526327345</v>
      </c>
      <c r="G11" s="258">
        <v>6.6148602749994145</v>
      </c>
      <c r="H11" s="258">
        <v>5.8588775695834094</v>
      </c>
      <c r="I11" s="258">
        <v>6.3578595834815008</v>
      </c>
    </row>
    <row r="12" spans="3:9">
      <c r="C12" s="44" t="s">
        <v>44</v>
      </c>
      <c r="D12" s="258">
        <v>4.5562500000000004</v>
      </c>
      <c r="E12" s="258">
        <v>8.1489611916895335</v>
      </c>
      <c r="F12" s="258">
        <v>6.1735525124821162</v>
      </c>
      <c r="G12" s="258">
        <v>6.3996899302343024</v>
      </c>
      <c r="H12" s="258">
        <v>7.213086137362307</v>
      </c>
      <c r="I12" s="258">
        <v>6.6384177796622144</v>
      </c>
    </row>
    <row r="13" spans="3:9">
      <c r="C13" s="44" t="s">
        <v>45</v>
      </c>
      <c r="D13" s="258">
        <v>3.1054313099041533</v>
      </c>
      <c r="E13" s="258">
        <v>6.6810220151052544</v>
      </c>
      <c r="F13" s="258">
        <v>6.1611399265691471</v>
      </c>
      <c r="G13" s="258">
        <v>6.1699614271938286</v>
      </c>
      <c r="H13" s="258">
        <v>6.5409934497816593</v>
      </c>
      <c r="I13" s="258">
        <v>6.2836287625418059</v>
      </c>
    </row>
    <row r="14" spans="3:9">
      <c r="C14" s="44" t="s">
        <v>46</v>
      </c>
      <c r="D14" s="258">
        <v>4.6554545454545453</v>
      </c>
      <c r="E14" s="258">
        <v>7.685824895771292</v>
      </c>
      <c r="F14" s="258">
        <v>8.2099263686496808</v>
      </c>
      <c r="G14" s="258">
        <v>8.0254500310366232</v>
      </c>
      <c r="H14" s="258">
        <v>8.658423411547588</v>
      </c>
      <c r="I14" s="258">
        <v>8.2280891289669142</v>
      </c>
    </row>
    <row r="15" spans="3:9">
      <c r="C15" s="44" t="s">
        <v>47</v>
      </c>
      <c r="D15" s="258">
        <v>5.1447527141133893</v>
      </c>
      <c r="E15" s="258">
        <v>8.31</v>
      </c>
      <c r="F15" s="258">
        <v>9.2476321118296418</v>
      </c>
      <c r="G15" s="258">
        <v>8.99</v>
      </c>
      <c r="H15" s="258">
        <v>10.76</v>
      </c>
      <c r="I15" s="258">
        <v>9.52</v>
      </c>
    </row>
    <row r="16" spans="3:9">
      <c r="C16" s="44" t="s">
        <v>48</v>
      </c>
      <c r="D16" s="258">
        <v>4.5126835781041388</v>
      </c>
      <c r="E16" s="258">
        <v>8.59</v>
      </c>
      <c r="F16" s="258">
        <v>9.4704682400200859</v>
      </c>
      <c r="G16" s="258">
        <v>9.23</v>
      </c>
      <c r="H16" s="258">
        <v>9.91</v>
      </c>
      <c r="I16" s="258">
        <v>9.4499999999999993</v>
      </c>
    </row>
    <row r="17" spans="3:9" ht="30">
      <c r="C17" s="238" t="s">
        <v>54</v>
      </c>
      <c r="D17" s="304">
        <v>3.9014183155314304</v>
      </c>
      <c r="E17" s="304">
        <v>7.4322975889355583</v>
      </c>
      <c r="F17" s="304">
        <v>7.3756549726970864</v>
      </c>
      <c r="G17" s="304">
        <v>7.3144525342056204</v>
      </c>
      <c r="H17" s="304">
        <v>7.7342952665845504</v>
      </c>
      <c r="I17" s="304">
        <v>7.4466807543751008</v>
      </c>
    </row>
    <row r="18" spans="3:9" hidden="1" outlineLevel="1">
      <c r="C18" s="44" t="s">
        <v>37</v>
      </c>
      <c r="D18" s="258">
        <v>4.2924107142857144</v>
      </c>
      <c r="E18" s="258">
        <v>7.9685251798561154</v>
      </c>
      <c r="F18" s="258">
        <v>7.8447053353481344</v>
      </c>
      <c r="G18" s="258">
        <v>7.78856598380181</v>
      </c>
      <c r="H18" s="258">
        <v>8.5787949290157162</v>
      </c>
      <c r="I18" s="258">
        <v>8.0525689630557888</v>
      </c>
    </row>
    <row r="19" spans="3:9" hidden="1" outlineLevel="1">
      <c r="C19" s="44" t="s">
        <v>38</v>
      </c>
      <c r="D19" s="258">
        <v>3.4935622317596566</v>
      </c>
      <c r="E19" s="258">
        <v>7.4591393012445648</v>
      </c>
      <c r="F19" s="258">
        <v>7.6276811921426955</v>
      </c>
      <c r="G19" s="258">
        <v>7.578376718476874</v>
      </c>
      <c r="H19" s="258">
        <v>8.8921254801536485</v>
      </c>
      <c r="I19" s="258">
        <v>7.9815481842889424</v>
      </c>
    </row>
    <row r="20" spans="3:9" hidden="1" outlineLevel="1">
      <c r="C20" s="44" t="s">
        <v>39</v>
      </c>
      <c r="D20" s="258">
        <v>2.3357348703170029</v>
      </c>
      <c r="E20" s="258">
        <v>6.7826086956521738</v>
      </c>
      <c r="F20" s="258">
        <v>6.4336748738339198</v>
      </c>
      <c r="G20" s="258">
        <v>6.4047240399405583</v>
      </c>
      <c r="H20" s="258">
        <v>6.3904370638024055</v>
      </c>
      <c r="I20" s="258">
        <v>6.3997950819672127</v>
      </c>
    </row>
    <row r="21" spans="3:9" hidden="1" outlineLevel="1">
      <c r="C21" s="44" t="s">
        <v>40</v>
      </c>
      <c r="D21" s="258">
        <v>2.581929555895865</v>
      </c>
      <c r="E21" s="258">
        <v>6.87</v>
      </c>
      <c r="F21" s="258">
        <v>7.0448044895003621</v>
      </c>
      <c r="G21" s="258">
        <v>6.95</v>
      </c>
      <c r="H21" s="258">
        <v>6.69</v>
      </c>
      <c r="I21" s="258">
        <v>6.86</v>
      </c>
    </row>
    <row r="22" spans="3:9" hidden="1" outlineLevel="1">
      <c r="C22" s="44" t="s">
        <v>41</v>
      </c>
      <c r="D22" s="258">
        <v>3.7056555269922877</v>
      </c>
      <c r="E22" s="258">
        <v>6.05</v>
      </c>
      <c r="F22" s="258">
        <v>6.5357804819082927</v>
      </c>
      <c r="G22" s="258">
        <v>6.43</v>
      </c>
      <c r="H22" s="258">
        <v>6.55</v>
      </c>
      <c r="I22" s="258">
        <v>6.47</v>
      </c>
    </row>
    <row r="23" spans="3:9" hidden="1" outlineLevel="1">
      <c r="C23" s="44" t="s">
        <v>42</v>
      </c>
      <c r="D23" s="258">
        <v>3.8</v>
      </c>
      <c r="E23" s="258">
        <v>5.81</v>
      </c>
      <c r="F23" s="258">
        <v>6.2660000503740267</v>
      </c>
      <c r="G23" s="258">
        <v>6.18</v>
      </c>
      <c r="H23" s="258">
        <v>6.33</v>
      </c>
      <c r="I23" s="258">
        <v>6.23</v>
      </c>
    </row>
    <row r="24" spans="3:9" hidden="1" outlineLevel="1">
      <c r="C24" s="44" t="s">
        <v>43</v>
      </c>
      <c r="D24" s="258">
        <v>4.4039408866995071</v>
      </c>
      <c r="E24" s="258">
        <v>6.1010146225007462</v>
      </c>
      <c r="F24" s="258">
        <v>6.5363836824696806</v>
      </c>
      <c r="G24" s="258">
        <v>6.4516773263897669</v>
      </c>
      <c r="H24" s="258">
        <v>6.6097300662605063</v>
      </c>
      <c r="I24" s="258">
        <v>6.5089613822448582</v>
      </c>
    </row>
    <row r="25" spans="3:9" hidden="1" outlineLevel="1">
      <c r="C25" s="44" t="s">
        <v>44</v>
      </c>
      <c r="D25" s="258">
        <v>2.6849816849816848</v>
      </c>
      <c r="E25" s="258">
        <v>6.49</v>
      </c>
      <c r="F25" s="258">
        <v>6.759158171654061</v>
      </c>
      <c r="G25" s="258">
        <v>6.68</v>
      </c>
      <c r="H25" s="258">
        <v>6.84</v>
      </c>
      <c r="I25" s="258">
        <v>6.74</v>
      </c>
    </row>
    <row r="26" spans="3:9" hidden="1" outlineLevel="1">
      <c r="C26" s="44" t="s">
        <v>45</v>
      </c>
      <c r="D26" s="258">
        <v>3.3063291139240505</v>
      </c>
      <c r="E26" s="258">
        <v>6.19</v>
      </c>
      <c r="F26" s="258">
        <v>6.4048152866242036</v>
      </c>
      <c r="G26" s="258">
        <v>6.32</v>
      </c>
      <c r="H26" s="258">
        <v>6.59</v>
      </c>
      <c r="I26" s="258">
        <v>6.4</v>
      </c>
    </row>
    <row r="27" spans="3:9" hidden="1" outlineLevel="1">
      <c r="C27" s="44" t="s">
        <v>46</v>
      </c>
      <c r="D27" s="258">
        <v>3.812223858615611</v>
      </c>
      <c r="E27" s="258">
        <v>7.49</v>
      </c>
      <c r="F27" s="258">
        <v>8.4986567164179103</v>
      </c>
      <c r="G27" s="258">
        <v>8.18</v>
      </c>
      <c r="H27" s="258">
        <v>8.8000000000000007</v>
      </c>
      <c r="I27" s="258">
        <v>8.4</v>
      </c>
    </row>
    <row r="28" spans="3:9" hidden="1" outlineLevel="1">
      <c r="C28" s="44" t="s">
        <v>47</v>
      </c>
      <c r="D28" s="258">
        <v>4.5925361766945922</v>
      </c>
      <c r="E28" s="258">
        <v>7.57</v>
      </c>
      <c r="F28" s="258">
        <v>8.3004305739907416</v>
      </c>
      <c r="G28" s="258">
        <v>8.0299999999999994</v>
      </c>
      <c r="H28" s="258">
        <v>11.02</v>
      </c>
      <c r="I28" s="258">
        <v>8.99</v>
      </c>
    </row>
    <row r="29" spans="3:9" hidden="1" outlineLevel="1">
      <c r="C29" s="44" t="s">
        <v>48</v>
      </c>
      <c r="D29" s="258">
        <v>4.0556940980881127</v>
      </c>
      <c r="E29" s="258">
        <v>9.36</v>
      </c>
      <c r="F29" s="258">
        <v>10.000373692077728</v>
      </c>
      <c r="G29" s="258">
        <v>9.69</v>
      </c>
      <c r="H29" s="258">
        <v>11.42</v>
      </c>
      <c r="I29" s="258">
        <v>10.3</v>
      </c>
    </row>
    <row r="30" spans="3:9" collapsed="1">
      <c r="C30" s="49">
        <v>2009</v>
      </c>
      <c r="D30" s="261">
        <v>3.7166435826408124</v>
      </c>
      <c r="E30" s="261">
        <v>6.9810626555567579</v>
      </c>
      <c r="F30" s="261">
        <v>7.272968166416959</v>
      </c>
      <c r="G30" s="261">
        <v>7.1655795801883846</v>
      </c>
      <c r="H30" s="261">
        <v>7.8056030131241751</v>
      </c>
      <c r="I30" s="261">
        <v>7.3794988397626575</v>
      </c>
    </row>
    <row r="31" spans="3:9" hidden="1" outlineLevel="1">
      <c r="C31" s="44" t="s">
        <v>37</v>
      </c>
      <c r="D31" s="258">
        <v>3.3612266112266114</v>
      </c>
      <c r="E31" s="258">
        <v>7.75</v>
      </c>
      <c r="F31" s="258">
        <v>8.2305951914084883</v>
      </c>
      <c r="G31" s="258">
        <v>7.92</v>
      </c>
      <c r="H31" s="258">
        <v>9.18</v>
      </c>
      <c r="I31" s="258">
        <v>8.36</v>
      </c>
    </row>
    <row r="32" spans="3:9" hidden="1" outlineLevel="1">
      <c r="C32" s="44" t="s">
        <v>38</v>
      </c>
      <c r="D32" s="258">
        <v>2.5151187904967602</v>
      </c>
      <c r="E32" s="258">
        <v>7.47</v>
      </c>
      <c r="F32" s="258">
        <v>7.8491922573133461</v>
      </c>
      <c r="G32" s="258">
        <v>7.55</v>
      </c>
      <c r="H32" s="258">
        <v>8.91</v>
      </c>
      <c r="I32" s="258">
        <v>8.01</v>
      </c>
    </row>
    <row r="33" spans="3:9" hidden="1" outlineLevel="1">
      <c r="C33" s="44" t="s">
        <v>39</v>
      </c>
      <c r="D33" s="258">
        <v>2.302781289506953</v>
      </c>
      <c r="E33" s="258">
        <v>6.95</v>
      </c>
      <c r="F33" s="258">
        <v>7.4447646202378062</v>
      </c>
      <c r="G33" s="258">
        <v>7.16</v>
      </c>
      <c r="H33" s="258">
        <v>7.22</v>
      </c>
      <c r="I33" s="258">
        <v>7.18</v>
      </c>
    </row>
    <row r="34" spans="3:9" hidden="1" outlineLevel="1">
      <c r="C34" s="44" t="s">
        <v>40</v>
      </c>
      <c r="D34" s="258">
        <v>3.0896501457725947</v>
      </c>
      <c r="E34" s="258">
        <v>6.69</v>
      </c>
      <c r="F34" s="258">
        <v>7.3668020893789903</v>
      </c>
      <c r="G34" s="258">
        <v>7.13</v>
      </c>
      <c r="H34" s="258">
        <v>7.41</v>
      </c>
      <c r="I34" s="258">
        <v>7.22</v>
      </c>
    </row>
    <row r="35" spans="3:9" hidden="1" outlineLevel="1">
      <c r="C35" s="44" t="s">
        <v>41</v>
      </c>
      <c r="D35" s="258">
        <v>3.2146095717884129</v>
      </c>
      <c r="E35" s="258">
        <v>6.17</v>
      </c>
      <c r="F35" s="258">
        <v>7.0327490510976753</v>
      </c>
      <c r="G35" s="258">
        <v>6.74</v>
      </c>
      <c r="H35" s="258">
        <v>7.35</v>
      </c>
      <c r="I35" s="258">
        <v>6.96</v>
      </c>
    </row>
    <row r="36" spans="3:9" hidden="1" outlineLevel="1">
      <c r="C36" s="44" t="s">
        <v>42</v>
      </c>
      <c r="D36" s="258">
        <v>2.5173267326732671</v>
      </c>
      <c r="E36" s="258">
        <v>5.82</v>
      </c>
      <c r="F36" s="258">
        <v>7.0267757364445043</v>
      </c>
      <c r="G36" s="258">
        <v>6.68</v>
      </c>
      <c r="H36" s="258">
        <v>6.98</v>
      </c>
      <c r="I36" s="258">
        <v>6.79</v>
      </c>
    </row>
    <row r="37" spans="3:9" hidden="1" outlineLevel="1">
      <c r="C37" s="44" t="s">
        <v>43</v>
      </c>
      <c r="D37" s="258">
        <v>2.4435075885328836</v>
      </c>
      <c r="E37" s="258">
        <v>7.43</v>
      </c>
      <c r="F37" s="258">
        <v>6.8641817517867389</v>
      </c>
      <c r="G37" s="258">
        <v>6.85</v>
      </c>
      <c r="H37" s="258">
        <v>7.09</v>
      </c>
      <c r="I37" s="258">
        <v>6.93</v>
      </c>
    </row>
    <row r="38" spans="3:9" hidden="1" outlineLevel="1">
      <c r="C38" s="44" t="s">
        <v>44</v>
      </c>
      <c r="D38" s="258">
        <v>2.1830357142857144</v>
      </c>
      <c r="E38" s="258">
        <v>6.53</v>
      </c>
      <c r="F38" s="258">
        <v>6.9840770430357582</v>
      </c>
      <c r="G38" s="258">
        <v>6.71</v>
      </c>
      <c r="H38" s="258">
        <v>7.1</v>
      </c>
      <c r="I38" s="258">
        <v>6.85</v>
      </c>
    </row>
    <row r="39" spans="3:9" hidden="1" outlineLevel="1">
      <c r="C39" s="44" t="s">
        <v>45</v>
      </c>
      <c r="D39" s="258">
        <v>3.1502379333786541</v>
      </c>
      <c r="E39" s="258">
        <v>7.76</v>
      </c>
      <c r="F39" s="258">
        <v>8.0943033595571841</v>
      </c>
      <c r="G39" s="258">
        <v>7.88</v>
      </c>
      <c r="H39" s="258">
        <v>8.17</v>
      </c>
      <c r="I39" s="258">
        <v>7.98</v>
      </c>
    </row>
    <row r="40" spans="3:9" hidden="1" outlineLevel="1">
      <c r="C40" s="44" t="s">
        <v>46</v>
      </c>
      <c r="D40" s="258">
        <v>4.1749999999999998</v>
      </c>
      <c r="E40" s="258">
        <v>6.85</v>
      </c>
      <c r="F40" s="258">
        <v>7.1529962633205706</v>
      </c>
      <c r="G40" s="258">
        <v>6.97</v>
      </c>
      <c r="H40" s="258">
        <v>8.51</v>
      </c>
      <c r="I40" s="258">
        <v>7.48</v>
      </c>
    </row>
    <row r="41" spans="3:9" hidden="1" outlineLevel="1">
      <c r="C41" s="44" t="s">
        <v>47</v>
      </c>
      <c r="D41" s="258">
        <v>4.7558375634517764</v>
      </c>
      <c r="E41" s="258">
        <v>8.52</v>
      </c>
      <c r="F41" s="258">
        <v>8.3799657486173107</v>
      </c>
      <c r="G41" s="258">
        <v>8.26</v>
      </c>
      <c r="H41" s="258">
        <v>11.42</v>
      </c>
      <c r="I41" s="258">
        <v>9.2200000000000006</v>
      </c>
    </row>
    <row r="42" spans="3:9" hidden="1" outlineLevel="1">
      <c r="C42" s="44" t="s">
        <v>48</v>
      </c>
      <c r="D42" s="258">
        <v>6.07475884244373</v>
      </c>
      <c r="E42" s="258">
        <v>9.07</v>
      </c>
      <c r="F42" s="258">
        <v>8.8031157180093356</v>
      </c>
      <c r="G42" s="258">
        <v>8.7799999999999994</v>
      </c>
      <c r="H42" s="258">
        <v>11.39</v>
      </c>
      <c r="I42" s="258">
        <v>9.68</v>
      </c>
    </row>
    <row r="43" spans="3:9" collapsed="1">
      <c r="C43" s="51">
        <v>2008</v>
      </c>
      <c r="D43" s="262">
        <v>3.3250958042645182</v>
      </c>
      <c r="E43" s="262">
        <v>7.2027909641512524</v>
      </c>
      <c r="F43" s="262">
        <v>7.5496870584359854</v>
      </c>
      <c r="G43" s="262">
        <v>7.3371387603855869</v>
      </c>
      <c r="H43" s="262">
        <v>8.2578290790273261</v>
      </c>
      <c r="I43" s="262">
        <v>7.6522758532067332</v>
      </c>
    </row>
    <row r="44" spans="3:9" hidden="1" outlineLevel="1">
      <c r="C44" s="44" t="s">
        <v>37</v>
      </c>
      <c r="D44" s="258">
        <v>7.9450934579439254</v>
      </c>
      <c r="E44" s="258">
        <v>7.34</v>
      </c>
      <c r="F44" s="258">
        <v>7.2919598120408109</v>
      </c>
      <c r="G44" s="258">
        <v>7.31</v>
      </c>
      <c r="H44" s="258">
        <v>9.17</v>
      </c>
      <c r="I44" s="258">
        <v>7.98</v>
      </c>
    </row>
    <row r="45" spans="3:9" hidden="1" outlineLevel="1">
      <c r="C45" s="44" t="s">
        <v>38</v>
      </c>
      <c r="D45" s="258">
        <v>5.6410557184750729</v>
      </c>
      <c r="E45" s="258">
        <v>7.39</v>
      </c>
      <c r="F45" s="258">
        <v>7.4556125443364207</v>
      </c>
      <c r="G45" s="258">
        <v>7.38</v>
      </c>
      <c r="H45" s="258">
        <v>9.26</v>
      </c>
      <c r="I45" s="258">
        <v>7.98</v>
      </c>
    </row>
    <row r="46" spans="3:9" hidden="1" outlineLevel="1">
      <c r="C46" s="44" t="s">
        <v>39</v>
      </c>
      <c r="D46" s="258">
        <v>3.7841342486651413</v>
      </c>
      <c r="E46" s="258">
        <v>6.4</v>
      </c>
      <c r="F46" s="258">
        <v>6.5413258608502476</v>
      </c>
      <c r="G46" s="258">
        <v>6.44</v>
      </c>
      <c r="H46" s="258">
        <v>6.76</v>
      </c>
      <c r="I46" s="258">
        <v>6.56</v>
      </c>
    </row>
    <row r="47" spans="3:9" hidden="1" outlineLevel="1">
      <c r="C47" s="44" t="s">
        <v>40</v>
      </c>
      <c r="D47" s="258">
        <v>3.56864406779661</v>
      </c>
      <c r="E47" s="258">
        <v>6.37</v>
      </c>
      <c r="F47" s="258">
        <v>6.781016964426521</v>
      </c>
      <c r="G47" s="258">
        <v>6.64</v>
      </c>
      <c r="H47" s="258">
        <v>7.38</v>
      </c>
      <c r="I47" s="258">
        <v>6.87</v>
      </c>
    </row>
    <row r="48" spans="3:9" hidden="1" outlineLevel="1">
      <c r="C48" s="44" t="s">
        <v>41</v>
      </c>
      <c r="D48" s="258">
        <v>2.8302919708029197</v>
      </c>
      <c r="E48" s="258">
        <v>6.26</v>
      </c>
      <c r="F48" s="258">
        <v>6.8942467516219548</v>
      </c>
      <c r="G48" s="258">
        <v>6.59</v>
      </c>
      <c r="H48" s="258">
        <v>7.09</v>
      </c>
      <c r="I48" s="258">
        <v>6.76</v>
      </c>
    </row>
    <row r="49" spans="3:9" hidden="1" outlineLevel="1">
      <c r="C49" s="44" t="s">
        <v>42</v>
      </c>
      <c r="D49" s="258">
        <v>2.9669479606188469</v>
      </c>
      <c r="E49" s="258">
        <v>6.24</v>
      </c>
      <c r="F49" s="258">
        <v>6.5541361703779923</v>
      </c>
      <c r="G49" s="258">
        <v>6.42</v>
      </c>
      <c r="H49" s="258">
        <v>6.83</v>
      </c>
      <c r="I49" s="258">
        <v>6.57</v>
      </c>
    </row>
    <row r="50" spans="3:9" hidden="1" outlineLevel="1">
      <c r="C50" s="44" t="s">
        <v>43</v>
      </c>
      <c r="D50" s="258">
        <v>3.1960629921259844</v>
      </c>
      <c r="E50" s="258">
        <v>6.81</v>
      </c>
      <c r="F50" s="258">
        <v>6.2710977986972853</v>
      </c>
      <c r="G50" s="258">
        <v>6.29</v>
      </c>
      <c r="H50" s="258">
        <v>6.3</v>
      </c>
      <c r="I50" s="258">
        <v>6.3</v>
      </c>
    </row>
    <row r="51" spans="3:9" hidden="1" outlineLevel="1">
      <c r="C51" s="44" t="s">
        <v>44</v>
      </c>
      <c r="D51" s="258">
        <v>2.7939747327502431</v>
      </c>
      <c r="E51" s="258">
        <v>7.35</v>
      </c>
      <c r="F51" s="258">
        <v>6.7102667040114525</v>
      </c>
      <c r="G51" s="258">
        <v>6.73</v>
      </c>
      <c r="H51" s="258">
        <v>7.32</v>
      </c>
      <c r="I51" s="258">
        <v>6.93</v>
      </c>
    </row>
    <row r="52" spans="3:9" hidden="1" outlineLevel="1">
      <c r="C52" s="44" t="s">
        <v>45</v>
      </c>
      <c r="D52" s="258">
        <v>8.5107398568019086</v>
      </c>
      <c r="E52" s="258">
        <v>6.56</v>
      </c>
      <c r="F52" s="258">
        <v>6.6952477871917448</v>
      </c>
      <c r="G52" s="258">
        <v>6.7</v>
      </c>
      <c r="H52" s="258">
        <v>7.23</v>
      </c>
      <c r="I52" s="258">
        <v>6.87</v>
      </c>
    </row>
    <row r="53" spans="3:9" hidden="1" outlineLevel="1">
      <c r="C53" s="44" t="s">
        <v>46</v>
      </c>
      <c r="D53" s="258">
        <v>4.7920984455958546</v>
      </c>
      <c r="E53" s="258">
        <v>7.64</v>
      </c>
      <c r="F53" s="258">
        <v>8.2297481796116507</v>
      </c>
      <c r="G53" s="258">
        <v>8</v>
      </c>
      <c r="H53" s="258">
        <v>9.4499999999999993</v>
      </c>
      <c r="I53" s="258">
        <v>8.5</v>
      </c>
    </row>
    <row r="54" spans="3:9" hidden="1" outlineLevel="1">
      <c r="C54" s="44" t="s">
        <v>47</v>
      </c>
      <c r="D54" s="258">
        <v>4.7544110634239392</v>
      </c>
      <c r="E54" s="258">
        <v>8.19</v>
      </c>
      <c r="F54" s="258">
        <v>8.3391544</v>
      </c>
      <c r="G54" s="258">
        <v>8.15</v>
      </c>
      <c r="H54" s="258">
        <v>11.34</v>
      </c>
      <c r="I54" s="258">
        <v>9.1300000000000008</v>
      </c>
    </row>
    <row r="55" spans="3:9" hidden="1" outlineLevel="1">
      <c r="C55" s="44" t="s">
        <v>48</v>
      </c>
      <c r="D55" s="258">
        <v>5.0645848119233499</v>
      </c>
      <c r="E55" s="258">
        <v>8.82</v>
      </c>
      <c r="F55" s="258">
        <v>8.9543433600098119</v>
      </c>
      <c r="G55" s="258">
        <v>8.8000000000000007</v>
      </c>
      <c r="H55" s="258">
        <v>11.45</v>
      </c>
      <c r="I55" s="258">
        <v>9.6999999999999993</v>
      </c>
    </row>
    <row r="56" spans="3:9" collapsed="1">
      <c r="C56" s="51">
        <v>2007</v>
      </c>
      <c r="D56" s="262">
        <v>4.3282076995932925</v>
      </c>
      <c r="E56" s="262">
        <v>7.074605372908831</v>
      </c>
      <c r="F56" s="262">
        <v>7.159317581572104</v>
      </c>
      <c r="G56" s="262">
        <v>7.0627399503161694</v>
      </c>
      <c r="H56" s="262">
        <v>8.1064582158888445</v>
      </c>
      <c r="I56" s="262">
        <v>7.4199065558431485</v>
      </c>
    </row>
    <row r="57" spans="3:9" hidden="1" outlineLevel="1">
      <c r="C57" s="44" t="s">
        <v>37</v>
      </c>
      <c r="D57" s="258">
        <v>4.2950075642965206</v>
      </c>
      <c r="E57" s="258">
        <v>7.28</v>
      </c>
      <c r="F57" s="258">
        <v>7.5233997668350634</v>
      </c>
      <c r="G57" s="258">
        <v>7.38</v>
      </c>
      <c r="H57" s="258">
        <v>9.1300000000000008</v>
      </c>
      <c r="I57" s="258">
        <v>8.01</v>
      </c>
    </row>
    <row r="58" spans="3:9" hidden="1" outlineLevel="1">
      <c r="C58" s="44" t="s">
        <v>38</v>
      </c>
      <c r="D58" s="258">
        <v>5.1711822660098523</v>
      </c>
      <c r="E58" s="258">
        <v>7.54</v>
      </c>
      <c r="F58" s="258">
        <v>7.7260552901558466</v>
      </c>
      <c r="G58" s="258">
        <v>7.65</v>
      </c>
      <c r="H58" s="258">
        <v>9.34</v>
      </c>
      <c r="I58" s="258">
        <v>8.1999999999999993</v>
      </c>
    </row>
    <row r="59" spans="3:9" hidden="1" outlineLevel="1">
      <c r="C59" s="44" t="s">
        <v>39</v>
      </c>
      <c r="D59" s="258">
        <v>5.6859504132231402</v>
      </c>
      <c r="E59" s="258">
        <v>6.81</v>
      </c>
      <c r="F59" s="258">
        <v>7.2191253279418488</v>
      </c>
      <c r="G59" s="258">
        <v>7.12</v>
      </c>
      <c r="H59" s="258">
        <v>7.14</v>
      </c>
      <c r="I59" s="258">
        <v>7.13</v>
      </c>
    </row>
    <row r="60" spans="3:9" hidden="1" outlineLevel="1">
      <c r="C60" s="44" t="s">
        <v>40</v>
      </c>
      <c r="D60" s="258">
        <v>6.5583238958097398</v>
      </c>
      <c r="E60" s="258">
        <v>6.65</v>
      </c>
      <c r="F60" s="258">
        <v>6.8081509924625667</v>
      </c>
      <c r="G60" s="258">
        <v>6.77</v>
      </c>
      <c r="H60" s="258">
        <v>6.81</v>
      </c>
      <c r="I60" s="258">
        <v>6.79</v>
      </c>
    </row>
    <row r="61" spans="3:9" hidden="1" outlineLevel="1">
      <c r="C61" s="44" t="s">
        <v>41</v>
      </c>
      <c r="D61" s="258">
        <v>8.8409836065573764</v>
      </c>
      <c r="E61" s="258">
        <v>6.32</v>
      </c>
      <c r="F61" s="258">
        <v>6.9913418331932924</v>
      </c>
      <c r="G61" s="258">
        <v>6.85</v>
      </c>
      <c r="H61" s="258">
        <v>7.12</v>
      </c>
      <c r="I61" s="258">
        <v>6.95</v>
      </c>
    </row>
    <row r="62" spans="3:9" hidden="1" outlineLevel="1">
      <c r="C62" s="44" t="s">
        <v>42</v>
      </c>
      <c r="D62" s="258">
        <v>4.970055161544523</v>
      </c>
      <c r="E62" s="258">
        <v>6.33</v>
      </c>
      <c r="F62" s="258">
        <v>7.0524637624459618</v>
      </c>
      <c r="G62" s="258">
        <v>6.86</v>
      </c>
      <c r="H62" s="258">
        <v>6.95</v>
      </c>
      <c r="I62" s="258">
        <v>6.89</v>
      </c>
    </row>
    <row r="63" spans="3:9" hidden="1" outlineLevel="1">
      <c r="C63" s="44" t="s">
        <v>43</v>
      </c>
      <c r="D63" s="258">
        <v>3.7273706896551726</v>
      </c>
      <c r="E63" s="258">
        <v>6.58</v>
      </c>
      <c r="F63" s="258">
        <v>7.4089814954114637</v>
      </c>
      <c r="G63" s="258">
        <v>7.17</v>
      </c>
      <c r="H63" s="258">
        <v>6.37</v>
      </c>
      <c r="I63" s="258">
        <v>6.88</v>
      </c>
    </row>
    <row r="64" spans="3:9" hidden="1" outlineLevel="1">
      <c r="C64" s="44" t="s">
        <v>44</v>
      </c>
      <c r="D64" s="258">
        <v>3.5154394299287413</v>
      </c>
      <c r="E64" s="258">
        <v>7</v>
      </c>
      <c r="F64" s="258">
        <v>7.7576913710528448</v>
      </c>
      <c r="G64" s="258">
        <v>7.53</v>
      </c>
      <c r="H64" s="258">
        <v>6.96</v>
      </c>
      <c r="I64" s="258">
        <v>7.35</v>
      </c>
    </row>
    <row r="65" spans="3:9" hidden="1" outlineLevel="1">
      <c r="C65" s="44" t="s">
        <v>45</v>
      </c>
      <c r="D65" s="258">
        <v>5.0440789473684209</v>
      </c>
      <c r="E65" s="258">
        <v>6.55</v>
      </c>
      <c r="F65" s="258">
        <v>7.0167612868342797</v>
      </c>
      <c r="G65" s="258">
        <v>6.86</v>
      </c>
      <c r="H65" s="258">
        <v>7.13</v>
      </c>
      <c r="I65" s="258">
        <v>6.95</v>
      </c>
    </row>
    <row r="66" spans="3:9" hidden="1" outlineLevel="1">
      <c r="C66" s="44" t="s">
        <v>46</v>
      </c>
      <c r="D66" s="258">
        <v>6.7181409295352328</v>
      </c>
      <c r="E66" s="258">
        <v>7.89</v>
      </c>
      <c r="F66" s="258">
        <v>8.5794585280526334</v>
      </c>
      <c r="G66" s="258">
        <v>8.3800000000000008</v>
      </c>
      <c r="H66" s="258">
        <v>9.5</v>
      </c>
      <c r="I66" s="258">
        <v>8.77</v>
      </c>
    </row>
    <row r="67" spans="3:9" hidden="1" outlineLevel="1">
      <c r="C67" s="44" t="s">
        <v>47</v>
      </c>
      <c r="D67" s="258">
        <v>5.5525568181818183</v>
      </c>
      <c r="E67" s="258">
        <v>7.86</v>
      </c>
      <c r="F67" s="258">
        <v>8.2018254712957432</v>
      </c>
      <c r="G67" s="258">
        <v>8.0500000000000007</v>
      </c>
      <c r="H67" s="258">
        <v>10.73</v>
      </c>
      <c r="I67" s="258">
        <v>8.93</v>
      </c>
    </row>
    <row r="68" spans="3:9" hidden="1" outlineLevel="1">
      <c r="C68" s="44" t="s">
        <v>48</v>
      </c>
      <c r="D68" s="258">
        <v>5.3677555321390935</v>
      </c>
      <c r="E68" s="258">
        <v>8.82</v>
      </c>
      <c r="F68" s="258">
        <v>8.8602256475448904</v>
      </c>
      <c r="G68" s="258">
        <v>8.77</v>
      </c>
      <c r="H68" s="258">
        <v>10.65</v>
      </c>
      <c r="I68" s="258">
        <v>9.4600000000000009</v>
      </c>
    </row>
    <row r="69" spans="3:9" collapsed="1">
      <c r="C69" s="51">
        <v>2006</v>
      </c>
      <c r="D69" s="262">
        <v>5.3586609575710389</v>
      </c>
      <c r="E69" s="262">
        <v>7.0659758004655417</v>
      </c>
      <c r="F69" s="262">
        <v>7.5164429618610837</v>
      </c>
      <c r="G69" s="262">
        <v>7.3765683111616163</v>
      </c>
      <c r="H69" s="262">
        <v>8.0091762466134586</v>
      </c>
      <c r="I69" s="262">
        <v>7.5955197644926438</v>
      </c>
    </row>
    <row r="70" spans="3:9" ht="15" customHeight="1">
      <c r="C70" s="529" t="s">
        <v>32</v>
      </c>
      <c r="D70" s="529"/>
      <c r="E70" s="529"/>
      <c r="F70" s="529"/>
      <c r="G70" s="529"/>
      <c r="H70" s="529"/>
      <c r="I70" s="529"/>
    </row>
    <row r="72" spans="3:9" ht="30" customHeight="1"/>
    <row r="74" spans="3:9" ht="30" customHeight="1"/>
  </sheetData>
  <mergeCells count="2">
    <mergeCell ref="C3:I3"/>
    <mergeCell ref="C70:I7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C2:I61"/>
  <sheetViews>
    <sheetView showGridLines="0" showRowColHeaders="0" zoomScaleNormal="100" workbookViewId="0">
      <selection activeCell="E10" sqref="E10"/>
    </sheetView>
  </sheetViews>
  <sheetFormatPr baseColWidth="10" defaultRowHeight="15" outlineLevelRow="1"/>
  <cols>
    <col min="1" max="1" width="14.28515625" style="93" customWidth="1"/>
    <col min="2" max="7" width="11.42578125" style="93"/>
    <col min="8" max="8" width="14" style="93" customWidth="1"/>
    <col min="9" max="10" width="11.42578125" style="93"/>
    <col min="11" max="11" width="14.28515625" style="93" customWidth="1"/>
    <col min="12" max="16384" width="11.42578125" style="93"/>
  </cols>
  <sheetData>
    <row r="2" spans="3:9" ht="42.75" customHeight="1"/>
    <row r="3" spans="3:9" ht="30" customHeight="1">
      <c r="C3" s="528" t="s">
        <v>275</v>
      </c>
      <c r="D3" s="528"/>
      <c r="E3" s="528"/>
      <c r="F3" s="528"/>
      <c r="G3" s="528"/>
      <c r="H3" s="528"/>
      <c r="I3" s="528"/>
    </row>
    <row r="4" spans="3:9" ht="45" customHeight="1">
      <c r="C4" s="118"/>
      <c r="D4" s="95" t="s">
        <v>256</v>
      </c>
      <c r="E4" s="95" t="s">
        <v>113</v>
      </c>
      <c r="F4" s="95" t="s">
        <v>114</v>
      </c>
      <c r="G4" s="119" t="s">
        <v>34</v>
      </c>
      <c r="H4" s="119" t="s">
        <v>115</v>
      </c>
      <c r="I4" s="120" t="s">
        <v>36</v>
      </c>
    </row>
    <row r="5" spans="3:9" hidden="1">
      <c r="C5" s="44" t="s">
        <v>37</v>
      </c>
      <c r="D5" s="258">
        <f>IFERROR('tablas evol EM CAT'!D5-'tablas evol EM CAT'!D18,"-")</f>
        <v>-4.2924107142857144</v>
      </c>
      <c r="E5" s="258">
        <f>IFERROR('tablas evol EM CAT'!E5-'tablas evol EM CAT'!E18,"-")</f>
        <v>-7.9685251798561154</v>
      </c>
      <c r="F5" s="258">
        <f>IFERROR('tablas evol EM CAT'!F5-'tablas evol EM CAT'!F18,"-")</f>
        <v>-7.8447053353481344</v>
      </c>
      <c r="G5" s="258">
        <f>IFERROR('tablas evol EM CAT'!G5-'tablas evol EM CAT'!G18,"-")</f>
        <v>-7.78856598380181</v>
      </c>
      <c r="H5" s="258">
        <f>IFERROR('tablas evol EM CAT'!H5-'tablas evol EM CAT'!H18,"-")</f>
        <v>-8.5787949290157162</v>
      </c>
      <c r="I5" s="258">
        <f>IFERROR('tablas evol EM CAT'!I5-'tablas evol EM CAT'!I18,"-")</f>
        <v>-8.0525689630557888</v>
      </c>
    </row>
    <row r="6" spans="3:9" hidden="1">
      <c r="C6" s="44" t="s">
        <v>38</v>
      </c>
      <c r="D6" s="258">
        <f>IFERROR('tablas evol EM CAT'!D6-'tablas evol EM CAT'!D19,"-")</f>
        <v>-3.4935622317596566</v>
      </c>
      <c r="E6" s="258">
        <f>IFERROR('tablas evol EM CAT'!E6-'tablas evol EM CAT'!E19,"-")</f>
        <v>-7.4591393012445648</v>
      </c>
      <c r="F6" s="258">
        <f>IFERROR('tablas evol EM CAT'!F6-'tablas evol EM CAT'!F19,"-")</f>
        <v>-7.6276811921426955</v>
      </c>
      <c r="G6" s="258">
        <f>IFERROR('tablas evol EM CAT'!G6-'tablas evol EM CAT'!G19,"-")</f>
        <v>-7.578376718476874</v>
      </c>
      <c r="H6" s="258">
        <f>IFERROR('tablas evol EM CAT'!H6-'tablas evol EM CAT'!H19,"-")</f>
        <v>-8.8921254801536485</v>
      </c>
      <c r="I6" s="258">
        <f>IFERROR('tablas evol EM CAT'!I6-'tablas evol EM CAT'!I19,"-")</f>
        <v>-7.9815481842889424</v>
      </c>
    </row>
    <row r="7" spans="3:9" hidden="1">
      <c r="C7" s="44" t="s">
        <v>39</v>
      </c>
      <c r="D7" s="258">
        <f>IFERROR('tablas evol EM CAT'!D7-'tablas evol EM CAT'!D20,"-")</f>
        <v>-2.3357348703170029</v>
      </c>
      <c r="E7" s="258">
        <f>IFERROR('tablas evol EM CAT'!E7-'tablas evol EM CAT'!E20,"-")</f>
        <v>-6.7826086956521738</v>
      </c>
      <c r="F7" s="258">
        <f>IFERROR('tablas evol EM CAT'!F7-'tablas evol EM CAT'!F20,"-")</f>
        <v>-6.4336748738339198</v>
      </c>
      <c r="G7" s="258">
        <f>IFERROR('tablas evol EM CAT'!G7-'tablas evol EM CAT'!G20,"-")</f>
        <v>-6.4047240399405583</v>
      </c>
      <c r="H7" s="258">
        <f>IFERROR('tablas evol EM CAT'!H7-'tablas evol EM CAT'!H20,"-")</f>
        <v>-6.3904370638024055</v>
      </c>
      <c r="I7" s="258">
        <f>IFERROR('tablas evol EM CAT'!I7-'tablas evol EM CAT'!I20,"-")</f>
        <v>-6.3997950819672127</v>
      </c>
    </row>
    <row r="8" spans="3:9" hidden="1">
      <c r="C8" s="44" t="s">
        <v>40</v>
      </c>
      <c r="D8" s="258">
        <f>IFERROR('tablas evol EM CAT'!D8-'tablas evol EM CAT'!D21,"-")</f>
        <v>-2.581929555895865</v>
      </c>
      <c r="E8" s="258">
        <f>IFERROR('tablas evol EM CAT'!E8-'tablas evol EM CAT'!E21,"-")</f>
        <v>-6.87</v>
      </c>
      <c r="F8" s="258">
        <f>IFERROR('tablas evol EM CAT'!F8-'tablas evol EM CAT'!F21,"-")</f>
        <v>-7.0448044895003621</v>
      </c>
      <c r="G8" s="258">
        <f>IFERROR('tablas evol EM CAT'!G8-'tablas evol EM CAT'!G21,"-")</f>
        <v>-6.95</v>
      </c>
      <c r="H8" s="258">
        <f>IFERROR('tablas evol EM CAT'!H8-'tablas evol EM CAT'!H21,"-")</f>
        <v>-6.69</v>
      </c>
      <c r="I8" s="258">
        <f>IFERROR('tablas evol EM CAT'!I8-'tablas evol EM CAT'!I21,"-")</f>
        <v>-6.86</v>
      </c>
    </row>
    <row r="9" spans="3:9" hidden="1">
      <c r="C9" s="44" t="s">
        <v>41</v>
      </c>
      <c r="D9" s="258">
        <f>IFERROR('tablas evol EM CAT'!D9-'tablas evol EM CAT'!D22,"-")</f>
        <v>-3.7056555269922877</v>
      </c>
      <c r="E9" s="258">
        <f>IFERROR('tablas evol EM CAT'!E9-'tablas evol EM CAT'!E22,"-")</f>
        <v>-6.05</v>
      </c>
      <c r="F9" s="258">
        <f>IFERROR('tablas evol EM CAT'!F9-'tablas evol EM CAT'!F22,"-")</f>
        <v>-6.5357804819082927</v>
      </c>
      <c r="G9" s="258">
        <f>IFERROR('tablas evol EM CAT'!G9-'tablas evol EM CAT'!G22,"-")</f>
        <v>-6.43</v>
      </c>
      <c r="H9" s="258">
        <f>IFERROR('tablas evol EM CAT'!H9-'tablas evol EM CAT'!H22,"-")</f>
        <v>-6.55</v>
      </c>
      <c r="I9" s="258">
        <f>IFERROR('tablas evol EM CAT'!I9-'tablas evol EM CAT'!I22,"-")</f>
        <v>-6.47</v>
      </c>
    </row>
    <row r="10" spans="3:9">
      <c r="C10" s="44" t="s">
        <v>42</v>
      </c>
      <c r="D10" s="258">
        <f>IFERROR('tablas evol EM CAT'!D10-'tablas evol EM CAT'!D23,"-")</f>
        <v>-1.2105392156862744</v>
      </c>
      <c r="E10" s="258">
        <f>IFERROR('tablas evol EM CAT'!E10-'tablas evol EM CAT'!E23,"-")</f>
        <v>3.1623036649214953E-2</v>
      </c>
      <c r="F10" s="258">
        <f>IFERROR('tablas evol EM CAT'!F10-'tablas evol EM CAT'!F23,"-")</f>
        <v>-0.1014324129063553</v>
      </c>
      <c r="G10" s="258">
        <f>IFERROR('tablas evol EM CAT'!G10-'tablas evol EM CAT'!G23,"-")</f>
        <v>-0.13051764705882363</v>
      </c>
      <c r="H10" s="258">
        <f>IFERROR('tablas evol EM CAT'!H10-'tablas evol EM CAT'!H23,"-")</f>
        <v>-0.46367780222028987</v>
      </c>
      <c r="I10" s="258">
        <f>IFERROR('tablas evol EM CAT'!I10-'tablas evol EM CAT'!I23,"-")</f>
        <v>-0.23821957548310202</v>
      </c>
    </row>
    <row r="11" spans="3:9">
      <c r="C11" s="44" t="s">
        <v>43</v>
      </c>
      <c r="D11" s="258">
        <f>IFERROR('tablas evol EM CAT'!D11-'tablas evol EM CAT'!D24,"-")</f>
        <v>-1.9431258396775637</v>
      </c>
      <c r="E11" s="258">
        <f>IFERROR('tablas evol EM CAT'!E11-'tablas evol EM CAT'!E24,"-")</f>
        <v>0.54071276331762963</v>
      </c>
      <c r="F11" s="258">
        <f>IFERROR('tablas evol EM CAT'!F11-'tablas evol EM CAT'!F24,"-")</f>
        <v>0.14708417016305386</v>
      </c>
      <c r="G11" s="258">
        <f>IFERROR('tablas evol EM CAT'!G11-'tablas evol EM CAT'!G24,"-")</f>
        <v>0.16318294860964766</v>
      </c>
      <c r="H11" s="258">
        <f>IFERROR('tablas evol EM CAT'!H11-'tablas evol EM CAT'!H24,"-")</f>
        <v>-0.75085249667709686</v>
      </c>
      <c r="I11" s="258">
        <f>IFERROR('tablas evol EM CAT'!I11-'tablas evol EM CAT'!I24,"-")</f>
        <v>-0.15110179876335739</v>
      </c>
    </row>
    <row r="12" spans="3:9">
      <c r="C12" s="44" t="s">
        <v>44</v>
      </c>
      <c r="D12" s="258">
        <f>IFERROR('tablas evol EM CAT'!D12-'tablas evol EM CAT'!D25,"-")</f>
        <v>1.8712683150183156</v>
      </c>
      <c r="E12" s="258">
        <f>IFERROR('tablas evol EM CAT'!E12-'tablas evol EM CAT'!E25,"-")</f>
        <v>1.6589611916895333</v>
      </c>
      <c r="F12" s="258">
        <f>IFERROR('tablas evol EM CAT'!F12-'tablas evol EM CAT'!F25,"-")</f>
        <v>-0.58560565917194474</v>
      </c>
      <c r="G12" s="258">
        <f>IFERROR('tablas evol EM CAT'!G12-'tablas evol EM CAT'!G25,"-")</f>
        <v>-0.28031006976569728</v>
      </c>
      <c r="H12" s="258">
        <f>IFERROR('tablas evol EM CAT'!H12-'tablas evol EM CAT'!H25,"-")</f>
        <v>0.37308613736230711</v>
      </c>
      <c r="I12" s="258">
        <f>IFERROR('tablas evol EM CAT'!I12-'tablas evol EM CAT'!I25,"-")</f>
        <v>-0.10158222033778586</v>
      </c>
    </row>
    <row r="13" spans="3:9">
      <c r="C13" s="44" t="s">
        <v>45</v>
      </c>
      <c r="D13" s="258">
        <f>IFERROR('tablas evol EM CAT'!D13-'tablas evol EM CAT'!D26,"-")</f>
        <v>-0.20089780401989721</v>
      </c>
      <c r="E13" s="258">
        <f>IFERROR('tablas evol EM CAT'!E13-'tablas evol EM CAT'!E26,"-")</f>
        <v>0.49102201510525401</v>
      </c>
      <c r="F13" s="258">
        <f>IFERROR('tablas evol EM CAT'!F13-'tablas evol EM CAT'!F26,"-")</f>
        <v>-0.24367536005505652</v>
      </c>
      <c r="G13" s="258">
        <f>IFERROR('tablas evol EM CAT'!G13-'tablas evol EM CAT'!G26,"-")</f>
        <v>-0.15003857280617172</v>
      </c>
      <c r="H13" s="258">
        <f>IFERROR('tablas evol EM CAT'!H13-'tablas evol EM CAT'!H26,"-")</f>
        <v>-4.900655021834055E-2</v>
      </c>
      <c r="I13" s="258">
        <f>IFERROR('tablas evol EM CAT'!I13-'tablas evol EM CAT'!I26,"-")</f>
        <v>-0.11637123745819444</v>
      </c>
    </row>
    <row r="14" spans="3:9">
      <c r="C14" s="44" t="s">
        <v>46</v>
      </c>
      <c r="D14" s="258">
        <f>IFERROR('tablas evol EM CAT'!D14-'tablas evol EM CAT'!D27,"-")</f>
        <v>0.84323068683893432</v>
      </c>
      <c r="E14" s="258">
        <f>IFERROR('tablas evol EM CAT'!E14-'tablas evol EM CAT'!E27,"-")</f>
        <v>0.19582489577129181</v>
      </c>
      <c r="F14" s="258">
        <f>IFERROR('tablas evol EM CAT'!F14-'tablas evol EM CAT'!F27,"-")</f>
        <v>-0.28873034776822948</v>
      </c>
      <c r="G14" s="258">
        <f>IFERROR('tablas evol EM CAT'!G14-'tablas evol EM CAT'!G27,"-")</f>
        <v>-0.15454996896337647</v>
      </c>
      <c r="H14" s="258">
        <f>IFERROR('tablas evol EM CAT'!H14-'tablas evol EM CAT'!H27,"-")</f>
        <v>-0.14157658845241272</v>
      </c>
      <c r="I14" s="258">
        <f>IFERROR('tablas evol EM CAT'!I14-'tablas evol EM CAT'!I27,"-")</f>
        <v>-0.17191087103308611</v>
      </c>
    </row>
    <row r="15" spans="3:9">
      <c r="C15" s="44" t="s">
        <v>47</v>
      </c>
      <c r="D15" s="258">
        <f>IFERROR('tablas evol EM CAT'!D15-'tablas evol EM CAT'!D28,"-")</f>
        <v>0.55221653741879706</v>
      </c>
      <c r="E15" s="258">
        <f>IFERROR('tablas evol EM CAT'!E15-'tablas evol EM CAT'!E28,"-")</f>
        <v>0.74000000000000021</v>
      </c>
      <c r="F15" s="258">
        <f>IFERROR('tablas evol EM CAT'!F15-'tablas evol EM CAT'!F28,"-")</f>
        <v>0.94720153783890026</v>
      </c>
      <c r="G15" s="258">
        <f>IFERROR('tablas evol EM CAT'!G15-'tablas evol EM CAT'!G28,"-")</f>
        <v>0.96000000000000085</v>
      </c>
      <c r="H15" s="258">
        <f>IFERROR('tablas evol EM CAT'!H15-'tablas evol EM CAT'!H28,"-")</f>
        <v>-0.25999999999999979</v>
      </c>
      <c r="I15" s="258">
        <f>IFERROR('tablas evol EM CAT'!I15-'tablas evol EM CAT'!I28,"-")</f>
        <v>0.52999999999999936</v>
      </c>
    </row>
    <row r="16" spans="3:9">
      <c r="C16" s="44" t="s">
        <v>48</v>
      </c>
      <c r="D16" s="258">
        <f>IFERROR('tablas evol EM CAT'!D16-'tablas evol EM CAT'!D29,"-")</f>
        <v>0.45698948001602613</v>
      </c>
      <c r="E16" s="258">
        <f>IFERROR('tablas evol EM CAT'!E16-'tablas evol EM CAT'!E29,"-")</f>
        <v>-0.76999999999999957</v>
      </c>
      <c r="F16" s="258">
        <f>IFERROR('tablas evol EM CAT'!F16-'tablas evol EM CAT'!F29,"-")</f>
        <v>-0.52990545205764228</v>
      </c>
      <c r="G16" s="258">
        <f>IFERROR('tablas evol EM CAT'!G16-'tablas evol EM CAT'!G29,"-")</f>
        <v>-0.45999999999999908</v>
      </c>
      <c r="H16" s="258">
        <f>IFERROR('tablas evol EM CAT'!H16-'tablas evol EM CAT'!H29,"-")</f>
        <v>-1.5099999999999998</v>
      </c>
      <c r="I16" s="258">
        <f>IFERROR('tablas evol EM CAT'!I16-'tablas evol EM CAT'!I29,"-")</f>
        <v>-0.85000000000000142</v>
      </c>
    </row>
    <row r="17" spans="3:9" ht="30">
      <c r="C17" s="238" t="s">
        <v>54</v>
      </c>
      <c r="D17" s="304">
        <v>-4.5162091122913584E-2</v>
      </c>
      <c r="E17" s="304">
        <v>0.45282158924980109</v>
      </c>
      <c r="F17" s="304">
        <v>1.9537999317919663E-2</v>
      </c>
      <c r="G17" s="304">
        <v>1.9537999317919663E-2</v>
      </c>
      <c r="H17" s="304">
        <v>-0.38395475983413352</v>
      </c>
      <c r="I17" s="304">
        <v>-0.12926824173377849</v>
      </c>
    </row>
    <row r="18" spans="3:9" hidden="1" outlineLevel="1">
      <c r="C18" s="44" t="s">
        <v>37</v>
      </c>
      <c r="D18" s="258">
        <f>IFERROR('tablas evol EM CAT'!D18-'tablas evol EM CAT'!D31,"-")</f>
        <v>0.93118410305910304</v>
      </c>
      <c r="E18" s="258">
        <f>IFERROR('tablas evol EM CAT'!E18-'tablas evol EM CAT'!E31,"-")</f>
        <v>0.21852517985611541</v>
      </c>
      <c r="F18" s="258">
        <f>IFERROR('tablas evol EM CAT'!F18-'tablas evol EM CAT'!F31,"-")</f>
        <v>-0.38588985606035386</v>
      </c>
      <c r="G18" s="258">
        <f>IFERROR('tablas evol EM CAT'!G18-'tablas evol EM CAT'!G31,"-")</f>
        <v>-0.13143401619818995</v>
      </c>
      <c r="H18" s="258">
        <f>IFERROR('tablas evol EM CAT'!H18-'tablas evol EM CAT'!H31,"-")</f>
        <v>-0.60120507098428355</v>
      </c>
      <c r="I18" s="258">
        <f>IFERROR('tablas evol EM CAT'!I18-'tablas evol EM CAT'!I31,"-")</f>
        <v>-0.30743103694421059</v>
      </c>
    </row>
    <row r="19" spans="3:9" hidden="1" outlineLevel="1">
      <c r="C19" s="44" t="s">
        <v>38</v>
      </c>
      <c r="D19" s="258">
        <f>IFERROR('tablas evol EM CAT'!D19-'tablas evol EM CAT'!D32,"-")</f>
        <v>0.9784434412628964</v>
      </c>
      <c r="E19" s="258">
        <f>IFERROR('tablas evol EM CAT'!E19-'tablas evol EM CAT'!E32,"-")</f>
        <v>-1.0860698755434939E-2</v>
      </c>
      <c r="F19" s="258">
        <f>IFERROR('tablas evol EM CAT'!F19-'tablas evol EM CAT'!F32,"-")</f>
        <v>-0.22151106517065067</v>
      </c>
      <c r="G19" s="258">
        <f>IFERROR('tablas evol EM CAT'!G19-'tablas evol EM CAT'!G32,"-")</f>
        <v>2.8376718476874174E-2</v>
      </c>
      <c r="H19" s="258">
        <f>IFERROR('tablas evol EM CAT'!H19-'tablas evol EM CAT'!H32,"-")</f>
        <v>-1.7874519846351689E-2</v>
      </c>
      <c r="I19" s="258">
        <f>IFERROR('tablas evol EM CAT'!I19-'tablas evol EM CAT'!I32,"-")</f>
        <v>-2.8451815711057371E-2</v>
      </c>
    </row>
    <row r="20" spans="3:9" hidden="1" outlineLevel="1">
      <c r="C20" s="44" t="s">
        <v>39</v>
      </c>
      <c r="D20" s="258">
        <f>IFERROR('tablas evol EM CAT'!D20-'tablas evol EM CAT'!D33,"-")</f>
        <v>3.2953580810049843E-2</v>
      </c>
      <c r="E20" s="258">
        <f>IFERROR('tablas evol EM CAT'!E20-'tablas evol EM CAT'!E33,"-")</f>
        <v>-0.16739130434782634</v>
      </c>
      <c r="F20" s="258">
        <f>IFERROR('tablas evol EM CAT'!F20-'tablas evol EM CAT'!F33,"-")</f>
        <v>-1.0110897464038864</v>
      </c>
      <c r="G20" s="258">
        <f>IFERROR('tablas evol EM CAT'!G20-'tablas evol EM CAT'!G33,"-")</f>
        <v>-0.75527596005944186</v>
      </c>
      <c r="H20" s="258">
        <f>IFERROR('tablas evol EM CAT'!H20-'tablas evol EM CAT'!H33,"-")</f>
        <v>-0.82956293619759425</v>
      </c>
      <c r="I20" s="258">
        <f>IFERROR('tablas evol EM CAT'!I20-'tablas evol EM CAT'!I33,"-")</f>
        <v>-0.78020491803278702</v>
      </c>
    </row>
    <row r="21" spans="3:9" hidden="1" outlineLevel="1">
      <c r="C21" s="44" t="s">
        <v>40</v>
      </c>
      <c r="D21" s="258">
        <f>IFERROR('tablas evol EM CAT'!D21-'tablas evol EM CAT'!D34,"-")</f>
        <v>-0.50772058987672963</v>
      </c>
      <c r="E21" s="258">
        <f>IFERROR('tablas evol EM CAT'!E21-'tablas evol EM CAT'!E34,"-")</f>
        <v>0.17999999999999972</v>
      </c>
      <c r="F21" s="258">
        <f>IFERROR('tablas evol EM CAT'!F21-'tablas evol EM CAT'!F34,"-")</f>
        <v>-0.32199759987862819</v>
      </c>
      <c r="G21" s="258">
        <f>IFERROR('tablas evol EM CAT'!G21-'tablas evol EM CAT'!G34,"-")</f>
        <v>-0.17999999999999972</v>
      </c>
      <c r="H21" s="258">
        <f>IFERROR('tablas evol EM CAT'!H21-'tablas evol EM CAT'!H34,"-")</f>
        <v>-0.71999999999999975</v>
      </c>
      <c r="I21" s="258">
        <f>IFERROR('tablas evol EM CAT'!I21-'tablas evol EM CAT'!I34,"-")</f>
        <v>-0.35999999999999943</v>
      </c>
    </row>
    <row r="22" spans="3:9" hidden="1" outlineLevel="1">
      <c r="C22" s="44" t="s">
        <v>41</v>
      </c>
      <c r="D22" s="258">
        <f>IFERROR('tablas evol EM CAT'!D22-'tablas evol EM CAT'!D35,"-")</f>
        <v>0.49104595520387484</v>
      </c>
      <c r="E22" s="258">
        <f>IFERROR('tablas evol EM CAT'!E22-'tablas evol EM CAT'!E35,"-")</f>
        <v>-0.12000000000000011</v>
      </c>
      <c r="F22" s="258">
        <f>IFERROR('tablas evol EM CAT'!F22-'tablas evol EM CAT'!F35,"-")</f>
        <v>-0.49696856918938259</v>
      </c>
      <c r="G22" s="258">
        <f>IFERROR('tablas evol EM CAT'!G22-'tablas evol EM CAT'!G35,"-")</f>
        <v>-0.3100000000000005</v>
      </c>
      <c r="H22" s="258">
        <f>IFERROR('tablas evol EM CAT'!H22-'tablas evol EM CAT'!H35,"-")</f>
        <v>-0.79999999999999982</v>
      </c>
      <c r="I22" s="258">
        <f>IFERROR('tablas evol EM CAT'!I22-'tablas evol EM CAT'!I35,"-")</f>
        <v>-0.49000000000000021</v>
      </c>
    </row>
    <row r="23" spans="3:9" hidden="1" outlineLevel="1">
      <c r="C23" s="44" t="s">
        <v>42</v>
      </c>
      <c r="D23" s="258">
        <f>IFERROR('tablas evol EM CAT'!D23-'tablas evol EM CAT'!D36,"-")</f>
        <v>1.2826732673267327</v>
      </c>
      <c r="E23" s="258">
        <f>IFERROR('tablas evol EM CAT'!E23-'tablas evol EM CAT'!E36,"-")</f>
        <v>-1.0000000000000675E-2</v>
      </c>
      <c r="F23" s="258">
        <f>IFERROR('tablas evol EM CAT'!F23-'tablas evol EM CAT'!F36,"-")</f>
        <v>-0.76077568607047752</v>
      </c>
      <c r="G23" s="258">
        <f>IFERROR('tablas evol EM CAT'!G23-'tablas evol EM CAT'!G36,"-")</f>
        <v>-0.5</v>
      </c>
      <c r="H23" s="258">
        <f>IFERROR('tablas evol EM CAT'!H23-'tablas evol EM CAT'!H36,"-")</f>
        <v>-0.65000000000000036</v>
      </c>
      <c r="I23" s="258">
        <f>IFERROR('tablas evol EM CAT'!I23-'tablas evol EM CAT'!I36,"-")</f>
        <v>-0.55999999999999961</v>
      </c>
    </row>
    <row r="24" spans="3:9" hidden="1" outlineLevel="1">
      <c r="C24" s="44" t="s">
        <v>43</v>
      </c>
      <c r="D24" s="258">
        <f>IFERROR('tablas evol EM CAT'!D24-'tablas evol EM CAT'!D37,"-")</f>
        <v>1.9604332981666235</v>
      </c>
      <c r="E24" s="258">
        <f>IFERROR('tablas evol EM CAT'!E24-'tablas evol EM CAT'!E37,"-")</f>
        <v>-1.3289853774992535</v>
      </c>
      <c r="F24" s="258">
        <f>IFERROR('tablas evol EM CAT'!F24-'tablas evol EM CAT'!F37,"-")</f>
        <v>-0.32779806931705835</v>
      </c>
      <c r="G24" s="258">
        <f>IFERROR('tablas evol EM CAT'!G24-'tablas evol EM CAT'!G37,"-")</f>
        <v>-0.39832267361023277</v>
      </c>
      <c r="H24" s="258">
        <f>IFERROR('tablas evol EM CAT'!H24-'tablas evol EM CAT'!H37,"-")</f>
        <v>-0.48026993373949356</v>
      </c>
      <c r="I24" s="258">
        <f>IFERROR('tablas evol EM CAT'!I24-'tablas evol EM CAT'!I37,"-")</f>
        <v>-0.42103861775514151</v>
      </c>
    </row>
    <row r="25" spans="3:9" hidden="1" outlineLevel="1">
      <c r="C25" s="44" t="s">
        <v>44</v>
      </c>
      <c r="D25" s="258">
        <f>IFERROR('tablas evol EM CAT'!D25-'tablas evol EM CAT'!D38,"-")</f>
        <v>0.50194597069597036</v>
      </c>
      <c r="E25" s="258">
        <f>IFERROR('tablas evol EM CAT'!E25-'tablas evol EM CAT'!E38,"-")</f>
        <v>-4.0000000000000036E-2</v>
      </c>
      <c r="F25" s="258">
        <f>IFERROR('tablas evol EM CAT'!F25-'tablas evol EM CAT'!F38,"-")</f>
        <v>-0.22491887138169719</v>
      </c>
      <c r="G25" s="258">
        <f>IFERROR('tablas evol EM CAT'!G25-'tablas evol EM CAT'!G38,"-")</f>
        <v>-3.0000000000000249E-2</v>
      </c>
      <c r="H25" s="258">
        <f>IFERROR('tablas evol EM CAT'!H25-'tablas evol EM CAT'!H38,"-")</f>
        <v>-0.25999999999999979</v>
      </c>
      <c r="I25" s="258">
        <f>IFERROR('tablas evol EM CAT'!I25-'tablas evol EM CAT'!I38,"-")</f>
        <v>-0.10999999999999943</v>
      </c>
    </row>
    <row r="26" spans="3:9" hidden="1" outlineLevel="1">
      <c r="C26" s="44" t="s">
        <v>45</v>
      </c>
      <c r="D26" s="258">
        <f>IFERROR('tablas evol EM CAT'!D26-'tablas evol EM CAT'!D39,"-")</f>
        <v>0.15609118054539639</v>
      </c>
      <c r="E26" s="258">
        <f>IFERROR('tablas evol EM CAT'!E26-'tablas evol EM CAT'!E39,"-")</f>
        <v>-1.5699999999999994</v>
      </c>
      <c r="F26" s="258">
        <f>IFERROR('tablas evol EM CAT'!F26-'tablas evol EM CAT'!F39,"-")</f>
        <v>-1.6894880729329804</v>
      </c>
      <c r="G26" s="258">
        <f>IFERROR('tablas evol EM CAT'!G26-'tablas evol EM CAT'!G39,"-")</f>
        <v>-1.5599999999999996</v>
      </c>
      <c r="H26" s="258">
        <f>IFERROR('tablas evol EM CAT'!H26-'tablas evol EM CAT'!H39,"-")</f>
        <v>-1.58</v>
      </c>
      <c r="I26" s="258">
        <f>IFERROR('tablas evol EM CAT'!I26-'tablas evol EM CAT'!I39,"-")</f>
        <v>-1.58</v>
      </c>
    </row>
    <row r="27" spans="3:9" hidden="1" outlineLevel="1">
      <c r="C27" s="44" t="s">
        <v>46</v>
      </c>
      <c r="D27" s="258">
        <f>IFERROR('tablas evol EM CAT'!D27-'tablas evol EM CAT'!D40,"-")</f>
        <v>-0.36277614138438885</v>
      </c>
      <c r="E27" s="258">
        <f>IFERROR('tablas evol EM CAT'!E27-'tablas evol EM CAT'!E40,"-")</f>
        <v>0.64000000000000057</v>
      </c>
      <c r="F27" s="258">
        <f>IFERROR('tablas evol EM CAT'!F27-'tablas evol EM CAT'!F40,"-")</f>
        <v>1.3456604530973397</v>
      </c>
      <c r="G27" s="258">
        <f>IFERROR('tablas evol EM CAT'!G27-'tablas evol EM CAT'!G40,"-")</f>
        <v>1.21</v>
      </c>
      <c r="H27" s="258">
        <f>IFERROR('tablas evol EM CAT'!H27-'tablas evol EM CAT'!H40,"-")</f>
        <v>0.29000000000000092</v>
      </c>
      <c r="I27" s="258">
        <f>IFERROR('tablas evol EM CAT'!I27-'tablas evol EM CAT'!I40,"-")</f>
        <v>0.91999999999999993</v>
      </c>
    </row>
    <row r="28" spans="3:9" hidden="1" outlineLevel="1">
      <c r="C28" s="44" t="s">
        <v>47</v>
      </c>
      <c r="D28" s="258">
        <f>IFERROR('tablas evol EM CAT'!D28-'tablas evol EM CAT'!D41,"-")</f>
        <v>-0.1633013867571842</v>
      </c>
      <c r="E28" s="258">
        <f>IFERROR('tablas evol EM CAT'!E28-'tablas evol EM CAT'!E41,"-")</f>
        <v>-0.94999999999999929</v>
      </c>
      <c r="F28" s="258">
        <f>IFERROR('tablas evol EM CAT'!F28-'tablas evol EM CAT'!F41,"-")</f>
        <v>-7.9535174626569116E-2</v>
      </c>
      <c r="G28" s="258">
        <f>IFERROR('tablas evol EM CAT'!G28-'tablas evol EM CAT'!G41,"-")</f>
        <v>-0.23000000000000043</v>
      </c>
      <c r="H28" s="258">
        <f>IFERROR('tablas evol EM CAT'!H28-'tablas evol EM CAT'!H41,"-")</f>
        <v>-0.40000000000000036</v>
      </c>
      <c r="I28" s="258">
        <f>IFERROR('tablas evol EM CAT'!I28-'tablas evol EM CAT'!I41,"-")</f>
        <v>-0.23000000000000043</v>
      </c>
    </row>
    <row r="29" spans="3:9" hidden="1" outlineLevel="1">
      <c r="C29" s="44" t="s">
        <v>48</v>
      </c>
      <c r="D29" s="258">
        <f>IFERROR('tablas evol EM CAT'!D29-'tablas evol EM CAT'!D42,"-")</f>
        <v>-2.0190647443556173</v>
      </c>
      <c r="E29" s="258">
        <f>IFERROR('tablas evol EM CAT'!E29-'tablas evol EM CAT'!E42,"-")</f>
        <v>0.28999999999999915</v>
      </c>
      <c r="F29" s="258">
        <f>IFERROR('tablas evol EM CAT'!F29-'tablas evol EM CAT'!F42,"-")</f>
        <v>1.1972579740683926</v>
      </c>
      <c r="G29" s="258">
        <f>IFERROR('tablas evol EM CAT'!G29-'tablas evol EM CAT'!G42,"-")</f>
        <v>0.91000000000000014</v>
      </c>
      <c r="H29" s="258">
        <f>IFERROR('tablas evol EM CAT'!H29-'tablas evol EM CAT'!H42,"-")</f>
        <v>2.9999999999999361E-2</v>
      </c>
      <c r="I29" s="258">
        <f>IFERROR('tablas evol EM CAT'!I29-'tablas evol EM CAT'!I42,"-")</f>
        <v>0.62000000000000099</v>
      </c>
    </row>
    <row r="30" spans="3:9" collapsed="1">
      <c r="C30" s="49">
        <v>2009</v>
      </c>
      <c r="D30" s="261">
        <f>IFERROR('tablas evol EM CAT'!D30-'tablas evol EM CAT'!D43,"-")</f>
        <v>0.39154777837629418</v>
      </c>
      <c r="E30" s="261">
        <f>IFERROR('tablas evol EM CAT'!E30-'tablas evol EM CAT'!E43,"-")</f>
        <v>-0.22172830859449455</v>
      </c>
      <c r="F30" s="261">
        <f>IFERROR('tablas evol EM CAT'!F30-'tablas evol EM CAT'!F43,"-")</f>
        <v>-0.27671889201902644</v>
      </c>
      <c r="G30" s="261">
        <f>IFERROR('tablas evol EM CAT'!G30-'tablas evol EM CAT'!G43,"-")</f>
        <v>-0.17155918019720229</v>
      </c>
      <c r="H30" s="261">
        <f>IFERROR('tablas evol EM CAT'!H30-'tablas evol EM CAT'!H43,"-")</f>
        <v>-0.45222606590315095</v>
      </c>
      <c r="I30" s="261">
        <f>IFERROR('tablas evol EM CAT'!I30-'tablas evol EM CAT'!I43,"-")</f>
        <v>-0.27277701344407568</v>
      </c>
    </row>
    <row r="31" spans="3:9" hidden="1" outlineLevel="1">
      <c r="C31" s="44" t="s">
        <v>37</v>
      </c>
      <c r="D31" s="258">
        <f>IFERROR('tablas evol EM CAT'!D31-'tablas evol EM CAT'!D44,"-")</f>
        <v>-4.5838668467173136</v>
      </c>
      <c r="E31" s="258">
        <f>IFERROR('tablas evol EM CAT'!E31-'tablas evol EM CAT'!E44,"-")</f>
        <v>0.41000000000000014</v>
      </c>
      <c r="F31" s="258">
        <f>IFERROR('tablas evol EM CAT'!F31-'tablas evol EM CAT'!F44,"-")</f>
        <v>0.93863537936767738</v>
      </c>
      <c r="G31" s="258">
        <f>IFERROR('tablas evol EM CAT'!G31-'tablas evol EM CAT'!G44,"-")</f>
        <v>0.61000000000000032</v>
      </c>
      <c r="H31" s="258">
        <f>IFERROR('tablas evol EM CAT'!H31-'tablas evol EM CAT'!H44,"-")</f>
        <v>9.9999999999997868E-3</v>
      </c>
      <c r="I31" s="258">
        <f>IFERROR('tablas evol EM CAT'!I31-'tablas evol EM CAT'!I44,"-")</f>
        <v>0.37999999999999901</v>
      </c>
    </row>
    <row r="32" spans="3:9" hidden="1" outlineLevel="1">
      <c r="C32" s="44" t="s">
        <v>38</v>
      </c>
      <c r="D32" s="258">
        <f>IFERROR('tablas evol EM CAT'!D32-'tablas evol EM CAT'!D45,"-")</f>
        <v>-3.1259369279783127</v>
      </c>
      <c r="E32" s="258">
        <f>IFERROR('tablas evol EM CAT'!E32-'tablas evol EM CAT'!E45,"-")</f>
        <v>8.0000000000000071E-2</v>
      </c>
      <c r="F32" s="258">
        <f>IFERROR('tablas evol EM CAT'!F32-'tablas evol EM CAT'!F45,"-")</f>
        <v>0.3935797129769254</v>
      </c>
      <c r="G32" s="258">
        <f>IFERROR('tablas evol EM CAT'!G32-'tablas evol EM CAT'!G45,"-")</f>
        <v>0.16999999999999993</v>
      </c>
      <c r="H32" s="258">
        <f>IFERROR('tablas evol EM CAT'!H32-'tablas evol EM CAT'!H45,"-")</f>
        <v>-0.34999999999999964</v>
      </c>
      <c r="I32" s="258">
        <f>IFERROR('tablas evol EM CAT'!I32-'tablas evol EM CAT'!I45,"-")</f>
        <v>2.9999999999999361E-2</v>
      </c>
    </row>
    <row r="33" spans="3:9" hidden="1" outlineLevel="1">
      <c r="C33" s="44" t="s">
        <v>39</v>
      </c>
      <c r="D33" s="258">
        <f>IFERROR('tablas evol EM CAT'!D33-'tablas evol EM CAT'!D46,"-")</f>
        <v>-1.4813529591581882</v>
      </c>
      <c r="E33" s="258">
        <f>IFERROR('tablas evol EM CAT'!E33-'tablas evol EM CAT'!E46,"-")</f>
        <v>0.54999999999999982</v>
      </c>
      <c r="F33" s="258">
        <f>IFERROR('tablas evol EM CAT'!F33-'tablas evol EM CAT'!F46,"-")</f>
        <v>0.90343875938755858</v>
      </c>
      <c r="G33" s="258">
        <f>IFERROR('tablas evol EM CAT'!G33-'tablas evol EM CAT'!G46,"-")</f>
        <v>0.71999999999999975</v>
      </c>
      <c r="H33" s="258">
        <f>IFERROR('tablas evol EM CAT'!H33-'tablas evol EM CAT'!H46,"-")</f>
        <v>0.45999999999999996</v>
      </c>
      <c r="I33" s="258">
        <f>IFERROR('tablas evol EM CAT'!I33-'tablas evol EM CAT'!I46,"-")</f>
        <v>0.62000000000000011</v>
      </c>
    </row>
    <row r="34" spans="3:9" hidden="1" outlineLevel="1">
      <c r="C34" s="44" t="s">
        <v>40</v>
      </c>
      <c r="D34" s="258">
        <f>IFERROR('tablas evol EM CAT'!D34-'tablas evol EM CAT'!D47,"-")</f>
        <v>-0.47899392202401536</v>
      </c>
      <c r="E34" s="258">
        <f>IFERROR('tablas evol EM CAT'!E34-'tablas evol EM CAT'!E47,"-")</f>
        <v>0.32000000000000028</v>
      </c>
      <c r="F34" s="258">
        <f>IFERROR('tablas evol EM CAT'!F34-'tablas evol EM CAT'!F47,"-")</f>
        <v>0.58578512495246926</v>
      </c>
      <c r="G34" s="258">
        <f>IFERROR('tablas evol EM CAT'!G34-'tablas evol EM CAT'!G47,"-")</f>
        <v>0.49000000000000021</v>
      </c>
      <c r="H34" s="258">
        <f>IFERROR('tablas evol EM CAT'!H34-'tablas evol EM CAT'!H47,"-")</f>
        <v>3.0000000000000249E-2</v>
      </c>
      <c r="I34" s="258">
        <f>IFERROR('tablas evol EM CAT'!I34-'tablas evol EM CAT'!I47,"-")</f>
        <v>0.34999999999999964</v>
      </c>
    </row>
    <row r="35" spans="3:9" hidden="1" outlineLevel="1">
      <c r="C35" s="44" t="s">
        <v>41</v>
      </c>
      <c r="D35" s="258">
        <f>IFERROR('tablas evol EM CAT'!D35-'tablas evol EM CAT'!D48,"-")</f>
        <v>0.38431760098549317</v>
      </c>
      <c r="E35" s="258">
        <f>IFERROR('tablas evol EM CAT'!E35-'tablas evol EM CAT'!E48,"-")</f>
        <v>-8.9999999999999858E-2</v>
      </c>
      <c r="F35" s="258">
        <f>IFERROR('tablas evol EM CAT'!F35-'tablas evol EM CAT'!F48,"-")</f>
        <v>0.13850229947572057</v>
      </c>
      <c r="G35" s="258">
        <f>IFERROR('tablas evol EM CAT'!G35-'tablas evol EM CAT'!G48,"-")</f>
        <v>0.15000000000000036</v>
      </c>
      <c r="H35" s="258">
        <f>IFERROR('tablas evol EM CAT'!H35-'tablas evol EM CAT'!H48,"-")</f>
        <v>0.25999999999999979</v>
      </c>
      <c r="I35" s="258">
        <f>IFERROR('tablas evol EM CAT'!I35-'tablas evol EM CAT'!I48,"-")</f>
        <v>0.20000000000000018</v>
      </c>
    </row>
    <row r="36" spans="3:9" hidden="1" outlineLevel="1">
      <c r="C36" s="44" t="s">
        <v>42</v>
      </c>
      <c r="D36" s="258">
        <f>IFERROR('tablas evol EM CAT'!D36-'tablas evol EM CAT'!D49,"-")</f>
        <v>-0.44962122794557979</v>
      </c>
      <c r="E36" s="258">
        <f>IFERROR('tablas evol EM CAT'!E36-'tablas evol EM CAT'!E49,"-")</f>
        <v>-0.41999999999999993</v>
      </c>
      <c r="F36" s="258">
        <f>IFERROR('tablas evol EM CAT'!F36-'tablas evol EM CAT'!F49,"-")</f>
        <v>0.47263956606651192</v>
      </c>
      <c r="G36" s="258">
        <f>IFERROR('tablas evol EM CAT'!G36-'tablas evol EM CAT'!G49,"-")</f>
        <v>0.25999999999999979</v>
      </c>
      <c r="H36" s="258">
        <f>IFERROR('tablas evol EM CAT'!H36-'tablas evol EM CAT'!H49,"-")</f>
        <v>0.15000000000000036</v>
      </c>
      <c r="I36" s="258">
        <f>IFERROR('tablas evol EM CAT'!I36-'tablas evol EM CAT'!I49,"-")</f>
        <v>0.21999999999999975</v>
      </c>
    </row>
    <row r="37" spans="3:9" hidden="1" outlineLevel="1">
      <c r="C37" s="44" t="s">
        <v>43</v>
      </c>
      <c r="D37" s="258">
        <f>IFERROR('tablas evol EM CAT'!D37-'tablas evol EM CAT'!D50,"-")</f>
        <v>-0.7525554035931008</v>
      </c>
      <c r="E37" s="258">
        <f>IFERROR('tablas evol EM CAT'!E37-'tablas evol EM CAT'!E50,"-")</f>
        <v>0.62000000000000011</v>
      </c>
      <c r="F37" s="258">
        <f>IFERROR('tablas evol EM CAT'!F37-'tablas evol EM CAT'!F50,"-")</f>
        <v>0.59308395308945361</v>
      </c>
      <c r="G37" s="258">
        <f>IFERROR('tablas evol EM CAT'!G37-'tablas evol EM CAT'!G50,"-")</f>
        <v>0.55999999999999961</v>
      </c>
      <c r="H37" s="258">
        <f>IFERROR('tablas evol EM CAT'!H37-'tablas evol EM CAT'!H50,"-")</f>
        <v>0.79</v>
      </c>
      <c r="I37" s="258">
        <f>IFERROR('tablas evol EM CAT'!I37-'tablas evol EM CAT'!I50,"-")</f>
        <v>0.62999999999999989</v>
      </c>
    </row>
    <row r="38" spans="3:9" hidden="1" outlineLevel="1">
      <c r="C38" s="44" t="s">
        <v>44</v>
      </c>
      <c r="D38" s="258">
        <f>IFERROR('tablas evol EM CAT'!D38-'tablas evol EM CAT'!D51,"-")</f>
        <v>-0.61093901846452869</v>
      </c>
      <c r="E38" s="258">
        <f>IFERROR('tablas evol EM CAT'!E38-'tablas evol EM CAT'!E51,"-")</f>
        <v>-0.8199999999999994</v>
      </c>
      <c r="F38" s="258">
        <f>IFERROR('tablas evol EM CAT'!F38-'tablas evol EM CAT'!F51,"-")</f>
        <v>0.27381033902430563</v>
      </c>
      <c r="G38" s="258">
        <f>IFERROR('tablas evol EM CAT'!G38-'tablas evol EM CAT'!G51,"-")</f>
        <v>-2.0000000000000462E-2</v>
      </c>
      <c r="H38" s="258">
        <f>IFERROR('tablas evol EM CAT'!H38-'tablas evol EM CAT'!H51,"-")</f>
        <v>-0.22000000000000064</v>
      </c>
      <c r="I38" s="258">
        <f>IFERROR('tablas evol EM CAT'!I38-'tablas evol EM CAT'!I51,"-")</f>
        <v>-8.0000000000000071E-2</v>
      </c>
    </row>
    <row r="39" spans="3:9" hidden="1" outlineLevel="1">
      <c r="C39" s="44" t="s">
        <v>45</v>
      </c>
      <c r="D39" s="258">
        <f>IFERROR('tablas evol EM CAT'!D39-'tablas evol EM CAT'!D52,"-")</f>
        <v>-5.3605019234232545</v>
      </c>
      <c r="E39" s="258">
        <f>IFERROR('tablas evol EM CAT'!E39-'tablas evol EM CAT'!E52,"-")</f>
        <v>1.2000000000000002</v>
      </c>
      <c r="F39" s="258">
        <f>IFERROR('tablas evol EM CAT'!F39-'tablas evol EM CAT'!F52,"-")</f>
        <v>1.3990555723654392</v>
      </c>
      <c r="G39" s="258">
        <f>IFERROR('tablas evol EM CAT'!G39-'tablas evol EM CAT'!G52,"-")</f>
        <v>1.1799999999999997</v>
      </c>
      <c r="H39" s="258">
        <f>IFERROR('tablas evol EM CAT'!H39-'tablas evol EM CAT'!H52,"-")</f>
        <v>0.9399999999999995</v>
      </c>
      <c r="I39" s="258">
        <f>IFERROR('tablas evol EM CAT'!I39-'tablas evol EM CAT'!I52,"-")</f>
        <v>1.1100000000000003</v>
      </c>
    </row>
    <row r="40" spans="3:9" hidden="1" outlineLevel="1">
      <c r="C40" s="44" t="s">
        <v>46</v>
      </c>
      <c r="D40" s="258">
        <f>IFERROR('tablas evol EM CAT'!D40-'tablas evol EM CAT'!D53,"-")</f>
        <v>-0.61709844559585481</v>
      </c>
      <c r="E40" s="258">
        <f>IFERROR('tablas evol EM CAT'!E40-'tablas evol EM CAT'!E53,"-")</f>
        <v>-0.79</v>
      </c>
      <c r="F40" s="258">
        <f>IFERROR('tablas evol EM CAT'!F40-'tablas evol EM CAT'!F53,"-")</f>
        <v>-1.0767519162910801</v>
      </c>
      <c r="G40" s="258">
        <f>IFERROR('tablas evol EM CAT'!G40-'tablas evol EM CAT'!G53,"-")</f>
        <v>-1.0300000000000002</v>
      </c>
      <c r="H40" s="258">
        <f>IFERROR('tablas evol EM CAT'!H40-'tablas evol EM CAT'!H53,"-")</f>
        <v>-0.9399999999999995</v>
      </c>
      <c r="I40" s="258">
        <f>IFERROR('tablas evol EM CAT'!I40-'tablas evol EM CAT'!I53,"-")</f>
        <v>-1.0199999999999996</v>
      </c>
    </row>
    <row r="41" spans="3:9" hidden="1" outlineLevel="1">
      <c r="C41" s="44" t="s">
        <v>47</v>
      </c>
      <c r="D41" s="258">
        <f>IFERROR('tablas evol EM CAT'!D41-'tablas evol EM CAT'!D54,"-")</f>
        <v>1.4265000278372852E-3</v>
      </c>
      <c r="E41" s="258">
        <f>IFERROR('tablas evol EM CAT'!E41-'tablas evol EM CAT'!E54,"-")</f>
        <v>0.33000000000000007</v>
      </c>
      <c r="F41" s="258">
        <f>IFERROR('tablas evol EM CAT'!F41-'tablas evol EM CAT'!F54,"-")</f>
        <v>4.0811348617310728E-2</v>
      </c>
      <c r="G41" s="258">
        <f>IFERROR('tablas evol EM CAT'!G41-'tablas evol EM CAT'!G54,"-")</f>
        <v>0.10999999999999943</v>
      </c>
      <c r="H41" s="258">
        <f>IFERROR('tablas evol EM CAT'!H41-'tablas evol EM CAT'!H54,"-")</f>
        <v>8.0000000000000071E-2</v>
      </c>
      <c r="I41" s="258">
        <f>IFERROR('tablas evol EM CAT'!I41-'tablas evol EM CAT'!I54,"-")</f>
        <v>8.9999999999999858E-2</v>
      </c>
    </row>
    <row r="42" spans="3:9" hidden="1" outlineLevel="1">
      <c r="C42" s="44" t="s">
        <v>48</v>
      </c>
      <c r="D42" s="258">
        <f>IFERROR('tablas evol EM CAT'!D42-'tablas evol EM CAT'!D55,"-")</f>
        <v>1.0101740305203801</v>
      </c>
      <c r="E42" s="258">
        <f>IFERROR('tablas evol EM CAT'!E42-'tablas evol EM CAT'!E55,"-")</f>
        <v>0.25</v>
      </c>
      <c r="F42" s="258">
        <f>IFERROR('tablas evol EM CAT'!F42-'tablas evol EM CAT'!F55,"-")</f>
        <v>-0.15122764200047634</v>
      </c>
      <c r="G42" s="258">
        <f>IFERROR('tablas evol EM CAT'!G42-'tablas evol EM CAT'!G55,"-")</f>
        <v>-2.000000000000135E-2</v>
      </c>
      <c r="H42" s="258">
        <f>IFERROR('tablas evol EM CAT'!H42-'tablas evol EM CAT'!H55,"-")</f>
        <v>-5.9999999999998721E-2</v>
      </c>
      <c r="I42" s="258">
        <f>IFERROR('tablas evol EM CAT'!I42-'tablas evol EM CAT'!I55,"-")</f>
        <v>-1.9999999999999574E-2</v>
      </c>
    </row>
    <row r="43" spans="3:9" collapsed="1">
      <c r="C43" s="51">
        <v>2008</v>
      </c>
      <c r="D43" s="262">
        <f>IFERROR('tablas evol EM CAT'!D43-'tablas evol EM CAT'!D56,"-")</f>
        <v>-1.0031118953287743</v>
      </c>
      <c r="E43" s="262">
        <f>IFERROR('tablas evol EM CAT'!E43-'tablas evol EM CAT'!E56,"-")</f>
        <v>0.12818559124242146</v>
      </c>
      <c r="F43" s="262">
        <f>IFERROR('tablas evol EM CAT'!F43-'tablas evol EM CAT'!F56,"-")</f>
        <v>0.39036947686388146</v>
      </c>
      <c r="G43" s="262">
        <f>IFERROR('tablas evol EM CAT'!G43-'tablas evol EM CAT'!G56,"-")</f>
        <v>0.27439881006941746</v>
      </c>
      <c r="H43" s="262">
        <f>IFERROR('tablas evol EM CAT'!H43-'tablas evol EM CAT'!H56,"-")</f>
        <v>0.15137086313848158</v>
      </c>
      <c r="I43" s="262">
        <f>IFERROR('tablas evol EM CAT'!I43-'tablas evol EM CAT'!I56,"-")</f>
        <v>0.23236929736358469</v>
      </c>
    </row>
    <row r="44" spans="3:9" hidden="1" outlineLevel="1">
      <c r="C44" s="44" t="s">
        <v>37</v>
      </c>
      <c r="D44" s="258">
        <f>IFERROR('tablas evol EM CAT'!D44-'tablas evol EM CAT'!D57,"-")</f>
        <v>3.6500858936474048</v>
      </c>
      <c r="E44" s="258">
        <f>IFERROR('tablas evol EM CAT'!E44-'tablas evol EM CAT'!E57,"-")</f>
        <v>5.9999999999999609E-2</v>
      </c>
      <c r="F44" s="258">
        <f>IFERROR('tablas evol EM CAT'!F44-'tablas evol EM CAT'!F57,"-")</f>
        <v>-0.2314399547942525</v>
      </c>
      <c r="G44" s="258">
        <f>IFERROR('tablas evol EM CAT'!G44-'tablas evol EM CAT'!G57,"-")</f>
        <v>-7.0000000000000284E-2</v>
      </c>
      <c r="H44" s="258">
        <f>IFERROR('tablas evol EM CAT'!H44-'tablas evol EM CAT'!H57,"-")</f>
        <v>3.9999999999999147E-2</v>
      </c>
      <c r="I44" s="258">
        <f>IFERROR('tablas evol EM CAT'!I44-'tablas evol EM CAT'!I57,"-")</f>
        <v>-2.9999999999999361E-2</v>
      </c>
    </row>
    <row r="45" spans="3:9" hidden="1" outlineLevel="1">
      <c r="C45" s="44" t="s">
        <v>38</v>
      </c>
      <c r="D45" s="258">
        <f>IFERROR('tablas evol EM CAT'!D45-'tablas evol EM CAT'!D58,"-")</f>
        <v>0.46987345246522061</v>
      </c>
      <c r="E45" s="258">
        <f>IFERROR('tablas evol EM CAT'!E45-'tablas evol EM CAT'!E58,"-")</f>
        <v>-0.15000000000000036</v>
      </c>
      <c r="F45" s="258">
        <f>IFERROR('tablas evol EM CAT'!F45-'tablas evol EM CAT'!F58,"-")</f>
        <v>-0.27044274581942584</v>
      </c>
      <c r="G45" s="258">
        <f>IFERROR('tablas evol EM CAT'!G45-'tablas evol EM CAT'!G58,"-")</f>
        <v>-0.27000000000000046</v>
      </c>
      <c r="H45" s="258">
        <f>IFERROR('tablas evol EM CAT'!H45-'tablas evol EM CAT'!H58,"-")</f>
        <v>-8.0000000000000071E-2</v>
      </c>
      <c r="I45" s="258">
        <f>IFERROR('tablas evol EM CAT'!I45-'tablas evol EM CAT'!I58,"-")</f>
        <v>-0.21999999999999886</v>
      </c>
    </row>
    <row r="46" spans="3:9" hidden="1" outlineLevel="1">
      <c r="C46" s="44" t="s">
        <v>39</v>
      </c>
      <c r="D46" s="258">
        <f>IFERROR('tablas evol EM CAT'!D46-'tablas evol EM CAT'!D59,"-")</f>
        <v>-1.901816164557999</v>
      </c>
      <c r="E46" s="258">
        <f>IFERROR('tablas evol EM CAT'!E46-'tablas evol EM CAT'!E59,"-")</f>
        <v>-0.40999999999999925</v>
      </c>
      <c r="F46" s="258">
        <f>IFERROR('tablas evol EM CAT'!F46-'tablas evol EM CAT'!F59,"-")</f>
        <v>-0.67779946709160122</v>
      </c>
      <c r="G46" s="258">
        <f>IFERROR('tablas evol EM CAT'!G46-'tablas evol EM CAT'!G59,"-")</f>
        <v>-0.67999999999999972</v>
      </c>
      <c r="H46" s="258">
        <f>IFERROR('tablas evol EM CAT'!H46-'tablas evol EM CAT'!H59,"-")</f>
        <v>-0.37999999999999989</v>
      </c>
      <c r="I46" s="258">
        <f>IFERROR('tablas evol EM CAT'!I46-'tablas evol EM CAT'!I59,"-")</f>
        <v>-0.57000000000000028</v>
      </c>
    </row>
    <row r="47" spans="3:9" hidden="1" outlineLevel="1">
      <c r="C47" s="44" t="s">
        <v>40</v>
      </c>
      <c r="D47" s="258">
        <f>IFERROR('tablas evol EM CAT'!D47-'tablas evol EM CAT'!D60,"-")</f>
        <v>-2.9896798280131298</v>
      </c>
      <c r="E47" s="258">
        <f>IFERROR('tablas evol EM CAT'!E47-'tablas evol EM CAT'!E60,"-")</f>
        <v>-0.28000000000000025</v>
      </c>
      <c r="F47" s="258">
        <f>IFERROR('tablas evol EM CAT'!F47-'tablas evol EM CAT'!F60,"-")</f>
        <v>-2.7134028036045699E-2</v>
      </c>
      <c r="G47" s="258">
        <f>IFERROR('tablas evol EM CAT'!G47-'tablas evol EM CAT'!G60,"-")</f>
        <v>-0.12999999999999989</v>
      </c>
      <c r="H47" s="258">
        <f>IFERROR('tablas evol EM CAT'!H47-'tablas evol EM CAT'!H60,"-")</f>
        <v>0.57000000000000028</v>
      </c>
      <c r="I47" s="258">
        <f>IFERROR('tablas evol EM CAT'!I47-'tablas evol EM CAT'!I60,"-")</f>
        <v>8.0000000000000071E-2</v>
      </c>
    </row>
    <row r="48" spans="3:9" hidden="1" outlineLevel="1">
      <c r="C48" s="44" t="s">
        <v>41</v>
      </c>
      <c r="D48" s="258">
        <f>IFERROR('tablas evol EM CAT'!D48-'tablas evol EM CAT'!D61,"-")</f>
        <v>-6.0106916357544566</v>
      </c>
      <c r="E48" s="258">
        <f>IFERROR('tablas evol EM CAT'!E48-'tablas evol EM CAT'!E61,"-")</f>
        <v>-6.0000000000000497E-2</v>
      </c>
      <c r="F48" s="258">
        <f>IFERROR('tablas evol EM CAT'!F48-'tablas evol EM CAT'!F61,"-")</f>
        <v>-9.7095081571337616E-2</v>
      </c>
      <c r="G48" s="258">
        <f>IFERROR('tablas evol EM CAT'!G48-'tablas evol EM CAT'!G61,"-")</f>
        <v>-0.25999999999999979</v>
      </c>
      <c r="H48" s="258">
        <f>IFERROR('tablas evol EM CAT'!H48-'tablas evol EM CAT'!H61,"-")</f>
        <v>-3.0000000000000249E-2</v>
      </c>
      <c r="I48" s="258">
        <f>IFERROR('tablas evol EM CAT'!I48-'tablas evol EM CAT'!I61,"-")</f>
        <v>-0.19000000000000039</v>
      </c>
    </row>
    <row r="49" spans="3:9" hidden="1" outlineLevel="1">
      <c r="C49" s="44" t="s">
        <v>42</v>
      </c>
      <c r="D49" s="258">
        <f>IFERROR('tablas evol EM CAT'!D49-'tablas evol EM CAT'!D62,"-")</f>
        <v>-2.0031072009256761</v>
      </c>
      <c r="E49" s="258">
        <f>IFERROR('tablas evol EM CAT'!E49-'tablas evol EM CAT'!E62,"-")</f>
        <v>-8.9999999999999858E-2</v>
      </c>
      <c r="F49" s="258">
        <f>IFERROR('tablas evol EM CAT'!F49-'tablas evol EM CAT'!F62,"-")</f>
        <v>-0.4983275920679695</v>
      </c>
      <c r="G49" s="258">
        <f>IFERROR('tablas evol EM CAT'!G49-'tablas evol EM CAT'!G62,"-")</f>
        <v>-0.44000000000000039</v>
      </c>
      <c r="H49" s="258">
        <f>IFERROR('tablas evol EM CAT'!H49-'tablas evol EM CAT'!H62,"-")</f>
        <v>-0.12000000000000011</v>
      </c>
      <c r="I49" s="258">
        <f>IFERROR('tablas evol EM CAT'!I49-'tablas evol EM CAT'!I62,"-")</f>
        <v>-0.3199999999999994</v>
      </c>
    </row>
    <row r="50" spans="3:9" hidden="1" outlineLevel="1">
      <c r="C50" s="44" t="s">
        <v>43</v>
      </c>
      <c r="D50" s="258">
        <f>IFERROR('tablas evol EM CAT'!D50-'tablas evol EM CAT'!D63,"-")</f>
        <v>-0.53130769752918816</v>
      </c>
      <c r="E50" s="258">
        <f>IFERROR('tablas evol EM CAT'!E50-'tablas evol EM CAT'!E63,"-")</f>
        <v>0.22999999999999954</v>
      </c>
      <c r="F50" s="258">
        <f>IFERROR('tablas evol EM CAT'!F50-'tablas evol EM CAT'!F63,"-")</f>
        <v>-1.1378836967141783</v>
      </c>
      <c r="G50" s="258">
        <f>IFERROR('tablas evol EM CAT'!G50-'tablas evol EM CAT'!G63,"-")</f>
        <v>-0.87999999999999989</v>
      </c>
      <c r="H50" s="258">
        <f>IFERROR('tablas evol EM CAT'!H50-'tablas evol EM CAT'!H63,"-")</f>
        <v>-7.0000000000000284E-2</v>
      </c>
      <c r="I50" s="258">
        <f>IFERROR('tablas evol EM CAT'!I50-'tablas evol EM CAT'!I63,"-")</f>
        <v>-0.58000000000000007</v>
      </c>
    </row>
    <row r="51" spans="3:9" hidden="1" outlineLevel="1">
      <c r="C51" s="44" t="s">
        <v>44</v>
      </c>
      <c r="D51" s="258">
        <f>IFERROR('tablas evol EM CAT'!D51-'tablas evol EM CAT'!D64,"-")</f>
        <v>-0.72146469717849815</v>
      </c>
      <c r="E51" s="258">
        <f>IFERROR('tablas evol EM CAT'!E51-'tablas evol EM CAT'!E64,"-")</f>
        <v>0.34999999999999964</v>
      </c>
      <c r="F51" s="258">
        <f>IFERROR('tablas evol EM CAT'!F51-'tablas evol EM CAT'!F64,"-")</f>
        <v>-1.0474246670413923</v>
      </c>
      <c r="G51" s="258">
        <f>IFERROR('tablas evol EM CAT'!G51-'tablas evol EM CAT'!G64,"-")</f>
        <v>-0.79999999999999982</v>
      </c>
      <c r="H51" s="258">
        <f>IFERROR('tablas evol EM CAT'!H51-'tablas evol EM CAT'!H64,"-")</f>
        <v>0.36000000000000032</v>
      </c>
      <c r="I51" s="258">
        <f>IFERROR('tablas evol EM CAT'!I51-'tablas evol EM CAT'!I64,"-")</f>
        <v>-0.41999999999999993</v>
      </c>
    </row>
    <row r="52" spans="3:9" hidden="1" outlineLevel="1">
      <c r="C52" s="44" t="s">
        <v>45</v>
      </c>
      <c r="D52" s="258">
        <f>IFERROR('tablas evol EM CAT'!D52-'tablas evol EM CAT'!D65,"-")</f>
        <v>3.4666609094334877</v>
      </c>
      <c r="E52" s="258">
        <f>IFERROR('tablas evol EM CAT'!E52-'tablas evol EM CAT'!E65,"-")</f>
        <v>9.9999999999997868E-3</v>
      </c>
      <c r="F52" s="258">
        <f>IFERROR('tablas evol EM CAT'!F52-'tablas evol EM CAT'!F65,"-")</f>
        <v>-0.32151349964253484</v>
      </c>
      <c r="G52" s="258">
        <f>IFERROR('tablas evol EM CAT'!G52-'tablas evol EM CAT'!G65,"-")</f>
        <v>-0.16000000000000014</v>
      </c>
      <c r="H52" s="258">
        <f>IFERROR('tablas evol EM CAT'!H52-'tablas evol EM CAT'!H65,"-")</f>
        <v>0.10000000000000053</v>
      </c>
      <c r="I52" s="258">
        <f>IFERROR('tablas evol EM CAT'!I52-'tablas evol EM CAT'!I65,"-")</f>
        <v>-8.0000000000000071E-2</v>
      </c>
    </row>
    <row r="53" spans="3:9" hidden="1" outlineLevel="1">
      <c r="C53" s="44" t="s">
        <v>46</v>
      </c>
      <c r="D53" s="258">
        <f>IFERROR('tablas evol EM CAT'!D53-'tablas evol EM CAT'!D66,"-")</f>
        <v>-1.9260424839393782</v>
      </c>
      <c r="E53" s="258">
        <f>IFERROR('tablas evol EM CAT'!E53-'tablas evol EM CAT'!E66,"-")</f>
        <v>-0.25</v>
      </c>
      <c r="F53" s="258">
        <f>IFERROR('tablas evol EM CAT'!F53-'tablas evol EM CAT'!F66,"-")</f>
        <v>-0.3497103484409827</v>
      </c>
      <c r="G53" s="258">
        <f>IFERROR('tablas evol EM CAT'!G53-'tablas evol EM CAT'!G66,"-")</f>
        <v>-0.38000000000000078</v>
      </c>
      <c r="H53" s="258">
        <f>IFERROR('tablas evol EM CAT'!H53-'tablas evol EM CAT'!H66,"-")</f>
        <v>-5.0000000000000711E-2</v>
      </c>
      <c r="I53" s="258">
        <f>IFERROR('tablas evol EM CAT'!I53-'tablas evol EM CAT'!I66,"-")</f>
        <v>-0.26999999999999957</v>
      </c>
    </row>
    <row r="54" spans="3:9" hidden="1" outlineLevel="1">
      <c r="C54" s="44" t="s">
        <v>47</v>
      </c>
      <c r="D54" s="258">
        <f>IFERROR('tablas evol EM CAT'!D54-'tablas evol EM CAT'!D67,"-")</f>
        <v>-0.79814575475787919</v>
      </c>
      <c r="E54" s="258">
        <f>IFERROR('tablas evol EM CAT'!E54-'tablas evol EM CAT'!E67,"-")</f>
        <v>0.32999999999999918</v>
      </c>
      <c r="F54" s="258">
        <f>IFERROR('tablas evol EM CAT'!F54-'tablas evol EM CAT'!F67,"-")</f>
        <v>0.13732892870425673</v>
      </c>
      <c r="G54" s="258">
        <f>IFERROR('tablas evol EM CAT'!G54-'tablas evol EM CAT'!G67,"-")</f>
        <v>9.9999999999999645E-2</v>
      </c>
      <c r="H54" s="258">
        <f>IFERROR('tablas evol EM CAT'!H54-'tablas evol EM CAT'!H67,"-")</f>
        <v>0.60999999999999943</v>
      </c>
      <c r="I54" s="258">
        <f>IFERROR('tablas evol EM CAT'!I54-'tablas evol EM CAT'!I67,"-")</f>
        <v>0.20000000000000107</v>
      </c>
    </row>
    <row r="55" spans="3:9" hidden="1" outlineLevel="1">
      <c r="C55" s="44" t="s">
        <v>48</v>
      </c>
      <c r="D55" s="258">
        <f>IFERROR('tablas evol EM CAT'!D55-'tablas evol EM CAT'!D68,"-")</f>
        <v>-0.30317072021574365</v>
      </c>
      <c r="E55" s="258">
        <f>IFERROR('tablas evol EM CAT'!E55-'tablas evol EM CAT'!E68,"-")</f>
        <v>0</v>
      </c>
      <c r="F55" s="258">
        <f>IFERROR('tablas evol EM CAT'!F55-'tablas evol EM CAT'!F68,"-")</f>
        <v>9.411771246492151E-2</v>
      </c>
      <c r="G55" s="258">
        <f>IFERROR('tablas evol EM CAT'!G55-'tablas evol EM CAT'!G68,"-")</f>
        <v>3.0000000000001137E-2</v>
      </c>
      <c r="H55" s="258">
        <f>IFERROR('tablas evol EM CAT'!H55-'tablas evol EM CAT'!H68,"-")</f>
        <v>0.79999999999999893</v>
      </c>
      <c r="I55" s="258">
        <f>IFERROR('tablas evol EM CAT'!I55-'tablas evol EM CAT'!I68,"-")</f>
        <v>0.23999999999999844</v>
      </c>
    </row>
    <row r="56" spans="3:9" collapsed="1">
      <c r="C56" s="51">
        <v>2007</v>
      </c>
      <c r="D56" s="262">
        <f>IFERROR('tablas evol EM CAT'!D56-'tablas evol EM CAT'!D69,"-")</f>
        <v>-1.0304532579777463</v>
      </c>
      <c r="E56" s="262">
        <f>IFERROR('tablas evol EM CAT'!E56-'tablas evol EM CAT'!E69,"-")</f>
        <v>8.6295724432892129E-3</v>
      </c>
      <c r="F56" s="262">
        <f>IFERROR('tablas evol EM CAT'!F56-'tablas evol EM CAT'!F69,"-")</f>
        <v>-0.35712538028897978</v>
      </c>
      <c r="G56" s="262">
        <f>IFERROR('tablas evol EM CAT'!G56-'tablas evol EM CAT'!G69,"-")</f>
        <v>-0.31382836084544685</v>
      </c>
      <c r="H56" s="262">
        <f>IFERROR('tablas evol EM CAT'!H56-'tablas evol EM CAT'!H69,"-")</f>
        <v>9.7281969275385904E-2</v>
      </c>
      <c r="I56" s="262">
        <f>IFERROR('tablas evol EM CAT'!I56-'tablas evol EM CAT'!I69,"-")</f>
        <v>-0.17561320864949526</v>
      </c>
    </row>
    <row r="57" spans="3:9" ht="15" customHeight="1">
      <c r="C57" s="529" t="s">
        <v>32</v>
      </c>
      <c r="D57" s="529"/>
      <c r="E57" s="529"/>
      <c r="F57" s="529"/>
      <c r="G57" s="529"/>
      <c r="H57" s="529"/>
      <c r="I57" s="529"/>
    </row>
    <row r="59" spans="3:9" ht="30" customHeight="1"/>
    <row r="61" spans="3:9" ht="30" customHeight="1"/>
  </sheetData>
  <mergeCells count="2">
    <mergeCell ref="C3:I3"/>
    <mergeCell ref="C57:I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0:L28"/>
  <sheetViews>
    <sheetView showGridLines="0" showRowColHeaders="0" showOutlineSymbols="0" zoomScaleNormal="100" workbookViewId="0">
      <selection activeCell="C10" sqref="C10:F10"/>
    </sheetView>
  </sheetViews>
  <sheetFormatPr baseColWidth="10" defaultRowHeight="12.75"/>
  <cols>
    <col min="1" max="2" width="11.42578125" style="20"/>
    <col min="3" max="3" width="35.7109375" style="20" customWidth="1"/>
    <col min="4" max="5" width="12.85546875" style="20" customWidth="1"/>
    <col min="6" max="6" width="14.7109375" style="20" customWidth="1"/>
    <col min="7" max="7" width="10.7109375" style="20" customWidth="1"/>
    <col min="8" max="13" width="11.42578125" style="20"/>
    <col min="14" max="14" width="14.42578125" style="20" customWidth="1"/>
    <col min="15" max="258" width="11.42578125" style="20"/>
    <col min="259" max="259" width="35.7109375" style="20" customWidth="1"/>
    <col min="260" max="261" width="12.85546875" style="20" customWidth="1"/>
    <col min="262" max="262" width="14.7109375" style="20" customWidth="1"/>
    <col min="263" max="263" width="10.7109375" style="20" customWidth="1"/>
    <col min="264" max="269" width="11.42578125" style="20"/>
    <col min="270" max="270" width="14.42578125" style="20" customWidth="1"/>
    <col min="271" max="514" width="11.42578125" style="20"/>
    <col min="515" max="515" width="35.7109375" style="20" customWidth="1"/>
    <col min="516" max="517" width="12.85546875" style="20" customWidth="1"/>
    <col min="518" max="518" width="14.7109375" style="20" customWidth="1"/>
    <col min="519" max="519" width="10.7109375" style="20" customWidth="1"/>
    <col min="520" max="525" width="11.42578125" style="20"/>
    <col min="526" max="526" width="14.42578125" style="20" customWidth="1"/>
    <col min="527" max="770" width="11.42578125" style="20"/>
    <col min="771" max="771" width="35.7109375" style="20" customWidth="1"/>
    <col min="772" max="773" width="12.85546875" style="20" customWidth="1"/>
    <col min="774" max="774" width="14.7109375" style="20" customWidth="1"/>
    <col min="775" max="775" width="10.7109375" style="20" customWidth="1"/>
    <col min="776" max="781" width="11.42578125" style="20"/>
    <col min="782" max="782" width="14.42578125" style="20" customWidth="1"/>
    <col min="783" max="1026" width="11.42578125" style="20"/>
    <col min="1027" max="1027" width="35.7109375" style="20" customWidth="1"/>
    <col min="1028" max="1029" width="12.85546875" style="20" customWidth="1"/>
    <col min="1030" max="1030" width="14.7109375" style="20" customWidth="1"/>
    <col min="1031" max="1031" width="10.7109375" style="20" customWidth="1"/>
    <col min="1032" max="1037" width="11.42578125" style="20"/>
    <col min="1038" max="1038" width="14.42578125" style="20" customWidth="1"/>
    <col min="1039" max="1282" width="11.42578125" style="20"/>
    <col min="1283" max="1283" width="35.7109375" style="20" customWidth="1"/>
    <col min="1284" max="1285" width="12.85546875" style="20" customWidth="1"/>
    <col min="1286" max="1286" width="14.7109375" style="20" customWidth="1"/>
    <col min="1287" max="1287" width="10.7109375" style="20" customWidth="1"/>
    <col min="1288" max="1293" width="11.42578125" style="20"/>
    <col min="1294" max="1294" width="14.42578125" style="20" customWidth="1"/>
    <col min="1295" max="1538" width="11.42578125" style="20"/>
    <col min="1539" max="1539" width="35.7109375" style="20" customWidth="1"/>
    <col min="1540" max="1541" width="12.85546875" style="20" customWidth="1"/>
    <col min="1542" max="1542" width="14.7109375" style="20" customWidth="1"/>
    <col min="1543" max="1543" width="10.7109375" style="20" customWidth="1"/>
    <col min="1544" max="1549" width="11.42578125" style="20"/>
    <col min="1550" max="1550" width="14.42578125" style="20" customWidth="1"/>
    <col min="1551" max="1794" width="11.42578125" style="20"/>
    <col min="1795" max="1795" width="35.7109375" style="20" customWidth="1"/>
    <col min="1796" max="1797" width="12.85546875" style="20" customWidth="1"/>
    <col min="1798" max="1798" width="14.7109375" style="20" customWidth="1"/>
    <col min="1799" max="1799" width="10.7109375" style="20" customWidth="1"/>
    <col min="1800" max="1805" width="11.42578125" style="20"/>
    <col min="1806" max="1806" width="14.42578125" style="20" customWidth="1"/>
    <col min="1807" max="2050" width="11.42578125" style="20"/>
    <col min="2051" max="2051" width="35.7109375" style="20" customWidth="1"/>
    <col min="2052" max="2053" width="12.85546875" style="20" customWidth="1"/>
    <col min="2054" max="2054" width="14.7109375" style="20" customWidth="1"/>
    <col min="2055" max="2055" width="10.7109375" style="20" customWidth="1"/>
    <col min="2056" max="2061" width="11.42578125" style="20"/>
    <col min="2062" max="2062" width="14.42578125" style="20" customWidth="1"/>
    <col min="2063" max="2306" width="11.42578125" style="20"/>
    <col min="2307" max="2307" width="35.7109375" style="20" customWidth="1"/>
    <col min="2308" max="2309" width="12.85546875" style="20" customWidth="1"/>
    <col min="2310" max="2310" width="14.7109375" style="20" customWidth="1"/>
    <col min="2311" max="2311" width="10.7109375" style="20" customWidth="1"/>
    <col min="2312" max="2317" width="11.42578125" style="20"/>
    <col min="2318" max="2318" width="14.42578125" style="20" customWidth="1"/>
    <col min="2319" max="2562" width="11.42578125" style="20"/>
    <col min="2563" max="2563" width="35.7109375" style="20" customWidth="1"/>
    <col min="2564" max="2565" width="12.85546875" style="20" customWidth="1"/>
    <col min="2566" max="2566" width="14.7109375" style="20" customWidth="1"/>
    <col min="2567" max="2567" width="10.7109375" style="20" customWidth="1"/>
    <col min="2568" max="2573" width="11.42578125" style="20"/>
    <col min="2574" max="2574" width="14.42578125" style="20" customWidth="1"/>
    <col min="2575" max="2818" width="11.42578125" style="20"/>
    <col min="2819" max="2819" width="35.7109375" style="20" customWidth="1"/>
    <col min="2820" max="2821" width="12.85546875" style="20" customWidth="1"/>
    <col min="2822" max="2822" width="14.7109375" style="20" customWidth="1"/>
    <col min="2823" max="2823" width="10.7109375" style="20" customWidth="1"/>
    <col min="2824" max="2829" width="11.42578125" style="20"/>
    <col min="2830" max="2830" width="14.42578125" style="20" customWidth="1"/>
    <col min="2831" max="3074" width="11.42578125" style="20"/>
    <col min="3075" max="3075" width="35.7109375" style="20" customWidth="1"/>
    <col min="3076" max="3077" width="12.85546875" style="20" customWidth="1"/>
    <col min="3078" max="3078" width="14.7109375" style="20" customWidth="1"/>
    <col min="3079" max="3079" width="10.7109375" style="20" customWidth="1"/>
    <col min="3080" max="3085" width="11.42578125" style="20"/>
    <col min="3086" max="3086" width="14.42578125" style="20" customWidth="1"/>
    <col min="3087" max="3330" width="11.42578125" style="20"/>
    <col min="3331" max="3331" width="35.7109375" style="20" customWidth="1"/>
    <col min="3332" max="3333" width="12.85546875" style="20" customWidth="1"/>
    <col min="3334" max="3334" width="14.7109375" style="20" customWidth="1"/>
    <col min="3335" max="3335" width="10.7109375" style="20" customWidth="1"/>
    <col min="3336" max="3341" width="11.42578125" style="20"/>
    <col min="3342" max="3342" width="14.42578125" style="20" customWidth="1"/>
    <col min="3343" max="3586" width="11.42578125" style="20"/>
    <col min="3587" max="3587" width="35.7109375" style="20" customWidth="1"/>
    <col min="3588" max="3589" width="12.85546875" style="20" customWidth="1"/>
    <col min="3590" max="3590" width="14.7109375" style="20" customWidth="1"/>
    <col min="3591" max="3591" width="10.7109375" style="20" customWidth="1"/>
    <col min="3592" max="3597" width="11.42578125" style="20"/>
    <col min="3598" max="3598" width="14.42578125" style="20" customWidth="1"/>
    <col min="3599" max="3842" width="11.42578125" style="20"/>
    <col min="3843" max="3843" width="35.7109375" style="20" customWidth="1"/>
    <col min="3844" max="3845" width="12.85546875" style="20" customWidth="1"/>
    <col min="3846" max="3846" width="14.7109375" style="20" customWidth="1"/>
    <col min="3847" max="3847" width="10.7109375" style="20" customWidth="1"/>
    <col min="3848" max="3853" width="11.42578125" style="20"/>
    <col min="3854" max="3854" width="14.42578125" style="20" customWidth="1"/>
    <col min="3855" max="4098" width="11.42578125" style="20"/>
    <col min="4099" max="4099" width="35.7109375" style="20" customWidth="1"/>
    <col min="4100" max="4101" width="12.85546875" style="20" customWidth="1"/>
    <col min="4102" max="4102" width="14.7109375" style="20" customWidth="1"/>
    <col min="4103" max="4103" width="10.7109375" style="20" customWidth="1"/>
    <col min="4104" max="4109" width="11.42578125" style="20"/>
    <col min="4110" max="4110" width="14.42578125" style="20" customWidth="1"/>
    <col min="4111" max="4354" width="11.42578125" style="20"/>
    <col min="4355" max="4355" width="35.7109375" style="20" customWidth="1"/>
    <col min="4356" max="4357" width="12.85546875" style="20" customWidth="1"/>
    <col min="4358" max="4358" width="14.7109375" style="20" customWidth="1"/>
    <col min="4359" max="4359" width="10.7109375" style="20" customWidth="1"/>
    <col min="4360" max="4365" width="11.42578125" style="20"/>
    <col min="4366" max="4366" width="14.42578125" style="20" customWidth="1"/>
    <col min="4367" max="4610" width="11.42578125" style="20"/>
    <col min="4611" max="4611" width="35.7109375" style="20" customWidth="1"/>
    <col min="4612" max="4613" width="12.85546875" style="20" customWidth="1"/>
    <col min="4614" max="4614" width="14.7109375" style="20" customWidth="1"/>
    <col min="4615" max="4615" width="10.7109375" style="20" customWidth="1"/>
    <col min="4616" max="4621" width="11.42578125" style="20"/>
    <col min="4622" max="4622" width="14.42578125" style="20" customWidth="1"/>
    <col min="4623" max="4866" width="11.42578125" style="20"/>
    <col min="4867" max="4867" width="35.7109375" style="20" customWidth="1"/>
    <col min="4868" max="4869" width="12.85546875" style="20" customWidth="1"/>
    <col min="4870" max="4870" width="14.7109375" style="20" customWidth="1"/>
    <col min="4871" max="4871" width="10.7109375" style="20" customWidth="1"/>
    <col min="4872" max="4877" width="11.42578125" style="20"/>
    <col min="4878" max="4878" width="14.42578125" style="20" customWidth="1"/>
    <col min="4879" max="5122" width="11.42578125" style="20"/>
    <col min="5123" max="5123" width="35.7109375" style="20" customWidth="1"/>
    <col min="5124" max="5125" width="12.85546875" style="20" customWidth="1"/>
    <col min="5126" max="5126" width="14.7109375" style="20" customWidth="1"/>
    <col min="5127" max="5127" width="10.7109375" style="20" customWidth="1"/>
    <col min="5128" max="5133" width="11.42578125" style="20"/>
    <col min="5134" max="5134" width="14.42578125" style="20" customWidth="1"/>
    <col min="5135" max="5378" width="11.42578125" style="20"/>
    <col min="5379" max="5379" width="35.7109375" style="20" customWidth="1"/>
    <col min="5380" max="5381" width="12.85546875" style="20" customWidth="1"/>
    <col min="5382" max="5382" width="14.7109375" style="20" customWidth="1"/>
    <col min="5383" max="5383" width="10.7109375" style="20" customWidth="1"/>
    <col min="5384" max="5389" width="11.42578125" style="20"/>
    <col min="5390" max="5390" width="14.42578125" style="20" customWidth="1"/>
    <col min="5391" max="5634" width="11.42578125" style="20"/>
    <col min="5635" max="5635" width="35.7109375" style="20" customWidth="1"/>
    <col min="5636" max="5637" width="12.85546875" style="20" customWidth="1"/>
    <col min="5638" max="5638" width="14.7109375" style="20" customWidth="1"/>
    <col min="5639" max="5639" width="10.7109375" style="20" customWidth="1"/>
    <col min="5640" max="5645" width="11.42578125" style="20"/>
    <col min="5646" max="5646" width="14.42578125" style="20" customWidth="1"/>
    <col min="5647" max="5890" width="11.42578125" style="20"/>
    <col min="5891" max="5891" width="35.7109375" style="20" customWidth="1"/>
    <col min="5892" max="5893" width="12.85546875" style="20" customWidth="1"/>
    <col min="5894" max="5894" width="14.7109375" style="20" customWidth="1"/>
    <col min="5895" max="5895" width="10.7109375" style="20" customWidth="1"/>
    <col min="5896" max="5901" width="11.42578125" style="20"/>
    <col min="5902" max="5902" width="14.42578125" style="20" customWidth="1"/>
    <col min="5903" max="6146" width="11.42578125" style="20"/>
    <col min="6147" max="6147" width="35.7109375" style="20" customWidth="1"/>
    <col min="6148" max="6149" width="12.85546875" style="20" customWidth="1"/>
    <col min="6150" max="6150" width="14.7109375" style="20" customWidth="1"/>
    <col min="6151" max="6151" width="10.7109375" style="20" customWidth="1"/>
    <col min="6152" max="6157" width="11.42578125" style="20"/>
    <col min="6158" max="6158" width="14.42578125" style="20" customWidth="1"/>
    <col min="6159" max="6402" width="11.42578125" style="20"/>
    <col min="6403" max="6403" width="35.7109375" style="20" customWidth="1"/>
    <col min="6404" max="6405" width="12.85546875" style="20" customWidth="1"/>
    <col min="6406" max="6406" width="14.7109375" style="20" customWidth="1"/>
    <col min="6407" max="6407" width="10.7109375" style="20" customWidth="1"/>
    <col min="6408" max="6413" width="11.42578125" style="20"/>
    <col min="6414" max="6414" width="14.42578125" style="20" customWidth="1"/>
    <col min="6415" max="6658" width="11.42578125" style="20"/>
    <col min="6659" max="6659" width="35.7109375" style="20" customWidth="1"/>
    <col min="6660" max="6661" width="12.85546875" style="20" customWidth="1"/>
    <col min="6662" max="6662" width="14.7109375" style="20" customWidth="1"/>
    <col min="6663" max="6663" width="10.7109375" style="20" customWidth="1"/>
    <col min="6664" max="6669" width="11.42578125" style="20"/>
    <col min="6670" max="6670" width="14.42578125" style="20" customWidth="1"/>
    <col min="6671" max="6914" width="11.42578125" style="20"/>
    <col min="6915" max="6915" width="35.7109375" style="20" customWidth="1"/>
    <col min="6916" max="6917" width="12.85546875" style="20" customWidth="1"/>
    <col min="6918" max="6918" width="14.7109375" style="20" customWidth="1"/>
    <col min="6919" max="6919" width="10.7109375" style="20" customWidth="1"/>
    <col min="6920" max="6925" width="11.42578125" style="20"/>
    <col min="6926" max="6926" width="14.42578125" style="20" customWidth="1"/>
    <col min="6927" max="7170" width="11.42578125" style="20"/>
    <col min="7171" max="7171" width="35.7109375" style="20" customWidth="1"/>
    <col min="7172" max="7173" width="12.85546875" style="20" customWidth="1"/>
    <col min="7174" max="7174" width="14.7109375" style="20" customWidth="1"/>
    <col min="7175" max="7175" width="10.7109375" style="20" customWidth="1"/>
    <col min="7176" max="7181" width="11.42578125" style="20"/>
    <col min="7182" max="7182" width="14.42578125" style="20" customWidth="1"/>
    <col min="7183" max="7426" width="11.42578125" style="20"/>
    <col min="7427" max="7427" width="35.7109375" style="20" customWidth="1"/>
    <col min="7428" max="7429" width="12.85546875" style="20" customWidth="1"/>
    <col min="7430" max="7430" width="14.7109375" style="20" customWidth="1"/>
    <col min="7431" max="7431" width="10.7109375" style="20" customWidth="1"/>
    <col min="7432" max="7437" width="11.42578125" style="20"/>
    <col min="7438" max="7438" width="14.42578125" style="20" customWidth="1"/>
    <col min="7439" max="7682" width="11.42578125" style="20"/>
    <col min="7683" max="7683" width="35.7109375" style="20" customWidth="1"/>
    <col min="7684" max="7685" width="12.85546875" style="20" customWidth="1"/>
    <col min="7686" max="7686" width="14.7109375" style="20" customWidth="1"/>
    <col min="7687" max="7687" width="10.7109375" style="20" customWidth="1"/>
    <col min="7688" max="7693" width="11.42578125" style="20"/>
    <col min="7694" max="7694" width="14.42578125" style="20" customWidth="1"/>
    <col min="7695" max="7938" width="11.42578125" style="20"/>
    <col min="7939" max="7939" width="35.7109375" style="20" customWidth="1"/>
    <col min="7940" max="7941" width="12.85546875" style="20" customWidth="1"/>
    <col min="7942" max="7942" width="14.7109375" style="20" customWidth="1"/>
    <col min="7943" max="7943" width="10.7109375" style="20" customWidth="1"/>
    <col min="7944" max="7949" width="11.42578125" style="20"/>
    <col min="7950" max="7950" width="14.42578125" style="20" customWidth="1"/>
    <col min="7951" max="8194" width="11.42578125" style="20"/>
    <col min="8195" max="8195" width="35.7109375" style="20" customWidth="1"/>
    <col min="8196" max="8197" width="12.85546875" style="20" customWidth="1"/>
    <col min="8198" max="8198" width="14.7109375" style="20" customWidth="1"/>
    <col min="8199" max="8199" width="10.7109375" style="20" customWidth="1"/>
    <col min="8200" max="8205" width="11.42578125" style="20"/>
    <col min="8206" max="8206" width="14.42578125" style="20" customWidth="1"/>
    <col min="8207" max="8450" width="11.42578125" style="20"/>
    <col min="8451" max="8451" width="35.7109375" style="20" customWidth="1"/>
    <col min="8452" max="8453" width="12.85546875" style="20" customWidth="1"/>
    <col min="8454" max="8454" width="14.7109375" style="20" customWidth="1"/>
    <col min="8455" max="8455" width="10.7109375" style="20" customWidth="1"/>
    <col min="8456" max="8461" width="11.42578125" style="20"/>
    <col min="8462" max="8462" width="14.42578125" style="20" customWidth="1"/>
    <col min="8463" max="8706" width="11.42578125" style="20"/>
    <col min="8707" max="8707" width="35.7109375" style="20" customWidth="1"/>
    <col min="8708" max="8709" width="12.85546875" style="20" customWidth="1"/>
    <col min="8710" max="8710" width="14.7109375" style="20" customWidth="1"/>
    <col min="8711" max="8711" width="10.7109375" style="20" customWidth="1"/>
    <col min="8712" max="8717" width="11.42578125" style="20"/>
    <col min="8718" max="8718" width="14.42578125" style="20" customWidth="1"/>
    <col min="8719" max="8962" width="11.42578125" style="20"/>
    <col min="8963" max="8963" width="35.7109375" style="20" customWidth="1"/>
    <col min="8964" max="8965" width="12.85546875" style="20" customWidth="1"/>
    <col min="8966" max="8966" width="14.7109375" style="20" customWidth="1"/>
    <col min="8967" max="8967" width="10.7109375" style="20" customWidth="1"/>
    <col min="8968" max="8973" width="11.42578125" style="20"/>
    <col min="8974" max="8974" width="14.42578125" style="20" customWidth="1"/>
    <col min="8975" max="9218" width="11.42578125" style="20"/>
    <col min="9219" max="9219" width="35.7109375" style="20" customWidth="1"/>
    <col min="9220" max="9221" width="12.85546875" style="20" customWidth="1"/>
    <col min="9222" max="9222" width="14.7109375" style="20" customWidth="1"/>
    <col min="9223" max="9223" width="10.7109375" style="20" customWidth="1"/>
    <col min="9224" max="9229" width="11.42578125" style="20"/>
    <col min="9230" max="9230" width="14.42578125" style="20" customWidth="1"/>
    <col min="9231" max="9474" width="11.42578125" style="20"/>
    <col min="9475" max="9475" width="35.7109375" style="20" customWidth="1"/>
    <col min="9476" max="9477" width="12.85546875" style="20" customWidth="1"/>
    <col min="9478" max="9478" width="14.7109375" style="20" customWidth="1"/>
    <col min="9479" max="9479" width="10.7109375" style="20" customWidth="1"/>
    <col min="9480" max="9485" width="11.42578125" style="20"/>
    <col min="9486" max="9486" width="14.42578125" style="20" customWidth="1"/>
    <col min="9487" max="9730" width="11.42578125" style="20"/>
    <col min="9731" max="9731" width="35.7109375" style="20" customWidth="1"/>
    <col min="9732" max="9733" width="12.85546875" style="20" customWidth="1"/>
    <col min="9734" max="9734" width="14.7109375" style="20" customWidth="1"/>
    <col min="9735" max="9735" width="10.7109375" style="20" customWidth="1"/>
    <col min="9736" max="9741" width="11.42578125" style="20"/>
    <col min="9742" max="9742" width="14.42578125" style="20" customWidth="1"/>
    <col min="9743" max="9986" width="11.42578125" style="20"/>
    <col min="9987" max="9987" width="35.7109375" style="20" customWidth="1"/>
    <col min="9988" max="9989" width="12.85546875" style="20" customWidth="1"/>
    <col min="9990" max="9990" width="14.7109375" style="20" customWidth="1"/>
    <col min="9991" max="9991" width="10.7109375" style="20" customWidth="1"/>
    <col min="9992" max="9997" width="11.42578125" style="20"/>
    <col min="9998" max="9998" width="14.42578125" style="20" customWidth="1"/>
    <col min="9999" max="10242" width="11.42578125" style="20"/>
    <col min="10243" max="10243" width="35.7109375" style="20" customWidth="1"/>
    <col min="10244" max="10245" width="12.85546875" style="20" customWidth="1"/>
    <col min="10246" max="10246" width="14.7109375" style="20" customWidth="1"/>
    <col min="10247" max="10247" width="10.7109375" style="20" customWidth="1"/>
    <col min="10248" max="10253" width="11.42578125" style="20"/>
    <col min="10254" max="10254" width="14.42578125" style="20" customWidth="1"/>
    <col min="10255" max="10498" width="11.42578125" style="20"/>
    <col min="10499" max="10499" width="35.7109375" style="20" customWidth="1"/>
    <col min="10500" max="10501" width="12.85546875" style="20" customWidth="1"/>
    <col min="10502" max="10502" width="14.7109375" style="20" customWidth="1"/>
    <col min="10503" max="10503" width="10.7109375" style="20" customWidth="1"/>
    <col min="10504" max="10509" width="11.42578125" style="20"/>
    <col min="10510" max="10510" width="14.42578125" style="20" customWidth="1"/>
    <col min="10511" max="10754" width="11.42578125" style="20"/>
    <col min="10755" max="10755" width="35.7109375" style="20" customWidth="1"/>
    <col min="10756" max="10757" width="12.85546875" style="20" customWidth="1"/>
    <col min="10758" max="10758" width="14.7109375" style="20" customWidth="1"/>
    <col min="10759" max="10759" width="10.7109375" style="20" customWidth="1"/>
    <col min="10760" max="10765" width="11.42578125" style="20"/>
    <col min="10766" max="10766" width="14.42578125" style="20" customWidth="1"/>
    <col min="10767" max="11010" width="11.42578125" style="20"/>
    <col min="11011" max="11011" width="35.7109375" style="20" customWidth="1"/>
    <col min="11012" max="11013" width="12.85546875" style="20" customWidth="1"/>
    <col min="11014" max="11014" width="14.7109375" style="20" customWidth="1"/>
    <col min="11015" max="11015" width="10.7109375" style="20" customWidth="1"/>
    <col min="11016" max="11021" width="11.42578125" style="20"/>
    <col min="11022" max="11022" width="14.42578125" style="20" customWidth="1"/>
    <col min="11023" max="11266" width="11.42578125" style="20"/>
    <col min="11267" max="11267" width="35.7109375" style="20" customWidth="1"/>
    <col min="11268" max="11269" width="12.85546875" style="20" customWidth="1"/>
    <col min="11270" max="11270" width="14.7109375" style="20" customWidth="1"/>
    <col min="11271" max="11271" width="10.7109375" style="20" customWidth="1"/>
    <col min="11272" max="11277" width="11.42578125" style="20"/>
    <col min="11278" max="11278" width="14.42578125" style="20" customWidth="1"/>
    <col min="11279" max="11522" width="11.42578125" style="20"/>
    <col min="11523" max="11523" width="35.7109375" style="20" customWidth="1"/>
    <col min="11524" max="11525" width="12.85546875" style="20" customWidth="1"/>
    <col min="11526" max="11526" width="14.7109375" style="20" customWidth="1"/>
    <col min="11527" max="11527" width="10.7109375" style="20" customWidth="1"/>
    <col min="11528" max="11533" width="11.42578125" style="20"/>
    <col min="11534" max="11534" width="14.42578125" style="20" customWidth="1"/>
    <col min="11535" max="11778" width="11.42578125" style="20"/>
    <col min="11779" max="11779" width="35.7109375" style="20" customWidth="1"/>
    <col min="11780" max="11781" width="12.85546875" style="20" customWidth="1"/>
    <col min="11782" max="11782" width="14.7109375" style="20" customWidth="1"/>
    <col min="11783" max="11783" width="10.7109375" style="20" customWidth="1"/>
    <col min="11784" max="11789" width="11.42578125" style="20"/>
    <col min="11790" max="11790" width="14.42578125" style="20" customWidth="1"/>
    <col min="11791" max="12034" width="11.42578125" style="20"/>
    <col min="12035" max="12035" width="35.7109375" style="20" customWidth="1"/>
    <col min="12036" max="12037" width="12.85546875" style="20" customWidth="1"/>
    <col min="12038" max="12038" width="14.7109375" style="20" customWidth="1"/>
    <col min="12039" max="12039" width="10.7109375" style="20" customWidth="1"/>
    <col min="12040" max="12045" width="11.42578125" style="20"/>
    <col min="12046" max="12046" width="14.42578125" style="20" customWidth="1"/>
    <col min="12047" max="12290" width="11.42578125" style="20"/>
    <col min="12291" max="12291" width="35.7109375" style="20" customWidth="1"/>
    <col min="12292" max="12293" width="12.85546875" style="20" customWidth="1"/>
    <col min="12294" max="12294" width="14.7109375" style="20" customWidth="1"/>
    <col min="12295" max="12295" width="10.7109375" style="20" customWidth="1"/>
    <col min="12296" max="12301" width="11.42578125" style="20"/>
    <col min="12302" max="12302" width="14.42578125" style="20" customWidth="1"/>
    <col min="12303" max="12546" width="11.42578125" style="20"/>
    <col min="12547" max="12547" width="35.7109375" style="20" customWidth="1"/>
    <col min="12548" max="12549" width="12.85546875" style="20" customWidth="1"/>
    <col min="12550" max="12550" width="14.7109375" style="20" customWidth="1"/>
    <col min="12551" max="12551" width="10.7109375" style="20" customWidth="1"/>
    <col min="12552" max="12557" width="11.42578125" style="20"/>
    <col min="12558" max="12558" width="14.42578125" style="20" customWidth="1"/>
    <col min="12559" max="12802" width="11.42578125" style="20"/>
    <col min="12803" max="12803" width="35.7109375" style="20" customWidth="1"/>
    <col min="12804" max="12805" width="12.85546875" style="20" customWidth="1"/>
    <col min="12806" max="12806" width="14.7109375" style="20" customWidth="1"/>
    <col min="12807" max="12807" width="10.7109375" style="20" customWidth="1"/>
    <col min="12808" max="12813" width="11.42578125" style="20"/>
    <col min="12814" max="12814" width="14.42578125" style="20" customWidth="1"/>
    <col min="12815" max="13058" width="11.42578125" style="20"/>
    <col min="13059" max="13059" width="35.7109375" style="20" customWidth="1"/>
    <col min="13060" max="13061" width="12.85546875" style="20" customWidth="1"/>
    <col min="13062" max="13062" width="14.7109375" style="20" customWidth="1"/>
    <col min="13063" max="13063" width="10.7109375" style="20" customWidth="1"/>
    <col min="13064" max="13069" width="11.42578125" style="20"/>
    <col min="13070" max="13070" width="14.42578125" style="20" customWidth="1"/>
    <col min="13071" max="13314" width="11.42578125" style="20"/>
    <col min="13315" max="13315" width="35.7109375" style="20" customWidth="1"/>
    <col min="13316" max="13317" width="12.85546875" style="20" customWidth="1"/>
    <col min="13318" max="13318" width="14.7109375" style="20" customWidth="1"/>
    <col min="13319" max="13319" width="10.7109375" style="20" customWidth="1"/>
    <col min="13320" max="13325" width="11.42578125" style="20"/>
    <col min="13326" max="13326" width="14.42578125" style="20" customWidth="1"/>
    <col min="13327" max="13570" width="11.42578125" style="20"/>
    <col min="13571" max="13571" width="35.7109375" style="20" customWidth="1"/>
    <col min="13572" max="13573" width="12.85546875" style="20" customWidth="1"/>
    <col min="13574" max="13574" width="14.7109375" style="20" customWidth="1"/>
    <col min="13575" max="13575" width="10.7109375" style="20" customWidth="1"/>
    <col min="13576" max="13581" width="11.42578125" style="20"/>
    <col min="13582" max="13582" width="14.42578125" style="20" customWidth="1"/>
    <col min="13583" max="13826" width="11.42578125" style="20"/>
    <col min="13827" max="13827" width="35.7109375" style="20" customWidth="1"/>
    <col min="13828" max="13829" width="12.85546875" style="20" customWidth="1"/>
    <col min="13830" max="13830" width="14.7109375" style="20" customWidth="1"/>
    <col min="13831" max="13831" width="10.7109375" style="20" customWidth="1"/>
    <col min="13832" max="13837" width="11.42578125" style="20"/>
    <col min="13838" max="13838" width="14.42578125" style="20" customWidth="1"/>
    <col min="13839" max="14082" width="11.42578125" style="20"/>
    <col min="14083" max="14083" width="35.7109375" style="20" customWidth="1"/>
    <col min="14084" max="14085" width="12.85546875" style="20" customWidth="1"/>
    <col min="14086" max="14086" width="14.7109375" style="20" customWidth="1"/>
    <col min="14087" max="14087" width="10.7109375" style="20" customWidth="1"/>
    <col min="14088" max="14093" width="11.42578125" style="20"/>
    <col min="14094" max="14094" width="14.42578125" style="20" customWidth="1"/>
    <col min="14095" max="14338" width="11.42578125" style="20"/>
    <col min="14339" max="14339" width="35.7109375" style="20" customWidth="1"/>
    <col min="14340" max="14341" width="12.85546875" style="20" customWidth="1"/>
    <col min="14342" max="14342" width="14.7109375" style="20" customWidth="1"/>
    <col min="14343" max="14343" width="10.7109375" style="20" customWidth="1"/>
    <col min="14344" max="14349" width="11.42578125" style="20"/>
    <col min="14350" max="14350" width="14.42578125" style="20" customWidth="1"/>
    <col min="14351" max="14594" width="11.42578125" style="20"/>
    <col min="14595" max="14595" width="35.7109375" style="20" customWidth="1"/>
    <col min="14596" max="14597" width="12.85546875" style="20" customWidth="1"/>
    <col min="14598" max="14598" width="14.7109375" style="20" customWidth="1"/>
    <col min="14599" max="14599" width="10.7109375" style="20" customWidth="1"/>
    <col min="14600" max="14605" width="11.42578125" style="20"/>
    <col min="14606" max="14606" width="14.42578125" style="20" customWidth="1"/>
    <col min="14607" max="14850" width="11.42578125" style="20"/>
    <col min="14851" max="14851" width="35.7109375" style="20" customWidth="1"/>
    <col min="14852" max="14853" width="12.85546875" style="20" customWidth="1"/>
    <col min="14854" max="14854" width="14.7109375" style="20" customWidth="1"/>
    <col min="14855" max="14855" width="10.7109375" style="20" customWidth="1"/>
    <col min="14856" max="14861" width="11.42578125" style="20"/>
    <col min="14862" max="14862" width="14.42578125" style="20" customWidth="1"/>
    <col min="14863" max="15106" width="11.42578125" style="20"/>
    <col min="15107" max="15107" width="35.7109375" style="20" customWidth="1"/>
    <col min="15108" max="15109" width="12.85546875" style="20" customWidth="1"/>
    <col min="15110" max="15110" width="14.7109375" style="20" customWidth="1"/>
    <col min="15111" max="15111" width="10.7109375" style="20" customWidth="1"/>
    <col min="15112" max="15117" width="11.42578125" style="20"/>
    <col min="15118" max="15118" width="14.42578125" style="20" customWidth="1"/>
    <col min="15119" max="15362" width="11.42578125" style="20"/>
    <col min="15363" max="15363" width="35.7109375" style="20" customWidth="1"/>
    <col min="15364" max="15365" width="12.85546875" style="20" customWidth="1"/>
    <col min="15366" max="15366" width="14.7109375" style="20" customWidth="1"/>
    <col min="15367" max="15367" width="10.7109375" style="20" customWidth="1"/>
    <col min="15368" max="15373" width="11.42578125" style="20"/>
    <col min="15374" max="15374" width="14.42578125" style="20" customWidth="1"/>
    <col min="15375" max="15618" width="11.42578125" style="20"/>
    <col min="15619" max="15619" width="35.7109375" style="20" customWidth="1"/>
    <col min="15620" max="15621" width="12.85546875" style="20" customWidth="1"/>
    <col min="15622" max="15622" width="14.7109375" style="20" customWidth="1"/>
    <col min="15623" max="15623" width="10.7109375" style="20" customWidth="1"/>
    <col min="15624" max="15629" width="11.42578125" style="20"/>
    <col min="15630" max="15630" width="14.42578125" style="20" customWidth="1"/>
    <col min="15631" max="15874" width="11.42578125" style="20"/>
    <col min="15875" max="15875" width="35.7109375" style="20" customWidth="1"/>
    <col min="15876" max="15877" width="12.85546875" style="20" customWidth="1"/>
    <col min="15878" max="15878" width="14.7109375" style="20" customWidth="1"/>
    <col min="15879" max="15879" width="10.7109375" style="20" customWidth="1"/>
    <col min="15880" max="15885" width="11.42578125" style="20"/>
    <col min="15886" max="15886" width="14.42578125" style="20" customWidth="1"/>
    <col min="15887" max="16130" width="11.42578125" style="20"/>
    <col min="16131" max="16131" width="35.7109375" style="20" customWidth="1"/>
    <col min="16132" max="16133" width="12.85546875" style="20" customWidth="1"/>
    <col min="16134" max="16134" width="14.7109375" style="20" customWidth="1"/>
    <col min="16135" max="16135" width="10.7109375" style="20" customWidth="1"/>
    <col min="16136" max="16141" width="11.42578125" style="20"/>
    <col min="16142" max="16142" width="14.42578125" style="20" customWidth="1"/>
    <col min="16143" max="16384" width="11.42578125" style="20"/>
  </cols>
  <sheetData>
    <row r="10" spans="3:6" ht="25.5" customHeight="1">
      <c r="C10" s="547" t="s">
        <v>276</v>
      </c>
      <c r="D10" s="548"/>
      <c r="E10" s="548"/>
      <c r="F10" s="549"/>
    </row>
    <row r="11" spans="3:6" ht="35.25" customHeight="1">
      <c r="C11" s="24" t="s">
        <v>26</v>
      </c>
      <c r="D11" s="25" t="str">
        <f>actualizaciones!A3</f>
        <v>acumulado julio 2009</v>
      </c>
      <c r="E11" s="25" t="str">
        <f>actualizaciones!A2</f>
        <v xml:space="preserve">acumulado julio 2010 </v>
      </c>
      <c r="F11" s="312" t="s">
        <v>277</v>
      </c>
    </row>
    <row r="12" spans="3:6">
      <c r="C12" s="27" t="s">
        <v>278</v>
      </c>
      <c r="D12" s="313">
        <v>7.5759489961088793</v>
      </c>
      <c r="E12" s="313">
        <v>7.4466807543751008</v>
      </c>
      <c r="F12" s="314">
        <f>E12-D12</f>
        <v>-0.12926824173377849</v>
      </c>
    </row>
    <row r="13" spans="3:6">
      <c r="C13" s="31" t="s">
        <v>279</v>
      </c>
      <c r="D13" s="315">
        <v>7.2949145348877007</v>
      </c>
      <c r="E13" s="315">
        <v>7.3144525342056204</v>
      </c>
      <c r="F13" s="316">
        <f>E13-D13</f>
        <v>1.9537999317919663E-2</v>
      </c>
    </row>
    <row r="14" spans="3:6">
      <c r="C14" s="253" t="s">
        <v>280</v>
      </c>
      <c r="D14" s="317">
        <v>8.1182500264186839</v>
      </c>
      <c r="E14" s="317">
        <v>7.7342952665845504</v>
      </c>
      <c r="F14" s="318">
        <f>E14-D14</f>
        <v>-0.38395475983413352</v>
      </c>
    </row>
    <row r="15" spans="3:6">
      <c r="C15" s="36" t="s">
        <v>32</v>
      </c>
      <c r="D15" s="37"/>
      <c r="E15" s="37"/>
      <c r="F15" s="38"/>
    </row>
    <row r="28" spans="2:12"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</row>
  </sheetData>
  <mergeCells count="1">
    <mergeCell ref="C10:F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6:L22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3.5703125" style="20" customWidth="1"/>
    <col min="2" max="2" width="35.7109375" style="20" customWidth="1"/>
    <col min="3" max="4" width="12.85546875" style="20" customWidth="1"/>
    <col min="5" max="5" width="13.7109375" style="20" customWidth="1"/>
    <col min="6" max="6" width="10.7109375" style="20" customWidth="1"/>
    <col min="7" max="12" width="11.42578125" style="20"/>
    <col min="13" max="13" width="14.42578125" style="20" customWidth="1"/>
    <col min="14" max="256" width="11.42578125" style="20"/>
    <col min="257" max="257" width="13.5703125" style="20" customWidth="1"/>
    <col min="258" max="258" width="35.7109375" style="20" customWidth="1"/>
    <col min="259" max="260" width="12.85546875" style="20" customWidth="1"/>
    <col min="261" max="261" width="13.7109375" style="20" customWidth="1"/>
    <col min="262" max="262" width="10.7109375" style="20" customWidth="1"/>
    <col min="263" max="268" width="11.42578125" style="20"/>
    <col min="269" max="269" width="14.42578125" style="20" customWidth="1"/>
    <col min="270" max="512" width="11.42578125" style="20"/>
    <col min="513" max="513" width="13.5703125" style="20" customWidth="1"/>
    <col min="514" max="514" width="35.7109375" style="20" customWidth="1"/>
    <col min="515" max="516" width="12.85546875" style="20" customWidth="1"/>
    <col min="517" max="517" width="13.7109375" style="20" customWidth="1"/>
    <col min="518" max="518" width="10.7109375" style="20" customWidth="1"/>
    <col min="519" max="524" width="11.42578125" style="20"/>
    <col min="525" max="525" width="14.42578125" style="20" customWidth="1"/>
    <col min="526" max="768" width="11.42578125" style="20"/>
    <col min="769" max="769" width="13.5703125" style="20" customWidth="1"/>
    <col min="770" max="770" width="35.7109375" style="20" customWidth="1"/>
    <col min="771" max="772" width="12.85546875" style="20" customWidth="1"/>
    <col min="773" max="773" width="13.7109375" style="20" customWidth="1"/>
    <col min="774" max="774" width="10.7109375" style="20" customWidth="1"/>
    <col min="775" max="780" width="11.42578125" style="20"/>
    <col min="781" max="781" width="14.42578125" style="20" customWidth="1"/>
    <col min="782" max="1024" width="11.42578125" style="20"/>
    <col min="1025" max="1025" width="13.5703125" style="20" customWidth="1"/>
    <col min="1026" max="1026" width="35.7109375" style="20" customWidth="1"/>
    <col min="1027" max="1028" width="12.85546875" style="20" customWidth="1"/>
    <col min="1029" max="1029" width="13.7109375" style="20" customWidth="1"/>
    <col min="1030" max="1030" width="10.7109375" style="20" customWidth="1"/>
    <col min="1031" max="1036" width="11.42578125" style="20"/>
    <col min="1037" max="1037" width="14.42578125" style="20" customWidth="1"/>
    <col min="1038" max="1280" width="11.42578125" style="20"/>
    <col min="1281" max="1281" width="13.5703125" style="20" customWidth="1"/>
    <col min="1282" max="1282" width="35.7109375" style="20" customWidth="1"/>
    <col min="1283" max="1284" width="12.85546875" style="20" customWidth="1"/>
    <col min="1285" max="1285" width="13.7109375" style="20" customWidth="1"/>
    <col min="1286" max="1286" width="10.7109375" style="20" customWidth="1"/>
    <col min="1287" max="1292" width="11.42578125" style="20"/>
    <col min="1293" max="1293" width="14.42578125" style="20" customWidth="1"/>
    <col min="1294" max="1536" width="11.42578125" style="20"/>
    <col min="1537" max="1537" width="13.5703125" style="20" customWidth="1"/>
    <col min="1538" max="1538" width="35.7109375" style="20" customWidth="1"/>
    <col min="1539" max="1540" width="12.85546875" style="20" customWidth="1"/>
    <col min="1541" max="1541" width="13.7109375" style="20" customWidth="1"/>
    <col min="1542" max="1542" width="10.7109375" style="20" customWidth="1"/>
    <col min="1543" max="1548" width="11.42578125" style="20"/>
    <col min="1549" max="1549" width="14.42578125" style="20" customWidth="1"/>
    <col min="1550" max="1792" width="11.42578125" style="20"/>
    <col min="1793" max="1793" width="13.5703125" style="20" customWidth="1"/>
    <col min="1794" max="1794" width="35.7109375" style="20" customWidth="1"/>
    <col min="1795" max="1796" width="12.85546875" style="20" customWidth="1"/>
    <col min="1797" max="1797" width="13.7109375" style="20" customWidth="1"/>
    <col min="1798" max="1798" width="10.7109375" style="20" customWidth="1"/>
    <col min="1799" max="1804" width="11.42578125" style="20"/>
    <col min="1805" max="1805" width="14.42578125" style="20" customWidth="1"/>
    <col min="1806" max="2048" width="11.42578125" style="20"/>
    <col min="2049" max="2049" width="13.5703125" style="20" customWidth="1"/>
    <col min="2050" max="2050" width="35.7109375" style="20" customWidth="1"/>
    <col min="2051" max="2052" width="12.85546875" style="20" customWidth="1"/>
    <col min="2053" max="2053" width="13.7109375" style="20" customWidth="1"/>
    <col min="2054" max="2054" width="10.7109375" style="20" customWidth="1"/>
    <col min="2055" max="2060" width="11.42578125" style="20"/>
    <col min="2061" max="2061" width="14.42578125" style="20" customWidth="1"/>
    <col min="2062" max="2304" width="11.42578125" style="20"/>
    <col min="2305" max="2305" width="13.5703125" style="20" customWidth="1"/>
    <col min="2306" max="2306" width="35.7109375" style="20" customWidth="1"/>
    <col min="2307" max="2308" width="12.85546875" style="20" customWidth="1"/>
    <col min="2309" max="2309" width="13.7109375" style="20" customWidth="1"/>
    <col min="2310" max="2310" width="10.7109375" style="20" customWidth="1"/>
    <col min="2311" max="2316" width="11.42578125" style="20"/>
    <col min="2317" max="2317" width="14.42578125" style="20" customWidth="1"/>
    <col min="2318" max="2560" width="11.42578125" style="20"/>
    <col min="2561" max="2561" width="13.5703125" style="20" customWidth="1"/>
    <col min="2562" max="2562" width="35.7109375" style="20" customWidth="1"/>
    <col min="2563" max="2564" width="12.85546875" style="20" customWidth="1"/>
    <col min="2565" max="2565" width="13.7109375" style="20" customWidth="1"/>
    <col min="2566" max="2566" width="10.7109375" style="20" customWidth="1"/>
    <col min="2567" max="2572" width="11.42578125" style="20"/>
    <col min="2573" max="2573" width="14.42578125" style="20" customWidth="1"/>
    <col min="2574" max="2816" width="11.42578125" style="20"/>
    <col min="2817" max="2817" width="13.5703125" style="20" customWidth="1"/>
    <col min="2818" max="2818" width="35.7109375" style="20" customWidth="1"/>
    <col min="2819" max="2820" width="12.85546875" style="20" customWidth="1"/>
    <col min="2821" max="2821" width="13.7109375" style="20" customWidth="1"/>
    <col min="2822" max="2822" width="10.7109375" style="20" customWidth="1"/>
    <col min="2823" max="2828" width="11.42578125" style="20"/>
    <col min="2829" max="2829" width="14.42578125" style="20" customWidth="1"/>
    <col min="2830" max="3072" width="11.42578125" style="20"/>
    <col min="3073" max="3073" width="13.5703125" style="20" customWidth="1"/>
    <col min="3074" max="3074" width="35.7109375" style="20" customWidth="1"/>
    <col min="3075" max="3076" width="12.85546875" style="20" customWidth="1"/>
    <col min="3077" max="3077" width="13.7109375" style="20" customWidth="1"/>
    <col min="3078" max="3078" width="10.7109375" style="20" customWidth="1"/>
    <col min="3079" max="3084" width="11.42578125" style="20"/>
    <col min="3085" max="3085" width="14.42578125" style="20" customWidth="1"/>
    <col min="3086" max="3328" width="11.42578125" style="20"/>
    <col min="3329" max="3329" width="13.5703125" style="20" customWidth="1"/>
    <col min="3330" max="3330" width="35.7109375" style="20" customWidth="1"/>
    <col min="3331" max="3332" width="12.85546875" style="20" customWidth="1"/>
    <col min="3333" max="3333" width="13.7109375" style="20" customWidth="1"/>
    <col min="3334" max="3334" width="10.7109375" style="20" customWidth="1"/>
    <col min="3335" max="3340" width="11.42578125" style="20"/>
    <col min="3341" max="3341" width="14.42578125" style="20" customWidth="1"/>
    <col min="3342" max="3584" width="11.42578125" style="20"/>
    <col min="3585" max="3585" width="13.5703125" style="20" customWidth="1"/>
    <col min="3586" max="3586" width="35.7109375" style="20" customWidth="1"/>
    <col min="3587" max="3588" width="12.85546875" style="20" customWidth="1"/>
    <col min="3589" max="3589" width="13.7109375" style="20" customWidth="1"/>
    <col min="3590" max="3590" width="10.7109375" style="20" customWidth="1"/>
    <col min="3591" max="3596" width="11.42578125" style="20"/>
    <col min="3597" max="3597" width="14.42578125" style="20" customWidth="1"/>
    <col min="3598" max="3840" width="11.42578125" style="20"/>
    <col min="3841" max="3841" width="13.5703125" style="20" customWidth="1"/>
    <col min="3842" max="3842" width="35.7109375" style="20" customWidth="1"/>
    <col min="3843" max="3844" width="12.85546875" style="20" customWidth="1"/>
    <col min="3845" max="3845" width="13.7109375" style="20" customWidth="1"/>
    <col min="3846" max="3846" width="10.7109375" style="20" customWidth="1"/>
    <col min="3847" max="3852" width="11.42578125" style="20"/>
    <col min="3853" max="3853" width="14.42578125" style="20" customWidth="1"/>
    <col min="3854" max="4096" width="11.42578125" style="20"/>
    <col min="4097" max="4097" width="13.5703125" style="20" customWidth="1"/>
    <col min="4098" max="4098" width="35.7109375" style="20" customWidth="1"/>
    <col min="4099" max="4100" width="12.85546875" style="20" customWidth="1"/>
    <col min="4101" max="4101" width="13.7109375" style="20" customWidth="1"/>
    <col min="4102" max="4102" width="10.7109375" style="20" customWidth="1"/>
    <col min="4103" max="4108" width="11.42578125" style="20"/>
    <col min="4109" max="4109" width="14.42578125" style="20" customWidth="1"/>
    <col min="4110" max="4352" width="11.42578125" style="20"/>
    <col min="4353" max="4353" width="13.5703125" style="20" customWidth="1"/>
    <col min="4354" max="4354" width="35.7109375" style="20" customWidth="1"/>
    <col min="4355" max="4356" width="12.85546875" style="20" customWidth="1"/>
    <col min="4357" max="4357" width="13.7109375" style="20" customWidth="1"/>
    <col min="4358" max="4358" width="10.7109375" style="20" customWidth="1"/>
    <col min="4359" max="4364" width="11.42578125" style="20"/>
    <col min="4365" max="4365" width="14.42578125" style="20" customWidth="1"/>
    <col min="4366" max="4608" width="11.42578125" style="20"/>
    <col min="4609" max="4609" width="13.5703125" style="20" customWidth="1"/>
    <col min="4610" max="4610" width="35.7109375" style="20" customWidth="1"/>
    <col min="4611" max="4612" width="12.85546875" style="20" customWidth="1"/>
    <col min="4613" max="4613" width="13.7109375" style="20" customWidth="1"/>
    <col min="4614" max="4614" width="10.7109375" style="20" customWidth="1"/>
    <col min="4615" max="4620" width="11.42578125" style="20"/>
    <col min="4621" max="4621" width="14.42578125" style="20" customWidth="1"/>
    <col min="4622" max="4864" width="11.42578125" style="20"/>
    <col min="4865" max="4865" width="13.5703125" style="20" customWidth="1"/>
    <col min="4866" max="4866" width="35.7109375" style="20" customWidth="1"/>
    <col min="4867" max="4868" width="12.85546875" style="20" customWidth="1"/>
    <col min="4869" max="4869" width="13.7109375" style="20" customWidth="1"/>
    <col min="4870" max="4870" width="10.7109375" style="20" customWidth="1"/>
    <col min="4871" max="4876" width="11.42578125" style="20"/>
    <col min="4877" max="4877" width="14.42578125" style="20" customWidth="1"/>
    <col min="4878" max="5120" width="11.42578125" style="20"/>
    <col min="5121" max="5121" width="13.5703125" style="20" customWidth="1"/>
    <col min="5122" max="5122" width="35.7109375" style="20" customWidth="1"/>
    <col min="5123" max="5124" width="12.85546875" style="20" customWidth="1"/>
    <col min="5125" max="5125" width="13.7109375" style="20" customWidth="1"/>
    <col min="5126" max="5126" width="10.7109375" style="20" customWidth="1"/>
    <col min="5127" max="5132" width="11.42578125" style="20"/>
    <col min="5133" max="5133" width="14.42578125" style="20" customWidth="1"/>
    <col min="5134" max="5376" width="11.42578125" style="20"/>
    <col min="5377" max="5377" width="13.5703125" style="20" customWidth="1"/>
    <col min="5378" max="5378" width="35.7109375" style="20" customWidth="1"/>
    <col min="5379" max="5380" width="12.85546875" style="20" customWidth="1"/>
    <col min="5381" max="5381" width="13.7109375" style="20" customWidth="1"/>
    <col min="5382" max="5382" width="10.7109375" style="20" customWidth="1"/>
    <col min="5383" max="5388" width="11.42578125" style="20"/>
    <col min="5389" max="5389" width="14.42578125" style="20" customWidth="1"/>
    <col min="5390" max="5632" width="11.42578125" style="20"/>
    <col min="5633" max="5633" width="13.5703125" style="20" customWidth="1"/>
    <col min="5634" max="5634" width="35.7109375" style="20" customWidth="1"/>
    <col min="5635" max="5636" width="12.85546875" style="20" customWidth="1"/>
    <col min="5637" max="5637" width="13.7109375" style="20" customWidth="1"/>
    <col min="5638" max="5638" width="10.7109375" style="20" customWidth="1"/>
    <col min="5639" max="5644" width="11.42578125" style="20"/>
    <col min="5645" max="5645" width="14.42578125" style="20" customWidth="1"/>
    <col min="5646" max="5888" width="11.42578125" style="20"/>
    <col min="5889" max="5889" width="13.5703125" style="20" customWidth="1"/>
    <col min="5890" max="5890" width="35.7109375" style="20" customWidth="1"/>
    <col min="5891" max="5892" width="12.85546875" style="20" customWidth="1"/>
    <col min="5893" max="5893" width="13.7109375" style="20" customWidth="1"/>
    <col min="5894" max="5894" width="10.7109375" style="20" customWidth="1"/>
    <col min="5895" max="5900" width="11.42578125" style="20"/>
    <col min="5901" max="5901" width="14.42578125" style="20" customWidth="1"/>
    <col min="5902" max="6144" width="11.42578125" style="20"/>
    <col min="6145" max="6145" width="13.5703125" style="20" customWidth="1"/>
    <col min="6146" max="6146" width="35.7109375" style="20" customWidth="1"/>
    <col min="6147" max="6148" width="12.85546875" style="20" customWidth="1"/>
    <col min="6149" max="6149" width="13.7109375" style="20" customWidth="1"/>
    <col min="6150" max="6150" width="10.7109375" style="20" customWidth="1"/>
    <col min="6151" max="6156" width="11.42578125" style="20"/>
    <col min="6157" max="6157" width="14.42578125" style="20" customWidth="1"/>
    <col min="6158" max="6400" width="11.42578125" style="20"/>
    <col min="6401" max="6401" width="13.5703125" style="20" customWidth="1"/>
    <col min="6402" max="6402" width="35.7109375" style="20" customWidth="1"/>
    <col min="6403" max="6404" width="12.85546875" style="20" customWidth="1"/>
    <col min="6405" max="6405" width="13.7109375" style="20" customWidth="1"/>
    <col min="6406" max="6406" width="10.7109375" style="20" customWidth="1"/>
    <col min="6407" max="6412" width="11.42578125" style="20"/>
    <col min="6413" max="6413" width="14.42578125" style="20" customWidth="1"/>
    <col min="6414" max="6656" width="11.42578125" style="20"/>
    <col min="6657" max="6657" width="13.5703125" style="20" customWidth="1"/>
    <col min="6658" max="6658" width="35.7109375" style="20" customWidth="1"/>
    <col min="6659" max="6660" width="12.85546875" style="20" customWidth="1"/>
    <col min="6661" max="6661" width="13.7109375" style="20" customWidth="1"/>
    <col min="6662" max="6662" width="10.7109375" style="20" customWidth="1"/>
    <col min="6663" max="6668" width="11.42578125" style="20"/>
    <col min="6669" max="6669" width="14.42578125" style="20" customWidth="1"/>
    <col min="6670" max="6912" width="11.42578125" style="20"/>
    <col min="6913" max="6913" width="13.5703125" style="20" customWidth="1"/>
    <col min="6914" max="6914" width="35.7109375" style="20" customWidth="1"/>
    <col min="6915" max="6916" width="12.85546875" style="20" customWidth="1"/>
    <col min="6917" max="6917" width="13.7109375" style="20" customWidth="1"/>
    <col min="6918" max="6918" width="10.7109375" style="20" customWidth="1"/>
    <col min="6919" max="6924" width="11.42578125" style="20"/>
    <col min="6925" max="6925" width="14.42578125" style="20" customWidth="1"/>
    <col min="6926" max="7168" width="11.42578125" style="20"/>
    <col min="7169" max="7169" width="13.5703125" style="20" customWidth="1"/>
    <col min="7170" max="7170" width="35.7109375" style="20" customWidth="1"/>
    <col min="7171" max="7172" width="12.85546875" style="20" customWidth="1"/>
    <col min="7173" max="7173" width="13.7109375" style="20" customWidth="1"/>
    <col min="7174" max="7174" width="10.7109375" style="20" customWidth="1"/>
    <col min="7175" max="7180" width="11.42578125" style="20"/>
    <col min="7181" max="7181" width="14.42578125" style="20" customWidth="1"/>
    <col min="7182" max="7424" width="11.42578125" style="20"/>
    <col min="7425" max="7425" width="13.5703125" style="20" customWidth="1"/>
    <col min="7426" max="7426" width="35.7109375" style="20" customWidth="1"/>
    <col min="7427" max="7428" width="12.85546875" style="20" customWidth="1"/>
    <col min="7429" max="7429" width="13.7109375" style="20" customWidth="1"/>
    <col min="7430" max="7430" width="10.7109375" style="20" customWidth="1"/>
    <col min="7431" max="7436" width="11.42578125" style="20"/>
    <col min="7437" max="7437" width="14.42578125" style="20" customWidth="1"/>
    <col min="7438" max="7680" width="11.42578125" style="20"/>
    <col min="7681" max="7681" width="13.5703125" style="20" customWidth="1"/>
    <col min="7682" max="7682" width="35.7109375" style="20" customWidth="1"/>
    <col min="7683" max="7684" width="12.85546875" style="20" customWidth="1"/>
    <col min="7685" max="7685" width="13.7109375" style="20" customWidth="1"/>
    <col min="7686" max="7686" width="10.7109375" style="20" customWidth="1"/>
    <col min="7687" max="7692" width="11.42578125" style="20"/>
    <col min="7693" max="7693" width="14.42578125" style="20" customWidth="1"/>
    <col min="7694" max="7936" width="11.42578125" style="20"/>
    <col min="7937" max="7937" width="13.5703125" style="20" customWidth="1"/>
    <col min="7938" max="7938" width="35.7109375" style="20" customWidth="1"/>
    <col min="7939" max="7940" width="12.85546875" style="20" customWidth="1"/>
    <col min="7941" max="7941" width="13.7109375" style="20" customWidth="1"/>
    <col min="7942" max="7942" width="10.7109375" style="20" customWidth="1"/>
    <col min="7943" max="7948" width="11.42578125" style="20"/>
    <col min="7949" max="7949" width="14.42578125" style="20" customWidth="1"/>
    <col min="7950" max="8192" width="11.42578125" style="20"/>
    <col min="8193" max="8193" width="13.5703125" style="20" customWidth="1"/>
    <col min="8194" max="8194" width="35.7109375" style="20" customWidth="1"/>
    <col min="8195" max="8196" width="12.85546875" style="20" customWidth="1"/>
    <col min="8197" max="8197" width="13.7109375" style="20" customWidth="1"/>
    <col min="8198" max="8198" width="10.7109375" style="20" customWidth="1"/>
    <col min="8199" max="8204" width="11.42578125" style="20"/>
    <col min="8205" max="8205" width="14.42578125" style="20" customWidth="1"/>
    <col min="8206" max="8448" width="11.42578125" style="20"/>
    <col min="8449" max="8449" width="13.5703125" style="20" customWidth="1"/>
    <col min="8450" max="8450" width="35.7109375" style="20" customWidth="1"/>
    <col min="8451" max="8452" width="12.85546875" style="20" customWidth="1"/>
    <col min="8453" max="8453" width="13.7109375" style="20" customWidth="1"/>
    <col min="8454" max="8454" width="10.7109375" style="20" customWidth="1"/>
    <col min="8455" max="8460" width="11.42578125" style="20"/>
    <col min="8461" max="8461" width="14.42578125" style="20" customWidth="1"/>
    <col min="8462" max="8704" width="11.42578125" style="20"/>
    <col min="8705" max="8705" width="13.5703125" style="20" customWidth="1"/>
    <col min="8706" max="8706" width="35.7109375" style="20" customWidth="1"/>
    <col min="8707" max="8708" width="12.85546875" style="20" customWidth="1"/>
    <col min="8709" max="8709" width="13.7109375" style="20" customWidth="1"/>
    <col min="8710" max="8710" width="10.7109375" style="20" customWidth="1"/>
    <col min="8711" max="8716" width="11.42578125" style="20"/>
    <col min="8717" max="8717" width="14.42578125" style="20" customWidth="1"/>
    <col min="8718" max="8960" width="11.42578125" style="20"/>
    <col min="8961" max="8961" width="13.5703125" style="20" customWidth="1"/>
    <col min="8962" max="8962" width="35.7109375" style="20" customWidth="1"/>
    <col min="8963" max="8964" width="12.85546875" style="20" customWidth="1"/>
    <col min="8965" max="8965" width="13.7109375" style="20" customWidth="1"/>
    <col min="8966" max="8966" width="10.7109375" style="20" customWidth="1"/>
    <col min="8967" max="8972" width="11.42578125" style="20"/>
    <col min="8973" max="8973" width="14.42578125" style="20" customWidth="1"/>
    <col min="8974" max="9216" width="11.42578125" style="20"/>
    <col min="9217" max="9217" width="13.5703125" style="20" customWidth="1"/>
    <col min="9218" max="9218" width="35.7109375" style="20" customWidth="1"/>
    <col min="9219" max="9220" width="12.85546875" style="20" customWidth="1"/>
    <col min="9221" max="9221" width="13.7109375" style="20" customWidth="1"/>
    <col min="9222" max="9222" width="10.7109375" style="20" customWidth="1"/>
    <col min="9223" max="9228" width="11.42578125" style="20"/>
    <col min="9229" max="9229" width="14.42578125" style="20" customWidth="1"/>
    <col min="9230" max="9472" width="11.42578125" style="20"/>
    <col min="9473" max="9473" width="13.5703125" style="20" customWidth="1"/>
    <col min="9474" max="9474" width="35.7109375" style="20" customWidth="1"/>
    <col min="9475" max="9476" width="12.85546875" style="20" customWidth="1"/>
    <col min="9477" max="9477" width="13.7109375" style="20" customWidth="1"/>
    <col min="9478" max="9478" width="10.7109375" style="20" customWidth="1"/>
    <col min="9479" max="9484" width="11.42578125" style="20"/>
    <col min="9485" max="9485" width="14.42578125" style="20" customWidth="1"/>
    <col min="9486" max="9728" width="11.42578125" style="20"/>
    <col min="9729" max="9729" width="13.5703125" style="20" customWidth="1"/>
    <col min="9730" max="9730" width="35.7109375" style="20" customWidth="1"/>
    <col min="9731" max="9732" width="12.85546875" style="20" customWidth="1"/>
    <col min="9733" max="9733" width="13.7109375" style="20" customWidth="1"/>
    <col min="9734" max="9734" width="10.7109375" style="20" customWidth="1"/>
    <col min="9735" max="9740" width="11.42578125" style="20"/>
    <col min="9741" max="9741" width="14.42578125" style="20" customWidth="1"/>
    <col min="9742" max="9984" width="11.42578125" style="20"/>
    <col min="9985" max="9985" width="13.5703125" style="20" customWidth="1"/>
    <col min="9986" max="9986" width="35.7109375" style="20" customWidth="1"/>
    <col min="9987" max="9988" width="12.85546875" style="20" customWidth="1"/>
    <col min="9989" max="9989" width="13.7109375" style="20" customWidth="1"/>
    <col min="9990" max="9990" width="10.7109375" style="20" customWidth="1"/>
    <col min="9991" max="9996" width="11.42578125" style="20"/>
    <col min="9997" max="9997" width="14.42578125" style="20" customWidth="1"/>
    <col min="9998" max="10240" width="11.42578125" style="20"/>
    <col min="10241" max="10241" width="13.5703125" style="20" customWidth="1"/>
    <col min="10242" max="10242" width="35.7109375" style="20" customWidth="1"/>
    <col min="10243" max="10244" width="12.85546875" style="20" customWidth="1"/>
    <col min="10245" max="10245" width="13.7109375" style="20" customWidth="1"/>
    <col min="10246" max="10246" width="10.7109375" style="20" customWidth="1"/>
    <col min="10247" max="10252" width="11.42578125" style="20"/>
    <col min="10253" max="10253" width="14.42578125" style="20" customWidth="1"/>
    <col min="10254" max="10496" width="11.42578125" style="20"/>
    <col min="10497" max="10497" width="13.5703125" style="20" customWidth="1"/>
    <col min="10498" max="10498" width="35.7109375" style="20" customWidth="1"/>
    <col min="10499" max="10500" width="12.85546875" style="20" customWidth="1"/>
    <col min="10501" max="10501" width="13.7109375" style="20" customWidth="1"/>
    <col min="10502" max="10502" width="10.7109375" style="20" customWidth="1"/>
    <col min="10503" max="10508" width="11.42578125" style="20"/>
    <col min="10509" max="10509" width="14.42578125" style="20" customWidth="1"/>
    <col min="10510" max="10752" width="11.42578125" style="20"/>
    <col min="10753" max="10753" width="13.5703125" style="20" customWidth="1"/>
    <col min="10754" max="10754" width="35.7109375" style="20" customWidth="1"/>
    <col min="10755" max="10756" width="12.85546875" style="20" customWidth="1"/>
    <col min="10757" max="10757" width="13.7109375" style="20" customWidth="1"/>
    <col min="10758" max="10758" width="10.7109375" style="20" customWidth="1"/>
    <col min="10759" max="10764" width="11.42578125" style="20"/>
    <col min="10765" max="10765" width="14.42578125" style="20" customWidth="1"/>
    <col min="10766" max="11008" width="11.42578125" style="20"/>
    <col min="11009" max="11009" width="13.5703125" style="20" customWidth="1"/>
    <col min="11010" max="11010" width="35.7109375" style="20" customWidth="1"/>
    <col min="11011" max="11012" width="12.85546875" style="20" customWidth="1"/>
    <col min="11013" max="11013" width="13.7109375" style="20" customWidth="1"/>
    <col min="11014" max="11014" width="10.7109375" style="20" customWidth="1"/>
    <col min="11015" max="11020" width="11.42578125" style="20"/>
    <col min="11021" max="11021" width="14.42578125" style="20" customWidth="1"/>
    <col min="11022" max="11264" width="11.42578125" style="20"/>
    <col min="11265" max="11265" width="13.5703125" style="20" customWidth="1"/>
    <col min="11266" max="11266" width="35.7109375" style="20" customWidth="1"/>
    <col min="11267" max="11268" width="12.85546875" style="20" customWidth="1"/>
    <col min="11269" max="11269" width="13.7109375" style="20" customWidth="1"/>
    <col min="11270" max="11270" width="10.7109375" style="20" customWidth="1"/>
    <col min="11271" max="11276" width="11.42578125" style="20"/>
    <col min="11277" max="11277" width="14.42578125" style="20" customWidth="1"/>
    <col min="11278" max="11520" width="11.42578125" style="20"/>
    <col min="11521" max="11521" width="13.5703125" style="20" customWidth="1"/>
    <col min="11522" max="11522" width="35.7109375" style="20" customWidth="1"/>
    <col min="11523" max="11524" width="12.85546875" style="20" customWidth="1"/>
    <col min="11525" max="11525" width="13.7109375" style="20" customWidth="1"/>
    <col min="11526" max="11526" width="10.7109375" style="20" customWidth="1"/>
    <col min="11527" max="11532" width="11.42578125" style="20"/>
    <col min="11533" max="11533" width="14.42578125" style="20" customWidth="1"/>
    <col min="11534" max="11776" width="11.42578125" style="20"/>
    <col min="11777" max="11777" width="13.5703125" style="20" customWidth="1"/>
    <col min="11778" max="11778" width="35.7109375" style="20" customWidth="1"/>
    <col min="11779" max="11780" width="12.85546875" style="20" customWidth="1"/>
    <col min="11781" max="11781" width="13.7109375" style="20" customWidth="1"/>
    <col min="11782" max="11782" width="10.7109375" style="20" customWidth="1"/>
    <col min="11783" max="11788" width="11.42578125" style="20"/>
    <col min="11789" max="11789" width="14.42578125" style="20" customWidth="1"/>
    <col min="11790" max="12032" width="11.42578125" style="20"/>
    <col min="12033" max="12033" width="13.5703125" style="20" customWidth="1"/>
    <col min="12034" max="12034" width="35.7109375" style="20" customWidth="1"/>
    <col min="12035" max="12036" width="12.85546875" style="20" customWidth="1"/>
    <col min="12037" max="12037" width="13.7109375" style="20" customWidth="1"/>
    <col min="12038" max="12038" width="10.7109375" style="20" customWidth="1"/>
    <col min="12039" max="12044" width="11.42578125" style="20"/>
    <col min="12045" max="12045" width="14.42578125" style="20" customWidth="1"/>
    <col min="12046" max="12288" width="11.42578125" style="20"/>
    <col min="12289" max="12289" width="13.5703125" style="20" customWidth="1"/>
    <col min="12290" max="12290" width="35.7109375" style="20" customWidth="1"/>
    <col min="12291" max="12292" width="12.85546875" style="20" customWidth="1"/>
    <col min="12293" max="12293" width="13.7109375" style="20" customWidth="1"/>
    <col min="12294" max="12294" width="10.7109375" style="20" customWidth="1"/>
    <col min="12295" max="12300" width="11.42578125" style="20"/>
    <col min="12301" max="12301" width="14.42578125" style="20" customWidth="1"/>
    <col min="12302" max="12544" width="11.42578125" style="20"/>
    <col min="12545" max="12545" width="13.5703125" style="20" customWidth="1"/>
    <col min="12546" max="12546" width="35.7109375" style="20" customWidth="1"/>
    <col min="12547" max="12548" width="12.85546875" style="20" customWidth="1"/>
    <col min="12549" max="12549" width="13.7109375" style="20" customWidth="1"/>
    <col min="12550" max="12550" width="10.7109375" style="20" customWidth="1"/>
    <col min="12551" max="12556" width="11.42578125" style="20"/>
    <col min="12557" max="12557" width="14.42578125" style="20" customWidth="1"/>
    <col min="12558" max="12800" width="11.42578125" style="20"/>
    <col min="12801" max="12801" width="13.5703125" style="20" customWidth="1"/>
    <col min="12802" max="12802" width="35.7109375" style="20" customWidth="1"/>
    <col min="12803" max="12804" width="12.85546875" style="20" customWidth="1"/>
    <col min="12805" max="12805" width="13.7109375" style="20" customWidth="1"/>
    <col min="12806" max="12806" width="10.7109375" style="20" customWidth="1"/>
    <col min="12807" max="12812" width="11.42578125" style="20"/>
    <col min="12813" max="12813" width="14.42578125" style="20" customWidth="1"/>
    <col min="12814" max="13056" width="11.42578125" style="20"/>
    <col min="13057" max="13057" width="13.5703125" style="20" customWidth="1"/>
    <col min="13058" max="13058" width="35.7109375" style="20" customWidth="1"/>
    <col min="13059" max="13060" width="12.85546875" style="20" customWidth="1"/>
    <col min="13061" max="13061" width="13.7109375" style="20" customWidth="1"/>
    <col min="13062" max="13062" width="10.7109375" style="20" customWidth="1"/>
    <col min="13063" max="13068" width="11.42578125" style="20"/>
    <col min="13069" max="13069" width="14.42578125" style="20" customWidth="1"/>
    <col min="13070" max="13312" width="11.42578125" style="20"/>
    <col min="13313" max="13313" width="13.5703125" style="20" customWidth="1"/>
    <col min="13314" max="13314" width="35.7109375" style="20" customWidth="1"/>
    <col min="13315" max="13316" width="12.85546875" style="20" customWidth="1"/>
    <col min="13317" max="13317" width="13.7109375" style="20" customWidth="1"/>
    <col min="13318" max="13318" width="10.7109375" style="20" customWidth="1"/>
    <col min="13319" max="13324" width="11.42578125" style="20"/>
    <col min="13325" max="13325" width="14.42578125" style="20" customWidth="1"/>
    <col min="13326" max="13568" width="11.42578125" style="20"/>
    <col min="13569" max="13569" width="13.5703125" style="20" customWidth="1"/>
    <col min="13570" max="13570" width="35.7109375" style="20" customWidth="1"/>
    <col min="13571" max="13572" width="12.85546875" style="20" customWidth="1"/>
    <col min="13573" max="13573" width="13.7109375" style="20" customWidth="1"/>
    <col min="13574" max="13574" width="10.7109375" style="20" customWidth="1"/>
    <col min="13575" max="13580" width="11.42578125" style="20"/>
    <col min="13581" max="13581" width="14.42578125" style="20" customWidth="1"/>
    <col min="13582" max="13824" width="11.42578125" style="20"/>
    <col min="13825" max="13825" width="13.5703125" style="20" customWidth="1"/>
    <col min="13826" max="13826" width="35.7109375" style="20" customWidth="1"/>
    <col min="13827" max="13828" width="12.85546875" style="20" customWidth="1"/>
    <col min="13829" max="13829" width="13.7109375" style="20" customWidth="1"/>
    <col min="13830" max="13830" width="10.7109375" style="20" customWidth="1"/>
    <col min="13831" max="13836" width="11.42578125" style="20"/>
    <col min="13837" max="13837" width="14.42578125" style="20" customWidth="1"/>
    <col min="13838" max="14080" width="11.42578125" style="20"/>
    <col min="14081" max="14081" width="13.5703125" style="20" customWidth="1"/>
    <col min="14082" max="14082" width="35.7109375" style="20" customWidth="1"/>
    <col min="14083" max="14084" width="12.85546875" style="20" customWidth="1"/>
    <col min="14085" max="14085" width="13.7109375" style="20" customWidth="1"/>
    <col min="14086" max="14086" width="10.7109375" style="20" customWidth="1"/>
    <col min="14087" max="14092" width="11.42578125" style="20"/>
    <col min="14093" max="14093" width="14.42578125" style="20" customWidth="1"/>
    <col min="14094" max="14336" width="11.42578125" style="20"/>
    <col min="14337" max="14337" width="13.5703125" style="20" customWidth="1"/>
    <col min="14338" max="14338" width="35.7109375" style="20" customWidth="1"/>
    <col min="14339" max="14340" width="12.85546875" style="20" customWidth="1"/>
    <col min="14341" max="14341" width="13.7109375" style="20" customWidth="1"/>
    <col min="14342" max="14342" width="10.7109375" style="20" customWidth="1"/>
    <col min="14343" max="14348" width="11.42578125" style="20"/>
    <col min="14349" max="14349" width="14.42578125" style="20" customWidth="1"/>
    <col min="14350" max="14592" width="11.42578125" style="20"/>
    <col min="14593" max="14593" width="13.5703125" style="20" customWidth="1"/>
    <col min="14594" max="14594" width="35.7109375" style="20" customWidth="1"/>
    <col min="14595" max="14596" width="12.85546875" style="20" customWidth="1"/>
    <col min="14597" max="14597" width="13.7109375" style="20" customWidth="1"/>
    <col min="14598" max="14598" width="10.7109375" style="20" customWidth="1"/>
    <col min="14599" max="14604" width="11.42578125" style="20"/>
    <col min="14605" max="14605" width="14.42578125" style="20" customWidth="1"/>
    <col min="14606" max="14848" width="11.42578125" style="20"/>
    <col min="14849" max="14849" width="13.5703125" style="20" customWidth="1"/>
    <col min="14850" max="14850" width="35.7109375" style="20" customWidth="1"/>
    <col min="14851" max="14852" width="12.85546875" style="20" customWidth="1"/>
    <col min="14853" max="14853" width="13.7109375" style="20" customWidth="1"/>
    <col min="14854" max="14854" width="10.7109375" style="20" customWidth="1"/>
    <col min="14855" max="14860" width="11.42578125" style="20"/>
    <col min="14861" max="14861" width="14.42578125" style="20" customWidth="1"/>
    <col min="14862" max="15104" width="11.42578125" style="20"/>
    <col min="15105" max="15105" width="13.5703125" style="20" customWidth="1"/>
    <col min="15106" max="15106" width="35.7109375" style="20" customWidth="1"/>
    <col min="15107" max="15108" width="12.85546875" style="20" customWidth="1"/>
    <col min="15109" max="15109" width="13.7109375" style="20" customWidth="1"/>
    <col min="15110" max="15110" width="10.7109375" style="20" customWidth="1"/>
    <col min="15111" max="15116" width="11.42578125" style="20"/>
    <col min="15117" max="15117" width="14.42578125" style="20" customWidth="1"/>
    <col min="15118" max="15360" width="11.42578125" style="20"/>
    <col min="15361" max="15361" width="13.5703125" style="20" customWidth="1"/>
    <col min="15362" max="15362" width="35.7109375" style="20" customWidth="1"/>
    <col min="15363" max="15364" width="12.85546875" style="20" customWidth="1"/>
    <col min="15365" max="15365" width="13.7109375" style="20" customWidth="1"/>
    <col min="15366" max="15366" width="10.7109375" style="20" customWidth="1"/>
    <col min="15367" max="15372" width="11.42578125" style="20"/>
    <col min="15373" max="15373" width="14.42578125" style="20" customWidth="1"/>
    <col min="15374" max="15616" width="11.42578125" style="20"/>
    <col min="15617" max="15617" width="13.5703125" style="20" customWidth="1"/>
    <col min="15618" max="15618" width="35.7109375" style="20" customWidth="1"/>
    <col min="15619" max="15620" width="12.85546875" style="20" customWidth="1"/>
    <col min="15621" max="15621" width="13.7109375" style="20" customWidth="1"/>
    <col min="15622" max="15622" width="10.7109375" style="20" customWidth="1"/>
    <col min="15623" max="15628" width="11.42578125" style="20"/>
    <col min="15629" max="15629" width="14.42578125" style="20" customWidth="1"/>
    <col min="15630" max="15872" width="11.42578125" style="20"/>
    <col min="15873" max="15873" width="13.5703125" style="20" customWidth="1"/>
    <col min="15874" max="15874" width="35.7109375" style="20" customWidth="1"/>
    <col min="15875" max="15876" width="12.85546875" style="20" customWidth="1"/>
    <col min="15877" max="15877" width="13.7109375" style="20" customWidth="1"/>
    <col min="15878" max="15878" width="10.7109375" style="20" customWidth="1"/>
    <col min="15879" max="15884" width="11.42578125" style="20"/>
    <col min="15885" max="15885" width="14.42578125" style="20" customWidth="1"/>
    <col min="15886" max="16128" width="11.42578125" style="20"/>
    <col min="16129" max="16129" width="13.5703125" style="20" customWidth="1"/>
    <col min="16130" max="16130" width="35.7109375" style="20" customWidth="1"/>
    <col min="16131" max="16132" width="12.85546875" style="20" customWidth="1"/>
    <col min="16133" max="16133" width="13.7109375" style="20" customWidth="1"/>
    <col min="16134" max="16134" width="10.7109375" style="20" customWidth="1"/>
    <col min="16135" max="16140" width="11.42578125" style="20"/>
    <col min="16141" max="16141" width="14.42578125" style="20" customWidth="1"/>
    <col min="16142" max="16384" width="11.42578125" style="20"/>
  </cols>
  <sheetData>
    <row r="6" spans="2:5" ht="37.5" customHeight="1">
      <c r="B6" s="547" t="s">
        <v>281</v>
      </c>
      <c r="C6" s="548"/>
      <c r="D6" s="548"/>
      <c r="E6" s="549"/>
    </row>
    <row r="7" spans="2:5" ht="37.5" customHeight="1">
      <c r="B7" s="24" t="s">
        <v>263</v>
      </c>
      <c r="C7" s="165" t="str">
        <f>actualizaciones!A3</f>
        <v>acumulado julio 2009</v>
      </c>
      <c r="D7" s="165" t="str">
        <f>actualizaciones!A2</f>
        <v xml:space="preserve">acumulado julio 2010 </v>
      </c>
      <c r="E7" s="270" t="s">
        <v>277</v>
      </c>
    </row>
    <row r="8" spans="2:5" ht="15" customHeight="1">
      <c r="B8" s="74" t="s">
        <v>264</v>
      </c>
      <c r="C8" s="75"/>
      <c r="D8" s="83"/>
      <c r="E8" s="84"/>
    </row>
    <row r="9" spans="2:5">
      <c r="B9" s="27" t="s">
        <v>278</v>
      </c>
      <c r="C9" s="275">
        <v>7.7419125950520415</v>
      </c>
      <c r="D9" s="275">
        <v>7.464581711616832</v>
      </c>
      <c r="E9" s="314">
        <f>D9-C9</f>
        <v>-0.27733088343520951</v>
      </c>
    </row>
    <row r="10" spans="2:5">
      <c r="B10" s="31" t="s">
        <v>279</v>
      </c>
      <c r="C10" s="278">
        <v>7.2357267950963227</v>
      </c>
      <c r="D10" s="278">
        <v>6.9683565807411521</v>
      </c>
      <c r="E10" s="316">
        <f>D10-C10</f>
        <v>-0.26737021435517061</v>
      </c>
    </row>
    <row r="11" spans="2:5">
      <c r="B11" s="253" t="s">
        <v>280</v>
      </c>
      <c r="C11" s="282">
        <v>8.4660344539008001</v>
      </c>
      <c r="D11" s="282">
        <v>8.2416655582158374</v>
      </c>
      <c r="E11" s="318">
        <f>D11-C11</f>
        <v>-0.22436889568496277</v>
      </c>
    </row>
    <row r="12" spans="2:5" ht="15" customHeight="1">
      <c r="B12" s="74" t="s">
        <v>265</v>
      </c>
      <c r="C12" s="284"/>
      <c r="D12" s="284"/>
      <c r="E12" s="319"/>
    </row>
    <row r="13" spans="2:5">
      <c r="B13" s="27" t="s">
        <v>278</v>
      </c>
      <c r="C13" s="275">
        <v>7.773412049666411</v>
      </c>
      <c r="D13" s="275">
        <v>7.5498574556662961</v>
      </c>
      <c r="E13" s="314">
        <f>D13-C13</f>
        <v>-0.2235545940001149</v>
      </c>
    </row>
    <row r="14" spans="2:5">
      <c r="B14" s="31" t="s">
        <v>279</v>
      </c>
      <c r="C14" s="278">
        <v>7.3837090201149218</v>
      </c>
      <c r="D14" s="278">
        <v>7.3953307249372511</v>
      </c>
      <c r="E14" s="316">
        <f>D14-C14</f>
        <v>1.1621704822329271E-2</v>
      </c>
    </row>
    <row r="15" spans="2:5">
      <c r="B15" s="253" t="s">
        <v>280</v>
      </c>
      <c r="C15" s="286">
        <v>8.5397141693985557</v>
      </c>
      <c r="D15" s="286">
        <v>7.8921915758314185</v>
      </c>
      <c r="E15" s="316">
        <f>D15-C15</f>
        <v>-0.64752259356713715</v>
      </c>
    </row>
    <row r="16" spans="2:5" ht="15" customHeight="1">
      <c r="B16" s="74" t="s">
        <v>87</v>
      </c>
      <c r="C16" s="284"/>
      <c r="D16" s="284"/>
      <c r="E16" s="319"/>
    </row>
    <row r="17" spans="2:12">
      <c r="B17" s="27" t="s">
        <v>278</v>
      </c>
      <c r="C17" s="313">
        <v>7.5759489961088793</v>
      </c>
      <c r="D17" s="313">
        <v>7.4466807543751008</v>
      </c>
      <c r="E17" s="314">
        <f>D17-C17</f>
        <v>-0.12926824173377849</v>
      </c>
    </row>
    <row r="18" spans="2:12">
      <c r="B18" s="31" t="s">
        <v>279</v>
      </c>
      <c r="C18" s="315">
        <v>7.2949145348877007</v>
      </c>
      <c r="D18" s="315">
        <v>7.3144525342056204</v>
      </c>
      <c r="E18" s="316">
        <f>D18-C18</f>
        <v>1.9537999317919663E-2</v>
      </c>
    </row>
    <row r="19" spans="2:12">
      <c r="B19" s="253" t="s">
        <v>280</v>
      </c>
      <c r="C19" s="317">
        <v>8.1182500264186839</v>
      </c>
      <c r="D19" s="317">
        <v>7.7342952665845504</v>
      </c>
      <c r="E19" s="316">
        <f>D19-C19</f>
        <v>-0.38395475983413352</v>
      </c>
    </row>
    <row r="20" spans="2:12" ht="16.5" customHeight="1">
      <c r="B20" s="569" t="s">
        <v>282</v>
      </c>
      <c r="C20" s="569"/>
      <c r="D20" s="569"/>
      <c r="E20" s="569"/>
    </row>
    <row r="21" spans="2:12" ht="15" customHeight="1" thickBot="1"/>
    <row r="22" spans="2:12" ht="30" customHeight="1" thickBot="1">
      <c r="B22" s="40"/>
      <c r="C22" s="40"/>
      <c r="D22" s="40"/>
      <c r="E22" s="53" t="s">
        <v>49</v>
      </c>
      <c r="F22" s="40"/>
      <c r="G22" s="40"/>
      <c r="H22" s="40"/>
      <c r="I22" s="40"/>
      <c r="J22" s="40"/>
      <c r="K22" s="40"/>
      <c r="L22" s="40"/>
    </row>
  </sheetData>
  <mergeCells count="2">
    <mergeCell ref="B6:E6"/>
    <mergeCell ref="B20:E20"/>
  </mergeCells>
  <hyperlinks>
    <hyperlink ref="E22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5.7109375" style="20" customWidth="1"/>
    <col min="2" max="2" width="12.7109375" style="20" customWidth="1"/>
    <col min="3" max="18" width="11.42578125" style="20"/>
    <col min="19" max="19" width="10.7109375" style="20" customWidth="1"/>
    <col min="20" max="25" width="11.42578125" style="20"/>
    <col min="26" max="26" width="14.42578125" style="20" customWidth="1"/>
    <col min="27" max="256" width="11.42578125" style="20"/>
    <col min="257" max="257" width="15.7109375" style="20" customWidth="1"/>
    <col min="258" max="258" width="12.7109375" style="20" customWidth="1"/>
    <col min="259" max="274" width="11.42578125" style="20"/>
    <col min="275" max="275" width="10.7109375" style="20" customWidth="1"/>
    <col min="276" max="281" width="11.42578125" style="20"/>
    <col min="282" max="282" width="14.42578125" style="20" customWidth="1"/>
    <col min="283" max="512" width="11.42578125" style="20"/>
    <col min="513" max="513" width="15.7109375" style="20" customWidth="1"/>
    <col min="514" max="514" width="12.7109375" style="20" customWidth="1"/>
    <col min="515" max="530" width="11.42578125" style="20"/>
    <col min="531" max="531" width="10.7109375" style="20" customWidth="1"/>
    <col min="532" max="537" width="11.42578125" style="20"/>
    <col min="538" max="538" width="14.42578125" style="20" customWidth="1"/>
    <col min="539" max="768" width="11.42578125" style="20"/>
    <col min="769" max="769" width="15.7109375" style="20" customWidth="1"/>
    <col min="770" max="770" width="12.7109375" style="20" customWidth="1"/>
    <col min="771" max="786" width="11.42578125" style="20"/>
    <col min="787" max="787" width="10.7109375" style="20" customWidth="1"/>
    <col min="788" max="793" width="11.42578125" style="20"/>
    <col min="794" max="794" width="14.42578125" style="20" customWidth="1"/>
    <col min="795" max="1024" width="11.42578125" style="20"/>
    <col min="1025" max="1025" width="15.7109375" style="20" customWidth="1"/>
    <col min="1026" max="1026" width="12.7109375" style="20" customWidth="1"/>
    <col min="1027" max="1042" width="11.42578125" style="20"/>
    <col min="1043" max="1043" width="10.7109375" style="20" customWidth="1"/>
    <col min="1044" max="1049" width="11.42578125" style="20"/>
    <col min="1050" max="1050" width="14.42578125" style="20" customWidth="1"/>
    <col min="1051" max="1280" width="11.42578125" style="20"/>
    <col min="1281" max="1281" width="15.7109375" style="20" customWidth="1"/>
    <col min="1282" max="1282" width="12.7109375" style="20" customWidth="1"/>
    <col min="1283" max="1298" width="11.42578125" style="20"/>
    <col min="1299" max="1299" width="10.7109375" style="20" customWidth="1"/>
    <col min="1300" max="1305" width="11.42578125" style="20"/>
    <col min="1306" max="1306" width="14.42578125" style="20" customWidth="1"/>
    <col min="1307" max="1536" width="11.42578125" style="20"/>
    <col min="1537" max="1537" width="15.7109375" style="20" customWidth="1"/>
    <col min="1538" max="1538" width="12.7109375" style="20" customWidth="1"/>
    <col min="1539" max="1554" width="11.42578125" style="20"/>
    <col min="1555" max="1555" width="10.7109375" style="20" customWidth="1"/>
    <col min="1556" max="1561" width="11.42578125" style="20"/>
    <col min="1562" max="1562" width="14.42578125" style="20" customWidth="1"/>
    <col min="1563" max="1792" width="11.42578125" style="20"/>
    <col min="1793" max="1793" width="15.7109375" style="20" customWidth="1"/>
    <col min="1794" max="1794" width="12.7109375" style="20" customWidth="1"/>
    <col min="1795" max="1810" width="11.42578125" style="20"/>
    <col min="1811" max="1811" width="10.7109375" style="20" customWidth="1"/>
    <col min="1812" max="1817" width="11.42578125" style="20"/>
    <col min="1818" max="1818" width="14.42578125" style="20" customWidth="1"/>
    <col min="1819" max="2048" width="11.42578125" style="20"/>
    <col min="2049" max="2049" width="15.7109375" style="20" customWidth="1"/>
    <col min="2050" max="2050" width="12.7109375" style="20" customWidth="1"/>
    <col min="2051" max="2066" width="11.42578125" style="20"/>
    <col min="2067" max="2067" width="10.7109375" style="20" customWidth="1"/>
    <col min="2068" max="2073" width="11.42578125" style="20"/>
    <col min="2074" max="2074" width="14.42578125" style="20" customWidth="1"/>
    <col min="2075" max="2304" width="11.42578125" style="20"/>
    <col min="2305" max="2305" width="15.7109375" style="20" customWidth="1"/>
    <col min="2306" max="2306" width="12.7109375" style="20" customWidth="1"/>
    <col min="2307" max="2322" width="11.42578125" style="20"/>
    <col min="2323" max="2323" width="10.7109375" style="20" customWidth="1"/>
    <col min="2324" max="2329" width="11.42578125" style="20"/>
    <col min="2330" max="2330" width="14.42578125" style="20" customWidth="1"/>
    <col min="2331" max="2560" width="11.42578125" style="20"/>
    <col min="2561" max="2561" width="15.7109375" style="20" customWidth="1"/>
    <col min="2562" max="2562" width="12.7109375" style="20" customWidth="1"/>
    <col min="2563" max="2578" width="11.42578125" style="20"/>
    <col min="2579" max="2579" width="10.7109375" style="20" customWidth="1"/>
    <col min="2580" max="2585" width="11.42578125" style="20"/>
    <col min="2586" max="2586" width="14.42578125" style="20" customWidth="1"/>
    <col min="2587" max="2816" width="11.42578125" style="20"/>
    <col min="2817" max="2817" width="15.7109375" style="20" customWidth="1"/>
    <col min="2818" max="2818" width="12.7109375" style="20" customWidth="1"/>
    <col min="2819" max="2834" width="11.42578125" style="20"/>
    <col min="2835" max="2835" width="10.7109375" style="20" customWidth="1"/>
    <col min="2836" max="2841" width="11.42578125" style="20"/>
    <col min="2842" max="2842" width="14.42578125" style="20" customWidth="1"/>
    <col min="2843" max="3072" width="11.42578125" style="20"/>
    <col min="3073" max="3073" width="15.7109375" style="20" customWidth="1"/>
    <col min="3074" max="3074" width="12.7109375" style="20" customWidth="1"/>
    <col min="3075" max="3090" width="11.42578125" style="20"/>
    <col min="3091" max="3091" width="10.7109375" style="20" customWidth="1"/>
    <col min="3092" max="3097" width="11.42578125" style="20"/>
    <col min="3098" max="3098" width="14.42578125" style="20" customWidth="1"/>
    <col min="3099" max="3328" width="11.42578125" style="20"/>
    <col min="3329" max="3329" width="15.7109375" style="20" customWidth="1"/>
    <col min="3330" max="3330" width="12.7109375" style="20" customWidth="1"/>
    <col min="3331" max="3346" width="11.42578125" style="20"/>
    <col min="3347" max="3347" width="10.7109375" style="20" customWidth="1"/>
    <col min="3348" max="3353" width="11.42578125" style="20"/>
    <col min="3354" max="3354" width="14.42578125" style="20" customWidth="1"/>
    <col min="3355" max="3584" width="11.42578125" style="20"/>
    <col min="3585" max="3585" width="15.7109375" style="20" customWidth="1"/>
    <col min="3586" max="3586" width="12.7109375" style="20" customWidth="1"/>
    <col min="3587" max="3602" width="11.42578125" style="20"/>
    <col min="3603" max="3603" width="10.7109375" style="20" customWidth="1"/>
    <col min="3604" max="3609" width="11.42578125" style="20"/>
    <col min="3610" max="3610" width="14.42578125" style="20" customWidth="1"/>
    <col min="3611" max="3840" width="11.42578125" style="20"/>
    <col min="3841" max="3841" width="15.7109375" style="20" customWidth="1"/>
    <col min="3842" max="3842" width="12.7109375" style="20" customWidth="1"/>
    <col min="3843" max="3858" width="11.42578125" style="20"/>
    <col min="3859" max="3859" width="10.7109375" style="20" customWidth="1"/>
    <col min="3860" max="3865" width="11.42578125" style="20"/>
    <col min="3866" max="3866" width="14.42578125" style="20" customWidth="1"/>
    <col min="3867" max="4096" width="11.42578125" style="20"/>
    <col min="4097" max="4097" width="15.7109375" style="20" customWidth="1"/>
    <col min="4098" max="4098" width="12.7109375" style="20" customWidth="1"/>
    <col min="4099" max="4114" width="11.42578125" style="20"/>
    <col min="4115" max="4115" width="10.7109375" style="20" customWidth="1"/>
    <col min="4116" max="4121" width="11.42578125" style="20"/>
    <col min="4122" max="4122" width="14.42578125" style="20" customWidth="1"/>
    <col min="4123" max="4352" width="11.42578125" style="20"/>
    <col min="4353" max="4353" width="15.7109375" style="20" customWidth="1"/>
    <col min="4354" max="4354" width="12.7109375" style="20" customWidth="1"/>
    <col min="4355" max="4370" width="11.42578125" style="20"/>
    <col min="4371" max="4371" width="10.7109375" style="20" customWidth="1"/>
    <col min="4372" max="4377" width="11.42578125" style="20"/>
    <col min="4378" max="4378" width="14.42578125" style="20" customWidth="1"/>
    <col min="4379" max="4608" width="11.42578125" style="20"/>
    <col min="4609" max="4609" width="15.7109375" style="20" customWidth="1"/>
    <col min="4610" max="4610" width="12.7109375" style="20" customWidth="1"/>
    <col min="4611" max="4626" width="11.42578125" style="20"/>
    <col min="4627" max="4627" width="10.7109375" style="20" customWidth="1"/>
    <col min="4628" max="4633" width="11.42578125" style="20"/>
    <col min="4634" max="4634" width="14.42578125" style="20" customWidth="1"/>
    <col min="4635" max="4864" width="11.42578125" style="20"/>
    <col min="4865" max="4865" width="15.7109375" style="20" customWidth="1"/>
    <col min="4866" max="4866" width="12.7109375" style="20" customWidth="1"/>
    <col min="4867" max="4882" width="11.42578125" style="20"/>
    <col min="4883" max="4883" width="10.7109375" style="20" customWidth="1"/>
    <col min="4884" max="4889" width="11.42578125" style="20"/>
    <col min="4890" max="4890" width="14.42578125" style="20" customWidth="1"/>
    <col min="4891" max="5120" width="11.42578125" style="20"/>
    <col min="5121" max="5121" width="15.7109375" style="20" customWidth="1"/>
    <col min="5122" max="5122" width="12.7109375" style="20" customWidth="1"/>
    <col min="5123" max="5138" width="11.42578125" style="20"/>
    <col min="5139" max="5139" width="10.7109375" style="20" customWidth="1"/>
    <col min="5140" max="5145" width="11.42578125" style="20"/>
    <col min="5146" max="5146" width="14.42578125" style="20" customWidth="1"/>
    <col min="5147" max="5376" width="11.42578125" style="20"/>
    <col min="5377" max="5377" width="15.7109375" style="20" customWidth="1"/>
    <col min="5378" max="5378" width="12.7109375" style="20" customWidth="1"/>
    <col min="5379" max="5394" width="11.42578125" style="20"/>
    <col min="5395" max="5395" width="10.7109375" style="20" customWidth="1"/>
    <col min="5396" max="5401" width="11.42578125" style="20"/>
    <col min="5402" max="5402" width="14.42578125" style="20" customWidth="1"/>
    <col min="5403" max="5632" width="11.42578125" style="20"/>
    <col min="5633" max="5633" width="15.7109375" style="20" customWidth="1"/>
    <col min="5634" max="5634" width="12.7109375" style="20" customWidth="1"/>
    <col min="5635" max="5650" width="11.42578125" style="20"/>
    <col min="5651" max="5651" width="10.7109375" style="20" customWidth="1"/>
    <col min="5652" max="5657" width="11.42578125" style="20"/>
    <col min="5658" max="5658" width="14.42578125" style="20" customWidth="1"/>
    <col min="5659" max="5888" width="11.42578125" style="20"/>
    <col min="5889" max="5889" width="15.7109375" style="20" customWidth="1"/>
    <col min="5890" max="5890" width="12.7109375" style="20" customWidth="1"/>
    <col min="5891" max="5906" width="11.42578125" style="20"/>
    <col min="5907" max="5907" width="10.7109375" style="20" customWidth="1"/>
    <col min="5908" max="5913" width="11.42578125" style="20"/>
    <col min="5914" max="5914" width="14.42578125" style="20" customWidth="1"/>
    <col min="5915" max="6144" width="11.42578125" style="20"/>
    <col min="6145" max="6145" width="15.7109375" style="20" customWidth="1"/>
    <col min="6146" max="6146" width="12.7109375" style="20" customWidth="1"/>
    <col min="6147" max="6162" width="11.42578125" style="20"/>
    <col min="6163" max="6163" width="10.7109375" style="20" customWidth="1"/>
    <col min="6164" max="6169" width="11.42578125" style="20"/>
    <col min="6170" max="6170" width="14.42578125" style="20" customWidth="1"/>
    <col min="6171" max="6400" width="11.42578125" style="20"/>
    <col min="6401" max="6401" width="15.7109375" style="20" customWidth="1"/>
    <col min="6402" max="6402" width="12.7109375" style="20" customWidth="1"/>
    <col min="6403" max="6418" width="11.42578125" style="20"/>
    <col min="6419" max="6419" width="10.7109375" style="20" customWidth="1"/>
    <col min="6420" max="6425" width="11.42578125" style="20"/>
    <col min="6426" max="6426" width="14.42578125" style="20" customWidth="1"/>
    <col min="6427" max="6656" width="11.42578125" style="20"/>
    <col min="6657" max="6657" width="15.7109375" style="20" customWidth="1"/>
    <col min="6658" max="6658" width="12.7109375" style="20" customWidth="1"/>
    <col min="6659" max="6674" width="11.42578125" style="20"/>
    <col min="6675" max="6675" width="10.7109375" style="20" customWidth="1"/>
    <col min="6676" max="6681" width="11.42578125" style="20"/>
    <col min="6682" max="6682" width="14.42578125" style="20" customWidth="1"/>
    <col min="6683" max="6912" width="11.42578125" style="20"/>
    <col min="6913" max="6913" width="15.7109375" style="20" customWidth="1"/>
    <col min="6914" max="6914" width="12.7109375" style="20" customWidth="1"/>
    <col min="6915" max="6930" width="11.42578125" style="20"/>
    <col min="6931" max="6931" width="10.7109375" style="20" customWidth="1"/>
    <col min="6932" max="6937" width="11.42578125" style="20"/>
    <col min="6938" max="6938" width="14.42578125" style="20" customWidth="1"/>
    <col min="6939" max="7168" width="11.42578125" style="20"/>
    <col min="7169" max="7169" width="15.7109375" style="20" customWidth="1"/>
    <col min="7170" max="7170" width="12.7109375" style="20" customWidth="1"/>
    <col min="7171" max="7186" width="11.42578125" style="20"/>
    <col min="7187" max="7187" width="10.7109375" style="20" customWidth="1"/>
    <col min="7188" max="7193" width="11.42578125" style="20"/>
    <col min="7194" max="7194" width="14.42578125" style="20" customWidth="1"/>
    <col min="7195" max="7424" width="11.42578125" style="20"/>
    <col min="7425" max="7425" width="15.7109375" style="20" customWidth="1"/>
    <col min="7426" max="7426" width="12.7109375" style="20" customWidth="1"/>
    <col min="7427" max="7442" width="11.42578125" style="20"/>
    <col min="7443" max="7443" width="10.7109375" style="20" customWidth="1"/>
    <col min="7444" max="7449" width="11.42578125" style="20"/>
    <col min="7450" max="7450" width="14.42578125" style="20" customWidth="1"/>
    <col min="7451" max="7680" width="11.42578125" style="20"/>
    <col min="7681" max="7681" width="15.7109375" style="20" customWidth="1"/>
    <col min="7682" max="7682" width="12.7109375" style="20" customWidth="1"/>
    <col min="7683" max="7698" width="11.42578125" style="20"/>
    <col min="7699" max="7699" width="10.7109375" style="20" customWidth="1"/>
    <col min="7700" max="7705" width="11.42578125" style="20"/>
    <col min="7706" max="7706" width="14.42578125" style="20" customWidth="1"/>
    <col min="7707" max="7936" width="11.42578125" style="20"/>
    <col min="7937" max="7937" width="15.7109375" style="20" customWidth="1"/>
    <col min="7938" max="7938" width="12.7109375" style="20" customWidth="1"/>
    <col min="7939" max="7954" width="11.42578125" style="20"/>
    <col min="7955" max="7955" width="10.7109375" style="20" customWidth="1"/>
    <col min="7956" max="7961" width="11.42578125" style="20"/>
    <col min="7962" max="7962" width="14.42578125" style="20" customWidth="1"/>
    <col min="7963" max="8192" width="11.42578125" style="20"/>
    <col min="8193" max="8193" width="15.7109375" style="20" customWidth="1"/>
    <col min="8194" max="8194" width="12.7109375" style="20" customWidth="1"/>
    <col min="8195" max="8210" width="11.42578125" style="20"/>
    <col min="8211" max="8211" width="10.7109375" style="20" customWidth="1"/>
    <col min="8212" max="8217" width="11.42578125" style="20"/>
    <col min="8218" max="8218" width="14.42578125" style="20" customWidth="1"/>
    <col min="8219" max="8448" width="11.42578125" style="20"/>
    <col min="8449" max="8449" width="15.7109375" style="20" customWidth="1"/>
    <col min="8450" max="8450" width="12.7109375" style="20" customWidth="1"/>
    <col min="8451" max="8466" width="11.42578125" style="20"/>
    <col min="8467" max="8467" width="10.7109375" style="20" customWidth="1"/>
    <col min="8468" max="8473" width="11.42578125" style="20"/>
    <col min="8474" max="8474" width="14.42578125" style="20" customWidth="1"/>
    <col min="8475" max="8704" width="11.42578125" style="20"/>
    <col min="8705" max="8705" width="15.7109375" style="20" customWidth="1"/>
    <col min="8706" max="8706" width="12.7109375" style="20" customWidth="1"/>
    <col min="8707" max="8722" width="11.42578125" style="20"/>
    <col min="8723" max="8723" width="10.7109375" style="20" customWidth="1"/>
    <col min="8724" max="8729" width="11.42578125" style="20"/>
    <col min="8730" max="8730" width="14.42578125" style="20" customWidth="1"/>
    <col min="8731" max="8960" width="11.42578125" style="20"/>
    <col min="8961" max="8961" width="15.7109375" style="20" customWidth="1"/>
    <col min="8962" max="8962" width="12.7109375" style="20" customWidth="1"/>
    <col min="8963" max="8978" width="11.42578125" style="20"/>
    <col min="8979" max="8979" width="10.7109375" style="20" customWidth="1"/>
    <col min="8980" max="8985" width="11.42578125" style="20"/>
    <col min="8986" max="8986" width="14.42578125" style="20" customWidth="1"/>
    <col min="8987" max="9216" width="11.42578125" style="20"/>
    <col min="9217" max="9217" width="15.7109375" style="20" customWidth="1"/>
    <col min="9218" max="9218" width="12.7109375" style="20" customWidth="1"/>
    <col min="9219" max="9234" width="11.42578125" style="20"/>
    <col min="9235" max="9235" width="10.7109375" style="20" customWidth="1"/>
    <col min="9236" max="9241" width="11.42578125" style="20"/>
    <col min="9242" max="9242" width="14.42578125" style="20" customWidth="1"/>
    <col min="9243" max="9472" width="11.42578125" style="20"/>
    <col min="9473" max="9473" width="15.7109375" style="20" customWidth="1"/>
    <col min="9474" max="9474" width="12.7109375" style="20" customWidth="1"/>
    <col min="9475" max="9490" width="11.42578125" style="20"/>
    <col min="9491" max="9491" width="10.7109375" style="20" customWidth="1"/>
    <col min="9492" max="9497" width="11.42578125" style="20"/>
    <col min="9498" max="9498" width="14.42578125" style="20" customWidth="1"/>
    <col min="9499" max="9728" width="11.42578125" style="20"/>
    <col min="9729" max="9729" width="15.7109375" style="20" customWidth="1"/>
    <col min="9730" max="9730" width="12.7109375" style="20" customWidth="1"/>
    <col min="9731" max="9746" width="11.42578125" style="20"/>
    <col min="9747" max="9747" width="10.7109375" style="20" customWidth="1"/>
    <col min="9748" max="9753" width="11.42578125" style="20"/>
    <col min="9754" max="9754" width="14.42578125" style="20" customWidth="1"/>
    <col min="9755" max="9984" width="11.42578125" style="20"/>
    <col min="9985" max="9985" width="15.7109375" style="20" customWidth="1"/>
    <col min="9986" max="9986" width="12.7109375" style="20" customWidth="1"/>
    <col min="9987" max="10002" width="11.42578125" style="20"/>
    <col min="10003" max="10003" width="10.7109375" style="20" customWidth="1"/>
    <col min="10004" max="10009" width="11.42578125" style="20"/>
    <col min="10010" max="10010" width="14.42578125" style="20" customWidth="1"/>
    <col min="10011" max="10240" width="11.42578125" style="20"/>
    <col min="10241" max="10241" width="15.7109375" style="20" customWidth="1"/>
    <col min="10242" max="10242" width="12.7109375" style="20" customWidth="1"/>
    <col min="10243" max="10258" width="11.42578125" style="20"/>
    <col min="10259" max="10259" width="10.7109375" style="20" customWidth="1"/>
    <col min="10260" max="10265" width="11.42578125" style="20"/>
    <col min="10266" max="10266" width="14.42578125" style="20" customWidth="1"/>
    <col min="10267" max="10496" width="11.42578125" style="20"/>
    <col min="10497" max="10497" width="15.7109375" style="20" customWidth="1"/>
    <col min="10498" max="10498" width="12.7109375" style="20" customWidth="1"/>
    <col min="10499" max="10514" width="11.42578125" style="20"/>
    <col min="10515" max="10515" width="10.7109375" style="20" customWidth="1"/>
    <col min="10516" max="10521" width="11.42578125" style="20"/>
    <col min="10522" max="10522" width="14.42578125" style="20" customWidth="1"/>
    <col min="10523" max="10752" width="11.42578125" style="20"/>
    <col min="10753" max="10753" width="15.7109375" style="20" customWidth="1"/>
    <col min="10754" max="10754" width="12.7109375" style="20" customWidth="1"/>
    <col min="10755" max="10770" width="11.42578125" style="20"/>
    <col min="10771" max="10771" width="10.7109375" style="20" customWidth="1"/>
    <col min="10772" max="10777" width="11.42578125" style="20"/>
    <col min="10778" max="10778" width="14.42578125" style="20" customWidth="1"/>
    <col min="10779" max="11008" width="11.42578125" style="20"/>
    <col min="11009" max="11009" width="15.7109375" style="20" customWidth="1"/>
    <col min="11010" max="11010" width="12.7109375" style="20" customWidth="1"/>
    <col min="11011" max="11026" width="11.42578125" style="20"/>
    <col min="11027" max="11027" width="10.7109375" style="20" customWidth="1"/>
    <col min="11028" max="11033" width="11.42578125" style="20"/>
    <col min="11034" max="11034" width="14.42578125" style="20" customWidth="1"/>
    <col min="11035" max="11264" width="11.42578125" style="20"/>
    <col min="11265" max="11265" width="15.7109375" style="20" customWidth="1"/>
    <col min="11266" max="11266" width="12.7109375" style="20" customWidth="1"/>
    <col min="11267" max="11282" width="11.42578125" style="20"/>
    <col min="11283" max="11283" width="10.7109375" style="20" customWidth="1"/>
    <col min="11284" max="11289" width="11.42578125" style="20"/>
    <col min="11290" max="11290" width="14.42578125" style="20" customWidth="1"/>
    <col min="11291" max="11520" width="11.42578125" style="20"/>
    <col min="11521" max="11521" width="15.7109375" style="20" customWidth="1"/>
    <col min="11522" max="11522" width="12.7109375" style="20" customWidth="1"/>
    <col min="11523" max="11538" width="11.42578125" style="20"/>
    <col min="11539" max="11539" width="10.7109375" style="20" customWidth="1"/>
    <col min="11540" max="11545" width="11.42578125" style="20"/>
    <col min="11546" max="11546" width="14.42578125" style="20" customWidth="1"/>
    <col min="11547" max="11776" width="11.42578125" style="20"/>
    <col min="11777" max="11777" width="15.7109375" style="20" customWidth="1"/>
    <col min="11778" max="11778" width="12.7109375" style="20" customWidth="1"/>
    <col min="11779" max="11794" width="11.42578125" style="20"/>
    <col min="11795" max="11795" width="10.7109375" style="20" customWidth="1"/>
    <col min="11796" max="11801" width="11.42578125" style="20"/>
    <col min="11802" max="11802" width="14.42578125" style="20" customWidth="1"/>
    <col min="11803" max="12032" width="11.42578125" style="20"/>
    <col min="12033" max="12033" width="15.7109375" style="20" customWidth="1"/>
    <col min="12034" max="12034" width="12.7109375" style="20" customWidth="1"/>
    <col min="12035" max="12050" width="11.42578125" style="20"/>
    <col min="12051" max="12051" width="10.7109375" style="20" customWidth="1"/>
    <col min="12052" max="12057" width="11.42578125" style="20"/>
    <col min="12058" max="12058" width="14.42578125" style="20" customWidth="1"/>
    <col min="12059" max="12288" width="11.42578125" style="20"/>
    <col min="12289" max="12289" width="15.7109375" style="20" customWidth="1"/>
    <col min="12290" max="12290" width="12.7109375" style="20" customWidth="1"/>
    <col min="12291" max="12306" width="11.42578125" style="20"/>
    <col min="12307" max="12307" width="10.7109375" style="20" customWidth="1"/>
    <col min="12308" max="12313" width="11.42578125" style="20"/>
    <col min="12314" max="12314" width="14.42578125" style="20" customWidth="1"/>
    <col min="12315" max="12544" width="11.42578125" style="20"/>
    <col min="12545" max="12545" width="15.7109375" style="20" customWidth="1"/>
    <col min="12546" max="12546" width="12.7109375" style="20" customWidth="1"/>
    <col min="12547" max="12562" width="11.42578125" style="20"/>
    <col min="12563" max="12563" width="10.7109375" style="20" customWidth="1"/>
    <col min="12564" max="12569" width="11.42578125" style="20"/>
    <col min="12570" max="12570" width="14.42578125" style="20" customWidth="1"/>
    <col min="12571" max="12800" width="11.42578125" style="20"/>
    <col min="12801" max="12801" width="15.7109375" style="20" customWidth="1"/>
    <col min="12802" max="12802" width="12.7109375" style="20" customWidth="1"/>
    <col min="12803" max="12818" width="11.42578125" style="20"/>
    <col min="12819" max="12819" width="10.7109375" style="20" customWidth="1"/>
    <col min="12820" max="12825" width="11.42578125" style="20"/>
    <col min="12826" max="12826" width="14.42578125" style="20" customWidth="1"/>
    <col min="12827" max="13056" width="11.42578125" style="20"/>
    <col min="13057" max="13057" width="15.7109375" style="20" customWidth="1"/>
    <col min="13058" max="13058" width="12.7109375" style="20" customWidth="1"/>
    <col min="13059" max="13074" width="11.42578125" style="20"/>
    <col min="13075" max="13075" width="10.7109375" style="20" customWidth="1"/>
    <col min="13076" max="13081" width="11.42578125" style="20"/>
    <col min="13082" max="13082" width="14.42578125" style="20" customWidth="1"/>
    <col min="13083" max="13312" width="11.42578125" style="20"/>
    <col min="13313" max="13313" width="15.7109375" style="20" customWidth="1"/>
    <col min="13314" max="13314" width="12.7109375" style="20" customWidth="1"/>
    <col min="13315" max="13330" width="11.42578125" style="20"/>
    <col min="13331" max="13331" width="10.7109375" style="20" customWidth="1"/>
    <col min="13332" max="13337" width="11.42578125" style="20"/>
    <col min="13338" max="13338" width="14.42578125" style="20" customWidth="1"/>
    <col min="13339" max="13568" width="11.42578125" style="20"/>
    <col min="13569" max="13569" width="15.7109375" style="20" customWidth="1"/>
    <col min="13570" max="13570" width="12.7109375" style="20" customWidth="1"/>
    <col min="13571" max="13586" width="11.42578125" style="20"/>
    <col min="13587" max="13587" width="10.7109375" style="20" customWidth="1"/>
    <col min="13588" max="13593" width="11.42578125" style="20"/>
    <col min="13594" max="13594" width="14.42578125" style="20" customWidth="1"/>
    <col min="13595" max="13824" width="11.42578125" style="20"/>
    <col min="13825" max="13825" width="15.7109375" style="20" customWidth="1"/>
    <col min="13826" max="13826" width="12.7109375" style="20" customWidth="1"/>
    <col min="13827" max="13842" width="11.42578125" style="20"/>
    <col min="13843" max="13843" width="10.7109375" style="20" customWidth="1"/>
    <col min="13844" max="13849" width="11.42578125" style="20"/>
    <col min="13850" max="13850" width="14.42578125" style="20" customWidth="1"/>
    <col min="13851" max="14080" width="11.42578125" style="20"/>
    <col min="14081" max="14081" width="15.7109375" style="20" customWidth="1"/>
    <col min="14082" max="14082" width="12.7109375" style="20" customWidth="1"/>
    <col min="14083" max="14098" width="11.42578125" style="20"/>
    <col min="14099" max="14099" width="10.7109375" style="20" customWidth="1"/>
    <col min="14100" max="14105" width="11.42578125" style="20"/>
    <col min="14106" max="14106" width="14.42578125" style="20" customWidth="1"/>
    <col min="14107" max="14336" width="11.42578125" style="20"/>
    <col min="14337" max="14337" width="15.7109375" style="20" customWidth="1"/>
    <col min="14338" max="14338" width="12.7109375" style="20" customWidth="1"/>
    <col min="14339" max="14354" width="11.42578125" style="20"/>
    <col min="14355" max="14355" width="10.7109375" style="20" customWidth="1"/>
    <col min="14356" max="14361" width="11.42578125" style="20"/>
    <col min="14362" max="14362" width="14.42578125" style="20" customWidth="1"/>
    <col min="14363" max="14592" width="11.42578125" style="20"/>
    <col min="14593" max="14593" width="15.7109375" style="20" customWidth="1"/>
    <col min="14594" max="14594" width="12.7109375" style="20" customWidth="1"/>
    <col min="14595" max="14610" width="11.42578125" style="20"/>
    <col min="14611" max="14611" width="10.7109375" style="20" customWidth="1"/>
    <col min="14612" max="14617" width="11.42578125" style="20"/>
    <col min="14618" max="14618" width="14.42578125" style="20" customWidth="1"/>
    <col min="14619" max="14848" width="11.42578125" style="20"/>
    <col min="14849" max="14849" width="15.7109375" style="20" customWidth="1"/>
    <col min="14850" max="14850" width="12.7109375" style="20" customWidth="1"/>
    <col min="14851" max="14866" width="11.42578125" style="20"/>
    <col min="14867" max="14867" width="10.7109375" style="20" customWidth="1"/>
    <col min="14868" max="14873" width="11.42578125" style="20"/>
    <col min="14874" max="14874" width="14.42578125" style="20" customWidth="1"/>
    <col min="14875" max="15104" width="11.42578125" style="20"/>
    <col min="15105" max="15105" width="15.7109375" style="20" customWidth="1"/>
    <col min="15106" max="15106" width="12.7109375" style="20" customWidth="1"/>
    <col min="15107" max="15122" width="11.42578125" style="20"/>
    <col min="15123" max="15123" width="10.7109375" style="20" customWidth="1"/>
    <col min="15124" max="15129" width="11.42578125" style="20"/>
    <col min="15130" max="15130" width="14.42578125" style="20" customWidth="1"/>
    <col min="15131" max="15360" width="11.42578125" style="20"/>
    <col min="15361" max="15361" width="15.7109375" style="20" customWidth="1"/>
    <col min="15362" max="15362" width="12.7109375" style="20" customWidth="1"/>
    <col min="15363" max="15378" width="11.42578125" style="20"/>
    <col min="15379" max="15379" width="10.7109375" style="20" customWidth="1"/>
    <col min="15380" max="15385" width="11.42578125" style="20"/>
    <col min="15386" max="15386" width="14.42578125" style="20" customWidth="1"/>
    <col min="15387" max="15616" width="11.42578125" style="20"/>
    <col min="15617" max="15617" width="15.7109375" style="20" customWidth="1"/>
    <col min="15618" max="15618" width="12.7109375" style="20" customWidth="1"/>
    <col min="15619" max="15634" width="11.42578125" style="20"/>
    <col min="15635" max="15635" width="10.7109375" style="20" customWidth="1"/>
    <col min="15636" max="15641" width="11.42578125" style="20"/>
    <col min="15642" max="15642" width="14.42578125" style="20" customWidth="1"/>
    <col min="15643" max="15872" width="11.42578125" style="20"/>
    <col min="15873" max="15873" width="15.7109375" style="20" customWidth="1"/>
    <col min="15874" max="15874" width="12.7109375" style="20" customWidth="1"/>
    <col min="15875" max="15890" width="11.42578125" style="20"/>
    <col min="15891" max="15891" width="10.7109375" style="20" customWidth="1"/>
    <col min="15892" max="15897" width="11.42578125" style="20"/>
    <col min="15898" max="15898" width="14.42578125" style="20" customWidth="1"/>
    <col min="15899" max="16128" width="11.42578125" style="20"/>
    <col min="16129" max="16129" width="15.7109375" style="20" customWidth="1"/>
    <col min="16130" max="16130" width="12.7109375" style="20" customWidth="1"/>
    <col min="16131" max="16146" width="11.42578125" style="20"/>
    <col min="16147" max="16147" width="10.7109375" style="20" customWidth="1"/>
    <col min="16148" max="16153" width="11.42578125" style="20"/>
    <col min="16154" max="16154" width="14.42578125" style="20" customWidth="1"/>
    <col min="16155" max="16384" width="11.42578125" style="20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40"/>
      <c r="C28" s="40"/>
      <c r="D28" s="40"/>
      <c r="E28" s="40"/>
      <c r="F28" s="40"/>
      <c r="G28" s="40"/>
      <c r="H28" s="40"/>
      <c r="I28" s="53" t="s">
        <v>51</v>
      </c>
      <c r="J28" s="40"/>
      <c r="K28" s="40"/>
      <c r="L28" s="4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5:L26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5.7109375" style="20" customWidth="1"/>
    <col min="2" max="2" width="35.7109375" style="20" customWidth="1"/>
    <col min="3" max="3" width="12.85546875" style="20" customWidth="1"/>
    <col min="4" max="4" width="13.28515625" style="20" customWidth="1"/>
    <col min="5" max="5" width="13.7109375" style="20" customWidth="1"/>
    <col min="6" max="6" width="10.7109375" style="20" customWidth="1"/>
    <col min="7" max="12" width="11.42578125" style="20"/>
    <col min="13" max="13" width="14.42578125" style="20" customWidth="1"/>
    <col min="14" max="256" width="11.42578125" style="20"/>
    <col min="257" max="257" width="15.7109375" style="20" customWidth="1"/>
    <col min="258" max="258" width="35.7109375" style="20" customWidth="1"/>
    <col min="259" max="259" width="12.85546875" style="20" customWidth="1"/>
    <col min="260" max="260" width="13.28515625" style="20" customWidth="1"/>
    <col min="261" max="261" width="13.7109375" style="20" customWidth="1"/>
    <col min="262" max="262" width="10.7109375" style="20" customWidth="1"/>
    <col min="263" max="268" width="11.42578125" style="20"/>
    <col min="269" max="269" width="14.42578125" style="20" customWidth="1"/>
    <col min="270" max="512" width="11.42578125" style="20"/>
    <col min="513" max="513" width="15.7109375" style="20" customWidth="1"/>
    <col min="514" max="514" width="35.7109375" style="20" customWidth="1"/>
    <col min="515" max="515" width="12.85546875" style="20" customWidth="1"/>
    <col min="516" max="516" width="13.28515625" style="20" customWidth="1"/>
    <col min="517" max="517" width="13.7109375" style="20" customWidth="1"/>
    <col min="518" max="518" width="10.7109375" style="20" customWidth="1"/>
    <col min="519" max="524" width="11.42578125" style="20"/>
    <col min="525" max="525" width="14.42578125" style="20" customWidth="1"/>
    <col min="526" max="768" width="11.42578125" style="20"/>
    <col min="769" max="769" width="15.7109375" style="20" customWidth="1"/>
    <col min="770" max="770" width="35.7109375" style="20" customWidth="1"/>
    <col min="771" max="771" width="12.85546875" style="20" customWidth="1"/>
    <col min="772" max="772" width="13.28515625" style="20" customWidth="1"/>
    <col min="773" max="773" width="13.7109375" style="20" customWidth="1"/>
    <col min="774" max="774" width="10.7109375" style="20" customWidth="1"/>
    <col min="775" max="780" width="11.42578125" style="20"/>
    <col min="781" max="781" width="14.42578125" style="20" customWidth="1"/>
    <col min="782" max="1024" width="11.42578125" style="20"/>
    <col min="1025" max="1025" width="15.7109375" style="20" customWidth="1"/>
    <col min="1026" max="1026" width="35.7109375" style="20" customWidth="1"/>
    <col min="1027" max="1027" width="12.85546875" style="20" customWidth="1"/>
    <col min="1028" max="1028" width="13.28515625" style="20" customWidth="1"/>
    <col min="1029" max="1029" width="13.7109375" style="20" customWidth="1"/>
    <col min="1030" max="1030" width="10.7109375" style="20" customWidth="1"/>
    <col min="1031" max="1036" width="11.42578125" style="20"/>
    <col min="1037" max="1037" width="14.42578125" style="20" customWidth="1"/>
    <col min="1038" max="1280" width="11.42578125" style="20"/>
    <col min="1281" max="1281" width="15.7109375" style="20" customWidth="1"/>
    <col min="1282" max="1282" width="35.7109375" style="20" customWidth="1"/>
    <col min="1283" max="1283" width="12.85546875" style="20" customWidth="1"/>
    <col min="1284" max="1284" width="13.28515625" style="20" customWidth="1"/>
    <col min="1285" max="1285" width="13.7109375" style="20" customWidth="1"/>
    <col min="1286" max="1286" width="10.7109375" style="20" customWidth="1"/>
    <col min="1287" max="1292" width="11.42578125" style="20"/>
    <col min="1293" max="1293" width="14.42578125" style="20" customWidth="1"/>
    <col min="1294" max="1536" width="11.42578125" style="20"/>
    <col min="1537" max="1537" width="15.7109375" style="20" customWidth="1"/>
    <col min="1538" max="1538" width="35.7109375" style="20" customWidth="1"/>
    <col min="1539" max="1539" width="12.85546875" style="20" customWidth="1"/>
    <col min="1540" max="1540" width="13.28515625" style="20" customWidth="1"/>
    <col min="1541" max="1541" width="13.7109375" style="20" customWidth="1"/>
    <col min="1542" max="1542" width="10.7109375" style="20" customWidth="1"/>
    <col min="1543" max="1548" width="11.42578125" style="20"/>
    <col min="1549" max="1549" width="14.42578125" style="20" customWidth="1"/>
    <col min="1550" max="1792" width="11.42578125" style="20"/>
    <col min="1793" max="1793" width="15.7109375" style="20" customWidth="1"/>
    <col min="1794" max="1794" width="35.7109375" style="20" customWidth="1"/>
    <col min="1795" max="1795" width="12.85546875" style="20" customWidth="1"/>
    <col min="1796" max="1796" width="13.28515625" style="20" customWidth="1"/>
    <col min="1797" max="1797" width="13.7109375" style="20" customWidth="1"/>
    <col min="1798" max="1798" width="10.7109375" style="20" customWidth="1"/>
    <col min="1799" max="1804" width="11.42578125" style="20"/>
    <col min="1805" max="1805" width="14.42578125" style="20" customWidth="1"/>
    <col min="1806" max="2048" width="11.42578125" style="20"/>
    <col min="2049" max="2049" width="15.7109375" style="20" customWidth="1"/>
    <col min="2050" max="2050" width="35.7109375" style="20" customWidth="1"/>
    <col min="2051" max="2051" width="12.85546875" style="20" customWidth="1"/>
    <col min="2052" max="2052" width="13.28515625" style="20" customWidth="1"/>
    <col min="2053" max="2053" width="13.7109375" style="20" customWidth="1"/>
    <col min="2054" max="2054" width="10.7109375" style="20" customWidth="1"/>
    <col min="2055" max="2060" width="11.42578125" style="20"/>
    <col min="2061" max="2061" width="14.42578125" style="20" customWidth="1"/>
    <col min="2062" max="2304" width="11.42578125" style="20"/>
    <col min="2305" max="2305" width="15.7109375" style="20" customWidth="1"/>
    <col min="2306" max="2306" width="35.7109375" style="20" customWidth="1"/>
    <col min="2307" max="2307" width="12.85546875" style="20" customWidth="1"/>
    <col min="2308" max="2308" width="13.28515625" style="20" customWidth="1"/>
    <col min="2309" max="2309" width="13.7109375" style="20" customWidth="1"/>
    <col min="2310" max="2310" width="10.7109375" style="20" customWidth="1"/>
    <col min="2311" max="2316" width="11.42578125" style="20"/>
    <col min="2317" max="2317" width="14.42578125" style="20" customWidth="1"/>
    <col min="2318" max="2560" width="11.42578125" style="20"/>
    <col min="2561" max="2561" width="15.7109375" style="20" customWidth="1"/>
    <col min="2562" max="2562" width="35.7109375" style="20" customWidth="1"/>
    <col min="2563" max="2563" width="12.85546875" style="20" customWidth="1"/>
    <col min="2564" max="2564" width="13.28515625" style="20" customWidth="1"/>
    <col min="2565" max="2565" width="13.7109375" style="20" customWidth="1"/>
    <col min="2566" max="2566" width="10.7109375" style="20" customWidth="1"/>
    <col min="2567" max="2572" width="11.42578125" style="20"/>
    <col min="2573" max="2573" width="14.42578125" style="20" customWidth="1"/>
    <col min="2574" max="2816" width="11.42578125" style="20"/>
    <col min="2817" max="2817" width="15.7109375" style="20" customWidth="1"/>
    <col min="2818" max="2818" width="35.7109375" style="20" customWidth="1"/>
    <col min="2819" max="2819" width="12.85546875" style="20" customWidth="1"/>
    <col min="2820" max="2820" width="13.28515625" style="20" customWidth="1"/>
    <col min="2821" max="2821" width="13.7109375" style="20" customWidth="1"/>
    <col min="2822" max="2822" width="10.7109375" style="20" customWidth="1"/>
    <col min="2823" max="2828" width="11.42578125" style="20"/>
    <col min="2829" max="2829" width="14.42578125" style="20" customWidth="1"/>
    <col min="2830" max="3072" width="11.42578125" style="20"/>
    <col min="3073" max="3073" width="15.7109375" style="20" customWidth="1"/>
    <col min="3074" max="3074" width="35.7109375" style="20" customWidth="1"/>
    <col min="3075" max="3075" width="12.85546875" style="20" customWidth="1"/>
    <col min="3076" max="3076" width="13.28515625" style="20" customWidth="1"/>
    <col min="3077" max="3077" width="13.7109375" style="20" customWidth="1"/>
    <col min="3078" max="3078" width="10.7109375" style="20" customWidth="1"/>
    <col min="3079" max="3084" width="11.42578125" style="20"/>
    <col min="3085" max="3085" width="14.42578125" style="20" customWidth="1"/>
    <col min="3086" max="3328" width="11.42578125" style="20"/>
    <col min="3329" max="3329" width="15.7109375" style="20" customWidth="1"/>
    <col min="3330" max="3330" width="35.7109375" style="20" customWidth="1"/>
    <col min="3331" max="3331" width="12.85546875" style="20" customWidth="1"/>
    <col min="3332" max="3332" width="13.28515625" style="20" customWidth="1"/>
    <col min="3333" max="3333" width="13.7109375" style="20" customWidth="1"/>
    <col min="3334" max="3334" width="10.7109375" style="20" customWidth="1"/>
    <col min="3335" max="3340" width="11.42578125" style="20"/>
    <col min="3341" max="3341" width="14.42578125" style="20" customWidth="1"/>
    <col min="3342" max="3584" width="11.42578125" style="20"/>
    <col min="3585" max="3585" width="15.7109375" style="20" customWidth="1"/>
    <col min="3586" max="3586" width="35.7109375" style="20" customWidth="1"/>
    <col min="3587" max="3587" width="12.85546875" style="20" customWidth="1"/>
    <col min="3588" max="3588" width="13.28515625" style="20" customWidth="1"/>
    <col min="3589" max="3589" width="13.7109375" style="20" customWidth="1"/>
    <col min="3590" max="3590" width="10.7109375" style="20" customWidth="1"/>
    <col min="3591" max="3596" width="11.42578125" style="20"/>
    <col min="3597" max="3597" width="14.42578125" style="20" customWidth="1"/>
    <col min="3598" max="3840" width="11.42578125" style="20"/>
    <col min="3841" max="3841" width="15.7109375" style="20" customWidth="1"/>
    <col min="3842" max="3842" width="35.7109375" style="20" customWidth="1"/>
    <col min="3843" max="3843" width="12.85546875" style="20" customWidth="1"/>
    <col min="3844" max="3844" width="13.28515625" style="20" customWidth="1"/>
    <col min="3845" max="3845" width="13.7109375" style="20" customWidth="1"/>
    <col min="3846" max="3846" width="10.7109375" style="20" customWidth="1"/>
    <col min="3847" max="3852" width="11.42578125" style="20"/>
    <col min="3853" max="3853" width="14.42578125" style="20" customWidth="1"/>
    <col min="3854" max="4096" width="11.42578125" style="20"/>
    <col min="4097" max="4097" width="15.7109375" style="20" customWidth="1"/>
    <col min="4098" max="4098" width="35.7109375" style="20" customWidth="1"/>
    <col min="4099" max="4099" width="12.85546875" style="20" customWidth="1"/>
    <col min="4100" max="4100" width="13.28515625" style="20" customWidth="1"/>
    <col min="4101" max="4101" width="13.7109375" style="20" customWidth="1"/>
    <col min="4102" max="4102" width="10.7109375" style="20" customWidth="1"/>
    <col min="4103" max="4108" width="11.42578125" style="20"/>
    <col min="4109" max="4109" width="14.42578125" style="20" customWidth="1"/>
    <col min="4110" max="4352" width="11.42578125" style="20"/>
    <col min="4353" max="4353" width="15.7109375" style="20" customWidth="1"/>
    <col min="4354" max="4354" width="35.7109375" style="20" customWidth="1"/>
    <col min="4355" max="4355" width="12.85546875" style="20" customWidth="1"/>
    <col min="4356" max="4356" width="13.28515625" style="20" customWidth="1"/>
    <col min="4357" max="4357" width="13.7109375" style="20" customWidth="1"/>
    <col min="4358" max="4358" width="10.7109375" style="20" customWidth="1"/>
    <col min="4359" max="4364" width="11.42578125" style="20"/>
    <col min="4365" max="4365" width="14.42578125" style="20" customWidth="1"/>
    <col min="4366" max="4608" width="11.42578125" style="20"/>
    <col min="4609" max="4609" width="15.7109375" style="20" customWidth="1"/>
    <col min="4610" max="4610" width="35.7109375" style="20" customWidth="1"/>
    <col min="4611" max="4611" width="12.85546875" style="20" customWidth="1"/>
    <col min="4612" max="4612" width="13.28515625" style="20" customWidth="1"/>
    <col min="4613" max="4613" width="13.7109375" style="20" customWidth="1"/>
    <col min="4614" max="4614" width="10.7109375" style="20" customWidth="1"/>
    <col min="4615" max="4620" width="11.42578125" style="20"/>
    <col min="4621" max="4621" width="14.42578125" style="20" customWidth="1"/>
    <col min="4622" max="4864" width="11.42578125" style="20"/>
    <col min="4865" max="4865" width="15.7109375" style="20" customWidth="1"/>
    <col min="4866" max="4866" width="35.7109375" style="20" customWidth="1"/>
    <col min="4867" max="4867" width="12.85546875" style="20" customWidth="1"/>
    <col min="4868" max="4868" width="13.28515625" style="20" customWidth="1"/>
    <col min="4869" max="4869" width="13.7109375" style="20" customWidth="1"/>
    <col min="4870" max="4870" width="10.7109375" style="20" customWidth="1"/>
    <col min="4871" max="4876" width="11.42578125" style="20"/>
    <col min="4877" max="4877" width="14.42578125" style="20" customWidth="1"/>
    <col min="4878" max="5120" width="11.42578125" style="20"/>
    <col min="5121" max="5121" width="15.7109375" style="20" customWidth="1"/>
    <col min="5122" max="5122" width="35.7109375" style="20" customWidth="1"/>
    <col min="5123" max="5123" width="12.85546875" style="20" customWidth="1"/>
    <col min="5124" max="5124" width="13.28515625" style="20" customWidth="1"/>
    <col min="5125" max="5125" width="13.7109375" style="20" customWidth="1"/>
    <col min="5126" max="5126" width="10.7109375" style="20" customWidth="1"/>
    <col min="5127" max="5132" width="11.42578125" style="20"/>
    <col min="5133" max="5133" width="14.42578125" style="20" customWidth="1"/>
    <col min="5134" max="5376" width="11.42578125" style="20"/>
    <col min="5377" max="5377" width="15.7109375" style="20" customWidth="1"/>
    <col min="5378" max="5378" width="35.7109375" style="20" customWidth="1"/>
    <col min="5379" max="5379" width="12.85546875" style="20" customWidth="1"/>
    <col min="5380" max="5380" width="13.28515625" style="20" customWidth="1"/>
    <col min="5381" max="5381" width="13.7109375" style="20" customWidth="1"/>
    <col min="5382" max="5382" width="10.7109375" style="20" customWidth="1"/>
    <col min="5383" max="5388" width="11.42578125" style="20"/>
    <col min="5389" max="5389" width="14.42578125" style="20" customWidth="1"/>
    <col min="5390" max="5632" width="11.42578125" style="20"/>
    <col min="5633" max="5633" width="15.7109375" style="20" customWidth="1"/>
    <col min="5634" max="5634" width="35.7109375" style="20" customWidth="1"/>
    <col min="5635" max="5635" width="12.85546875" style="20" customWidth="1"/>
    <col min="5636" max="5636" width="13.28515625" style="20" customWidth="1"/>
    <col min="5637" max="5637" width="13.7109375" style="20" customWidth="1"/>
    <col min="5638" max="5638" width="10.7109375" style="20" customWidth="1"/>
    <col min="5639" max="5644" width="11.42578125" style="20"/>
    <col min="5645" max="5645" width="14.42578125" style="20" customWidth="1"/>
    <col min="5646" max="5888" width="11.42578125" style="20"/>
    <col min="5889" max="5889" width="15.7109375" style="20" customWidth="1"/>
    <col min="5890" max="5890" width="35.7109375" style="20" customWidth="1"/>
    <col min="5891" max="5891" width="12.85546875" style="20" customWidth="1"/>
    <col min="5892" max="5892" width="13.28515625" style="20" customWidth="1"/>
    <col min="5893" max="5893" width="13.7109375" style="20" customWidth="1"/>
    <col min="5894" max="5894" width="10.7109375" style="20" customWidth="1"/>
    <col min="5895" max="5900" width="11.42578125" style="20"/>
    <col min="5901" max="5901" width="14.42578125" style="20" customWidth="1"/>
    <col min="5902" max="6144" width="11.42578125" style="20"/>
    <col min="6145" max="6145" width="15.7109375" style="20" customWidth="1"/>
    <col min="6146" max="6146" width="35.7109375" style="20" customWidth="1"/>
    <col min="6147" max="6147" width="12.85546875" style="20" customWidth="1"/>
    <col min="6148" max="6148" width="13.28515625" style="20" customWidth="1"/>
    <col min="6149" max="6149" width="13.7109375" style="20" customWidth="1"/>
    <col min="6150" max="6150" width="10.7109375" style="20" customWidth="1"/>
    <col min="6151" max="6156" width="11.42578125" style="20"/>
    <col min="6157" max="6157" width="14.42578125" style="20" customWidth="1"/>
    <col min="6158" max="6400" width="11.42578125" style="20"/>
    <col min="6401" max="6401" width="15.7109375" style="20" customWidth="1"/>
    <col min="6402" max="6402" width="35.7109375" style="20" customWidth="1"/>
    <col min="6403" max="6403" width="12.85546875" style="20" customWidth="1"/>
    <col min="6404" max="6404" width="13.28515625" style="20" customWidth="1"/>
    <col min="6405" max="6405" width="13.7109375" style="20" customWidth="1"/>
    <col min="6406" max="6406" width="10.7109375" style="20" customWidth="1"/>
    <col min="6407" max="6412" width="11.42578125" style="20"/>
    <col min="6413" max="6413" width="14.42578125" style="20" customWidth="1"/>
    <col min="6414" max="6656" width="11.42578125" style="20"/>
    <col min="6657" max="6657" width="15.7109375" style="20" customWidth="1"/>
    <col min="6658" max="6658" width="35.7109375" style="20" customWidth="1"/>
    <col min="6659" max="6659" width="12.85546875" style="20" customWidth="1"/>
    <col min="6660" max="6660" width="13.28515625" style="20" customWidth="1"/>
    <col min="6661" max="6661" width="13.7109375" style="20" customWidth="1"/>
    <col min="6662" max="6662" width="10.7109375" style="20" customWidth="1"/>
    <col min="6663" max="6668" width="11.42578125" style="20"/>
    <col min="6669" max="6669" width="14.42578125" style="20" customWidth="1"/>
    <col min="6670" max="6912" width="11.42578125" style="20"/>
    <col min="6913" max="6913" width="15.7109375" style="20" customWidth="1"/>
    <col min="6914" max="6914" width="35.7109375" style="20" customWidth="1"/>
    <col min="6915" max="6915" width="12.85546875" style="20" customWidth="1"/>
    <col min="6916" max="6916" width="13.28515625" style="20" customWidth="1"/>
    <col min="6917" max="6917" width="13.7109375" style="20" customWidth="1"/>
    <col min="6918" max="6918" width="10.7109375" style="20" customWidth="1"/>
    <col min="6919" max="6924" width="11.42578125" style="20"/>
    <col min="6925" max="6925" width="14.42578125" style="20" customWidth="1"/>
    <col min="6926" max="7168" width="11.42578125" style="20"/>
    <col min="7169" max="7169" width="15.7109375" style="20" customWidth="1"/>
    <col min="7170" max="7170" width="35.7109375" style="20" customWidth="1"/>
    <col min="7171" max="7171" width="12.85546875" style="20" customWidth="1"/>
    <col min="7172" max="7172" width="13.28515625" style="20" customWidth="1"/>
    <col min="7173" max="7173" width="13.7109375" style="20" customWidth="1"/>
    <col min="7174" max="7174" width="10.7109375" style="20" customWidth="1"/>
    <col min="7175" max="7180" width="11.42578125" style="20"/>
    <col min="7181" max="7181" width="14.42578125" style="20" customWidth="1"/>
    <col min="7182" max="7424" width="11.42578125" style="20"/>
    <col min="7425" max="7425" width="15.7109375" style="20" customWidth="1"/>
    <col min="7426" max="7426" width="35.7109375" style="20" customWidth="1"/>
    <col min="7427" max="7427" width="12.85546875" style="20" customWidth="1"/>
    <col min="7428" max="7428" width="13.28515625" style="20" customWidth="1"/>
    <col min="7429" max="7429" width="13.7109375" style="20" customWidth="1"/>
    <col min="7430" max="7430" width="10.7109375" style="20" customWidth="1"/>
    <col min="7431" max="7436" width="11.42578125" style="20"/>
    <col min="7437" max="7437" width="14.42578125" style="20" customWidth="1"/>
    <col min="7438" max="7680" width="11.42578125" style="20"/>
    <col min="7681" max="7681" width="15.7109375" style="20" customWidth="1"/>
    <col min="7682" max="7682" width="35.7109375" style="20" customWidth="1"/>
    <col min="7683" max="7683" width="12.85546875" style="20" customWidth="1"/>
    <col min="7684" max="7684" width="13.28515625" style="20" customWidth="1"/>
    <col min="7685" max="7685" width="13.7109375" style="20" customWidth="1"/>
    <col min="7686" max="7686" width="10.7109375" style="20" customWidth="1"/>
    <col min="7687" max="7692" width="11.42578125" style="20"/>
    <col min="7693" max="7693" width="14.42578125" style="20" customWidth="1"/>
    <col min="7694" max="7936" width="11.42578125" style="20"/>
    <col min="7937" max="7937" width="15.7109375" style="20" customWidth="1"/>
    <col min="7938" max="7938" width="35.7109375" style="20" customWidth="1"/>
    <col min="7939" max="7939" width="12.85546875" style="20" customWidth="1"/>
    <col min="7940" max="7940" width="13.28515625" style="20" customWidth="1"/>
    <col min="7941" max="7941" width="13.7109375" style="20" customWidth="1"/>
    <col min="7942" max="7942" width="10.7109375" style="20" customWidth="1"/>
    <col min="7943" max="7948" width="11.42578125" style="20"/>
    <col min="7949" max="7949" width="14.42578125" style="20" customWidth="1"/>
    <col min="7950" max="8192" width="11.42578125" style="20"/>
    <col min="8193" max="8193" width="15.7109375" style="20" customWidth="1"/>
    <col min="8194" max="8194" width="35.7109375" style="20" customWidth="1"/>
    <col min="8195" max="8195" width="12.85546875" style="20" customWidth="1"/>
    <col min="8196" max="8196" width="13.28515625" style="20" customWidth="1"/>
    <col min="8197" max="8197" width="13.7109375" style="20" customWidth="1"/>
    <col min="8198" max="8198" width="10.7109375" style="20" customWidth="1"/>
    <col min="8199" max="8204" width="11.42578125" style="20"/>
    <col min="8205" max="8205" width="14.42578125" style="20" customWidth="1"/>
    <col min="8206" max="8448" width="11.42578125" style="20"/>
    <col min="8449" max="8449" width="15.7109375" style="20" customWidth="1"/>
    <col min="8450" max="8450" width="35.7109375" style="20" customWidth="1"/>
    <col min="8451" max="8451" width="12.85546875" style="20" customWidth="1"/>
    <col min="8452" max="8452" width="13.28515625" style="20" customWidth="1"/>
    <col min="8453" max="8453" width="13.7109375" style="20" customWidth="1"/>
    <col min="8454" max="8454" width="10.7109375" style="20" customWidth="1"/>
    <col min="8455" max="8460" width="11.42578125" style="20"/>
    <col min="8461" max="8461" width="14.42578125" style="20" customWidth="1"/>
    <col min="8462" max="8704" width="11.42578125" style="20"/>
    <col min="8705" max="8705" width="15.7109375" style="20" customWidth="1"/>
    <col min="8706" max="8706" width="35.7109375" style="20" customWidth="1"/>
    <col min="8707" max="8707" width="12.85546875" style="20" customWidth="1"/>
    <col min="8708" max="8708" width="13.28515625" style="20" customWidth="1"/>
    <col min="8709" max="8709" width="13.7109375" style="20" customWidth="1"/>
    <col min="8710" max="8710" width="10.7109375" style="20" customWidth="1"/>
    <col min="8711" max="8716" width="11.42578125" style="20"/>
    <col min="8717" max="8717" width="14.42578125" style="20" customWidth="1"/>
    <col min="8718" max="8960" width="11.42578125" style="20"/>
    <col min="8961" max="8961" width="15.7109375" style="20" customWidth="1"/>
    <col min="8962" max="8962" width="35.7109375" style="20" customWidth="1"/>
    <col min="8963" max="8963" width="12.85546875" style="20" customWidth="1"/>
    <col min="8964" max="8964" width="13.28515625" style="20" customWidth="1"/>
    <col min="8965" max="8965" width="13.7109375" style="20" customWidth="1"/>
    <col min="8966" max="8966" width="10.7109375" style="20" customWidth="1"/>
    <col min="8967" max="8972" width="11.42578125" style="20"/>
    <col min="8973" max="8973" width="14.42578125" style="20" customWidth="1"/>
    <col min="8974" max="9216" width="11.42578125" style="20"/>
    <col min="9217" max="9217" width="15.7109375" style="20" customWidth="1"/>
    <col min="9218" max="9218" width="35.7109375" style="20" customWidth="1"/>
    <col min="9219" max="9219" width="12.85546875" style="20" customWidth="1"/>
    <col min="9220" max="9220" width="13.28515625" style="20" customWidth="1"/>
    <col min="9221" max="9221" width="13.7109375" style="20" customWidth="1"/>
    <col min="9222" max="9222" width="10.7109375" style="20" customWidth="1"/>
    <col min="9223" max="9228" width="11.42578125" style="20"/>
    <col min="9229" max="9229" width="14.42578125" style="20" customWidth="1"/>
    <col min="9230" max="9472" width="11.42578125" style="20"/>
    <col min="9473" max="9473" width="15.7109375" style="20" customWidth="1"/>
    <col min="9474" max="9474" width="35.7109375" style="20" customWidth="1"/>
    <col min="9475" max="9475" width="12.85546875" style="20" customWidth="1"/>
    <col min="9476" max="9476" width="13.28515625" style="20" customWidth="1"/>
    <col min="9477" max="9477" width="13.7109375" style="20" customWidth="1"/>
    <col min="9478" max="9478" width="10.7109375" style="20" customWidth="1"/>
    <col min="9479" max="9484" width="11.42578125" style="20"/>
    <col min="9485" max="9485" width="14.42578125" style="20" customWidth="1"/>
    <col min="9486" max="9728" width="11.42578125" style="20"/>
    <col min="9729" max="9729" width="15.7109375" style="20" customWidth="1"/>
    <col min="9730" max="9730" width="35.7109375" style="20" customWidth="1"/>
    <col min="9731" max="9731" width="12.85546875" style="20" customWidth="1"/>
    <col min="9732" max="9732" width="13.28515625" style="20" customWidth="1"/>
    <col min="9733" max="9733" width="13.7109375" style="20" customWidth="1"/>
    <col min="9734" max="9734" width="10.7109375" style="20" customWidth="1"/>
    <col min="9735" max="9740" width="11.42578125" style="20"/>
    <col min="9741" max="9741" width="14.42578125" style="20" customWidth="1"/>
    <col min="9742" max="9984" width="11.42578125" style="20"/>
    <col min="9985" max="9985" width="15.7109375" style="20" customWidth="1"/>
    <col min="9986" max="9986" width="35.7109375" style="20" customWidth="1"/>
    <col min="9987" max="9987" width="12.85546875" style="20" customWidth="1"/>
    <col min="9988" max="9988" width="13.28515625" style="20" customWidth="1"/>
    <col min="9989" max="9989" width="13.7109375" style="20" customWidth="1"/>
    <col min="9990" max="9990" width="10.7109375" style="20" customWidth="1"/>
    <col min="9991" max="9996" width="11.42578125" style="20"/>
    <col min="9997" max="9997" width="14.42578125" style="20" customWidth="1"/>
    <col min="9998" max="10240" width="11.42578125" style="20"/>
    <col min="10241" max="10241" width="15.7109375" style="20" customWidth="1"/>
    <col min="10242" max="10242" width="35.7109375" style="20" customWidth="1"/>
    <col min="10243" max="10243" width="12.85546875" style="20" customWidth="1"/>
    <col min="10244" max="10244" width="13.28515625" style="20" customWidth="1"/>
    <col min="10245" max="10245" width="13.7109375" style="20" customWidth="1"/>
    <col min="10246" max="10246" width="10.7109375" style="20" customWidth="1"/>
    <col min="10247" max="10252" width="11.42578125" style="20"/>
    <col min="10253" max="10253" width="14.42578125" style="20" customWidth="1"/>
    <col min="10254" max="10496" width="11.42578125" style="20"/>
    <col min="10497" max="10497" width="15.7109375" style="20" customWidth="1"/>
    <col min="10498" max="10498" width="35.7109375" style="20" customWidth="1"/>
    <col min="10499" max="10499" width="12.85546875" style="20" customWidth="1"/>
    <col min="10500" max="10500" width="13.28515625" style="20" customWidth="1"/>
    <col min="10501" max="10501" width="13.7109375" style="20" customWidth="1"/>
    <col min="10502" max="10502" width="10.7109375" style="20" customWidth="1"/>
    <col min="10503" max="10508" width="11.42578125" style="20"/>
    <col min="10509" max="10509" width="14.42578125" style="20" customWidth="1"/>
    <col min="10510" max="10752" width="11.42578125" style="20"/>
    <col min="10753" max="10753" width="15.7109375" style="20" customWidth="1"/>
    <col min="10754" max="10754" width="35.7109375" style="20" customWidth="1"/>
    <col min="10755" max="10755" width="12.85546875" style="20" customWidth="1"/>
    <col min="10756" max="10756" width="13.28515625" style="20" customWidth="1"/>
    <col min="10757" max="10757" width="13.7109375" style="20" customWidth="1"/>
    <col min="10758" max="10758" width="10.7109375" style="20" customWidth="1"/>
    <col min="10759" max="10764" width="11.42578125" style="20"/>
    <col min="10765" max="10765" width="14.42578125" style="20" customWidth="1"/>
    <col min="10766" max="11008" width="11.42578125" style="20"/>
    <col min="11009" max="11009" width="15.7109375" style="20" customWidth="1"/>
    <col min="11010" max="11010" width="35.7109375" style="20" customWidth="1"/>
    <col min="11011" max="11011" width="12.85546875" style="20" customWidth="1"/>
    <col min="11012" max="11012" width="13.28515625" style="20" customWidth="1"/>
    <col min="11013" max="11013" width="13.7109375" style="20" customWidth="1"/>
    <col min="11014" max="11014" width="10.7109375" style="20" customWidth="1"/>
    <col min="11015" max="11020" width="11.42578125" style="20"/>
    <col min="11021" max="11021" width="14.42578125" style="20" customWidth="1"/>
    <col min="11022" max="11264" width="11.42578125" style="20"/>
    <col min="11265" max="11265" width="15.7109375" style="20" customWidth="1"/>
    <col min="11266" max="11266" width="35.7109375" style="20" customWidth="1"/>
    <col min="11267" max="11267" width="12.85546875" style="20" customWidth="1"/>
    <col min="11268" max="11268" width="13.28515625" style="20" customWidth="1"/>
    <col min="11269" max="11269" width="13.7109375" style="20" customWidth="1"/>
    <col min="11270" max="11270" width="10.7109375" style="20" customWidth="1"/>
    <col min="11271" max="11276" width="11.42578125" style="20"/>
    <col min="11277" max="11277" width="14.42578125" style="20" customWidth="1"/>
    <col min="11278" max="11520" width="11.42578125" style="20"/>
    <col min="11521" max="11521" width="15.7109375" style="20" customWidth="1"/>
    <col min="11522" max="11522" width="35.7109375" style="20" customWidth="1"/>
    <col min="11523" max="11523" width="12.85546875" style="20" customWidth="1"/>
    <col min="11524" max="11524" width="13.28515625" style="20" customWidth="1"/>
    <col min="11525" max="11525" width="13.7109375" style="20" customWidth="1"/>
    <col min="11526" max="11526" width="10.7109375" style="20" customWidth="1"/>
    <col min="11527" max="11532" width="11.42578125" style="20"/>
    <col min="11533" max="11533" width="14.42578125" style="20" customWidth="1"/>
    <col min="11534" max="11776" width="11.42578125" style="20"/>
    <col min="11777" max="11777" width="15.7109375" style="20" customWidth="1"/>
    <col min="11778" max="11778" width="35.7109375" style="20" customWidth="1"/>
    <col min="11779" max="11779" width="12.85546875" style="20" customWidth="1"/>
    <col min="11780" max="11780" width="13.28515625" style="20" customWidth="1"/>
    <col min="11781" max="11781" width="13.7109375" style="20" customWidth="1"/>
    <col min="11782" max="11782" width="10.7109375" style="20" customWidth="1"/>
    <col min="11783" max="11788" width="11.42578125" style="20"/>
    <col min="11789" max="11789" width="14.42578125" style="20" customWidth="1"/>
    <col min="11790" max="12032" width="11.42578125" style="20"/>
    <col min="12033" max="12033" width="15.7109375" style="20" customWidth="1"/>
    <col min="12034" max="12034" width="35.7109375" style="20" customWidth="1"/>
    <col min="12035" max="12035" width="12.85546875" style="20" customWidth="1"/>
    <col min="12036" max="12036" width="13.28515625" style="20" customWidth="1"/>
    <col min="12037" max="12037" width="13.7109375" style="20" customWidth="1"/>
    <col min="12038" max="12038" width="10.7109375" style="20" customWidth="1"/>
    <col min="12039" max="12044" width="11.42578125" style="20"/>
    <col min="12045" max="12045" width="14.42578125" style="20" customWidth="1"/>
    <col min="12046" max="12288" width="11.42578125" style="20"/>
    <col min="12289" max="12289" width="15.7109375" style="20" customWidth="1"/>
    <col min="12290" max="12290" width="35.7109375" style="20" customWidth="1"/>
    <col min="12291" max="12291" width="12.85546875" style="20" customWidth="1"/>
    <col min="12292" max="12292" width="13.28515625" style="20" customWidth="1"/>
    <col min="12293" max="12293" width="13.7109375" style="20" customWidth="1"/>
    <col min="12294" max="12294" width="10.7109375" style="20" customWidth="1"/>
    <col min="12295" max="12300" width="11.42578125" style="20"/>
    <col min="12301" max="12301" width="14.42578125" style="20" customWidth="1"/>
    <col min="12302" max="12544" width="11.42578125" style="20"/>
    <col min="12545" max="12545" width="15.7109375" style="20" customWidth="1"/>
    <col min="12546" max="12546" width="35.7109375" style="20" customWidth="1"/>
    <col min="12547" max="12547" width="12.85546875" style="20" customWidth="1"/>
    <col min="12548" max="12548" width="13.28515625" style="20" customWidth="1"/>
    <col min="12549" max="12549" width="13.7109375" style="20" customWidth="1"/>
    <col min="12550" max="12550" width="10.7109375" style="20" customWidth="1"/>
    <col min="12551" max="12556" width="11.42578125" style="20"/>
    <col min="12557" max="12557" width="14.42578125" style="20" customWidth="1"/>
    <col min="12558" max="12800" width="11.42578125" style="20"/>
    <col min="12801" max="12801" width="15.7109375" style="20" customWidth="1"/>
    <col min="12802" max="12802" width="35.7109375" style="20" customWidth="1"/>
    <col min="12803" max="12803" width="12.85546875" style="20" customWidth="1"/>
    <col min="12804" max="12804" width="13.28515625" style="20" customWidth="1"/>
    <col min="12805" max="12805" width="13.7109375" style="20" customWidth="1"/>
    <col min="12806" max="12806" width="10.7109375" style="20" customWidth="1"/>
    <col min="12807" max="12812" width="11.42578125" style="20"/>
    <col min="12813" max="12813" width="14.42578125" style="20" customWidth="1"/>
    <col min="12814" max="13056" width="11.42578125" style="20"/>
    <col min="13057" max="13057" width="15.7109375" style="20" customWidth="1"/>
    <col min="13058" max="13058" width="35.7109375" style="20" customWidth="1"/>
    <col min="13059" max="13059" width="12.85546875" style="20" customWidth="1"/>
    <col min="13060" max="13060" width="13.28515625" style="20" customWidth="1"/>
    <col min="13061" max="13061" width="13.7109375" style="20" customWidth="1"/>
    <col min="13062" max="13062" width="10.7109375" style="20" customWidth="1"/>
    <col min="13063" max="13068" width="11.42578125" style="20"/>
    <col min="13069" max="13069" width="14.42578125" style="20" customWidth="1"/>
    <col min="13070" max="13312" width="11.42578125" style="20"/>
    <col min="13313" max="13313" width="15.7109375" style="20" customWidth="1"/>
    <col min="13314" max="13314" width="35.7109375" style="20" customWidth="1"/>
    <col min="13315" max="13315" width="12.85546875" style="20" customWidth="1"/>
    <col min="13316" max="13316" width="13.28515625" style="20" customWidth="1"/>
    <col min="13317" max="13317" width="13.7109375" style="20" customWidth="1"/>
    <col min="13318" max="13318" width="10.7109375" style="20" customWidth="1"/>
    <col min="13319" max="13324" width="11.42578125" style="20"/>
    <col min="13325" max="13325" width="14.42578125" style="20" customWidth="1"/>
    <col min="13326" max="13568" width="11.42578125" style="20"/>
    <col min="13569" max="13569" width="15.7109375" style="20" customWidth="1"/>
    <col min="13570" max="13570" width="35.7109375" style="20" customWidth="1"/>
    <col min="13571" max="13571" width="12.85546875" style="20" customWidth="1"/>
    <col min="13572" max="13572" width="13.28515625" style="20" customWidth="1"/>
    <col min="13573" max="13573" width="13.7109375" style="20" customWidth="1"/>
    <col min="13574" max="13574" width="10.7109375" style="20" customWidth="1"/>
    <col min="13575" max="13580" width="11.42578125" style="20"/>
    <col min="13581" max="13581" width="14.42578125" style="20" customWidth="1"/>
    <col min="13582" max="13824" width="11.42578125" style="20"/>
    <col min="13825" max="13825" width="15.7109375" style="20" customWidth="1"/>
    <col min="13826" max="13826" width="35.7109375" style="20" customWidth="1"/>
    <col min="13827" max="13827" width="12.85546875" style="20" customWidth="1"/>
    <col min="13828" max="13828" width="13.28515625" style="20" customWidth="1"/>
    <col min="13829" max="13829" width="13.7109375" style="20" customWidth="1"/>
    <col min="13830" max="13830" width="10.7109375" style="20" customWidth="1"/>
    <col min="13831" max="13836" width="11.42578125" style="20"/>
    <col min="13837" max="13837" width="14.42578125" style="20" customWidth="1"/>
    <col min="13838" max="14080" width="11.42578125" style="20"/>
    <col min="14081" max="14081" width="15.7109375" style="20" customWidth="1"/>
    <col min="14082" max="14082" width="35.7109375" style="20" customWidth="1"/>
    <col min="14083" max="14083" width="12.85546875" style="20" customWidth="1"/>
    <col min="14084" max="14084" width="13.28515625" style="20" customWidth="1"/>
    <col min="14085" max="14085" width="13.7109375" style="20" customWidth="1"/>
    <col min="14086" max="14086" width="10.7109375" style="20" customWidth="1"/>
    <col min="14087" max="14092" width="11.42578125" style="20"/>
    <col min="14093" max="14093" width="14.42578125" style="20" customWidth="1"/>
    <col min="14094" max="14336" width="11.42578125" style="20"/>
    <col min="14337" max="14337" width="15.7109375" style="20" customWidth="1"/>
    <col min="14338" max="14338" width="35.7109375" style="20" customWidth="1"/>
    <col min="14339" max="14339" width="12.85546875" style="20" customWidth="1"/>
    <col min="14340" max="14340" width="13.28515625" style="20" customWidth="1"/>
    <col min="14341" max="14341" width="13.7109375" style="20" customWidth="1"/>
    <col min="14342" max="14342" width="10.7109375" style="20" customWidth="1"/>
    <col min="14343" max="14348" width="11.42578125" style="20"/>
    <col min="14349" max="14349" width="14.42578125" style="20" customWidth="1"/>
    <col min="14350" max="14592" width="11.42578125" style="20"/>
    <col min="14593" max="14593" width="15.7109375" style="20" customWidth="1"/>
    <col min="14594" max="14594" width="35.7109375" style="20" customWidth="1"/>
    <col min="14595" max="14595" width="12.85546875" style="20" customWidth="1"/>
    <col min="14596" max="14596" width="13.28515625" style="20" customWidth="1"/>
    <col min="14597" max="14597" width="13.7109375" style="20" customWidth="1"/>
    <col min="14598" max="14598" width="10.7109375" style="20" customWidth="1"/>
    <col min="14599" max="14604" width="11.42578125" style="20"/>
    <col min="14605" max="14605" width="14.42578125" style="20" customWidth="1"/>
    <col min="14606" max="14848" width="11.42578125" style="20"/>
    <col min="14849" max="14849" width="15.7109375" style="20" customWidth="1"/>
    <col min="14850" max="14850" width="35.7109375" style="20" customWidth="1"/>
    <col min="14851" max="14851" width="12.85546875" style="20" customWidth="1"/>
    <col min="14852" max="14852" width="13.28515625" style="20" customWidth="1"/>
    <col min="14853" max="14853" width="13.7109375" style="20" customWidth="1"/>
    <col min="14854" max="14854" width="10.7109375" style="20" customWidth="1"/>
    <col min="14855" max="14860" width="11.42578125" style="20"/>
    <col min="14861" max="14861" width="14.42578125" style="20" customWidth="1"/>
    <col min="14862" max="15104" width="11.42578125" style="20"/>
    <col min="15105" max="15105" width="15.7109375" style="20" customWidth="1"/>
    <col min="15106" max="15106" width="35.7109375" style="20" customWidth="1"/>
    <col min="15107" max="15107" width="12.85546875" style="20" customWidth="1"/>
    <col min="15108" max="15108" width="13.28515625" style="20" customWidth="1"/>
    <col min="15109" max="15109" width="13.7109375" style="20" customWidth="1"/>
    <col min="15110" max="15110" width="10.7109375" style="20" customWidth="1"/>
    <col min="15111" max="15116" width="11.42578125" style="20"/>
    <col min="15117" max="15117" width="14.42578125" style="20" customWidth="1"/>
    <col min="15118" max="15360" width="11.42578125" style="20"/>
    <col min="15361" max="15361" width="15.7109375" style="20" customWidth="1"/>
    <col min="15362" max="15362" width="35.7109375" style="20" customWidth="1"/>
    <col min="15363" max="15363" width="12.85546875" style="20" customWidth="1"/>
    <col min="15364" max="15364" width="13.28515625" style="20" customWidth="1"/>
    <col min="15365" max="15365" width="13.7109375" style="20" customWidth="1"/>
    <col min="15366" max="15366" width="10.7109375" style="20" customWidth="1"/>
    <col min="15367" max="15372" width="11.42578125" style="20"/>
    <col min="15373" max="15373" width="14.42578125" style="20" customWidth="1"/>
    <col min="15374" max="15616" width="11.42578125" style="20"/>
    <col min="15617" max="15617" width="15.7109375" style="20" customWidth="1"/>
    <col min="15618" max="15618" width="35.7109375" style="20" customWidth="1"/>
    <col min="15619" max="15619" width="12.85546875" style="20" customWidth="1"/>
    <col min="15620" max="15620" width="13.28515625" style="20" customWidth="1"/>
    <col min="15621" max="15621" width="13.7109375" style="20" customWidth="1"/>
    <col min="15622" max="15622" width="10.7109375" style="20" customWidth="1"/>
    <col min="15623" max="15628" width="11.42578125" style="20"/>
    <col min="15629" max="15629" width="14.42578125" style="20" customWidth="1"/>
    <col min="15630" max="15872" width="11.42578125" style="20"/>
    <col min="15873" max="15873" width="15.7109375" style="20" customWidth="1"/>
    <col min="15874" max="15874" width="35.7109375" style="20" customWidth="1"/>
    <col min="15875" max="15875" width="12.85546875" style="20" customWidth="1"/>
    <col min="15876" max="15876" width="13.28515625" style="20" customWidth="1"/>
    <col min="15877" max="15877" width="13.7109375" style="20" customWidth="1"/>
    <col min="15878" max="15878" width="10.7109375" style="20" customWidth="1"/>
    <col min="15879" max="15884" width="11.42578125" style="20"/>
    <col min="15885" max="15885" width="14.42578125" style="20" customWidth="1"/>
    <col min="15886" max="16128" width="11.42578125" style="20"/>
    <col min="16129" max="16129" width="15.7109375" style="20" customWidth="1"/>
    <col min="16130" max="16130" width="35.7109375" style="20" customWidth="1"/>
    <col min="16131" max="16131" width="12.85546875" style="20" customWidth="1"/>
    <col min="16132" max="16132" width="13.28515625" style="20" customWidth="1"/>
    <col min="16133" max="16133" width="13.7109375" style="20" customWidth="1"/>
    <col min="16134" max="16134" width="10.7109375" style="20" customWidth="1"/>
    <col min="16135" max="16140" width="11.42578125" style="20"/>
    <col min="16141" max="16141" width="14.42578125" style="20" customWidth="1"/>
    <col min="16142" max="16384" width="11.42578125" style="20"/>
  </cols>
  <sheetData>
    <row r="5" spans="2:7" ht="25.5" customHeight="1"/>
    <row r="6" spans="2:7" ht="30" customHeight="1">
      <c r="B6" s="573" t="s">
        <v>283</v>
      </c>
      <c r="C6" s="574"/>
      <c r="D6" s="574"/>
      <c r="E6" s="575"/>
    </row>
    <row r="7" spans="2:7" ht="38.25" customHeight="1">
      <c r="B7" s="24" t="s">
        <v>235</v>
      </c>
      <c r="C7" s="165" t="str">
        <f>actualizaciones!A3</f>
        <v>acumulado julio 2009</v>
      </c>
      <c r="D7" s="165" t="str">
        <f>actualizaciones!A2</f>
        <v xml:space="preserve">acumulado julio 2010 </v>
      </c>
      <c r="E7" s="270" t="s">
        <v>277</v>
      </c>
    </row>
    <row r="8" spans="2:7" ht="15" customHeight="1">
      <c r="B8" s="74" t="s">
        <v>236</v>
      </c>
      <c r="C8" s="75"/>
      <c r="D8" s="83"/>
      <c r="E8" s="84"/>
      <c r="G8" s="2"/>
    </row>
    <row r="9" spans="2:7">
      <c r="B9" s="27" t="s">
        <v>278</v>
      </c>
      <c r="C9" s="313">
        <v>7.5759489961088793</v>
      </c>
      <c r="D9" s="313">
        <v>7.4466807543751008</v>
      </c>
      <c r="E9" s="320">
        <f>D9-C9</f>
        <v>-0.12926824173377849</v>
      </c>
    </row>
    <row r="10" spans="2:7" ht="15" customHeight="1">
      <c r="B10" s="74" t="s">
        <v>238</v>
      </c>
      <c r="C10" s="296"/>
      <c r="D10" s="296"/>
      <c r="E10" s="84"/>
    </row>
    <row r="11" spans="2:7">
      <c r="B11" s="87" t="s">
        <v>239</v>
      </c>
      <c r="C11" s="278">
        <v>7.2949145348877007</v>
      </c>
      <c r="D11" s="278">
        <v>7.3144525342056204</v>
      </c>
      <c r="E11" s="321">
        <f>D11-C11</f>
        <v>1.9537999317919663E-2</v>
      </c>
    </row>
    <row r="12" spans="2:7">
      <c r="B12" s="87" t="s">
        <v>240</v>
      </c>
      <c r="C12" s="278">
        <v>7.4398236092265941</v>
      </c>
      <c r="D12" s="278">
        <v>7.3756549726970864</v>
      </c>
      <c r="E12" s="321">
        <f>D12-C12</f>
        <v>-6.4168636529507772E-2</v>
      </c>
    </row>
    <row r="13" spans="2:7">
      <c r="B13" s="87" t="s">
        <v>241</v>
      </c>
      <c r="C13" s="278">
        <v>6.9794759996857572</v>
      </c>
      <c r="D13" s="278">
        <v>7.4322975889355583</v>
      </c>
      <c r="E13" s="321">
        <f>D13-C13</f>
        <v>0.45282158924980109</v>
      </c>
    </row>
    <row r="14" spans="2:7">
      <c r="B14" s="87" t="s">
        <v>242</v>
      </c>
      <c r="C14" s="278">
        <v>3.946580406654344</v>
      </c>
      <c r="D14" s="278">
        <v>3.9014183155314304</v>
      </c>
      <c r="E14" s="321">
        <f>D14-C14</f>
        <v>-4.5162091122913584E-2</v>
      </c>
    </row>
    <row r="15" spans="2:7" ht="15" customHeight="1">
      <c r="B15" s="74" t="s">
        <v>243</v>
      </c>
      <c r="C15" s="296"/>
      <c r="D15" s="296"/>
      <c r="E15" s="84"/>
    </row>
    <row r="16" spans="2:7">
      <c r="B16" s="253" t="s">
        <v>244</v>
      </c>
      <c r="C16" s="300">
        <v>8.1182500264186839</v>
      </c>
      <c r="D16" s="300">
        <v>7.7342952665845504</v>
      </c>
      <c r="E16" s="322">
        <f>D16-C16</f>
        <v>-0.38395475983413352</v>
      </c>
    </row>
    <row r="17" spans="2:12">
      <c r="B17" s="36" t="s">
        <v>284</v>
      </c>
      <c r="C17" s="37"/>
      <c r="D17" s="37"/>
      <c r="E17" s="268"/>
    </row>
    <row r="18" spans="2:12" ht="15" customHeight="1" thickBot="1"/>
    <row r="19" spans="2:12" ht="30" customHeight="1" thickBot="1">
      <c r="E19" s="53" t="s">
        <v>49</v>
      </c>
    </row>
    <row r="26" spans="2:12"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</row>
  </sheetData>
  <mergeCells count="1">
    <mergeCell ref="B6:E6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0"/>
      <c r="C28" s="10"/>
      <c r="D28" s="10"/>
      <c r="E28" s="10"/>
      <c r="F28" s="10"/>
      <c r="G28" s="10"/>
      <c r="H28" s="10"/>
      <c r="I28" s="53" t="s">
        <v>51</v>
      </c>
      <c r="J28" s="10"/>
      <c r="K28" s="10"/>
      <c r="L28" s="1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C2:F58"/>
  <sheetViews>
    <sheetView showGridLines="0" showRowColHeaders="0" zoomScaleNormal="100" workbookViewId="0">
      <selection activeCell="E10" sqref="E10"/>
    </sheetView>
  </sheetViews>
  <sheetFormatPr baseColWidth="10" defaultRowHeight="15" outlineLevelRow="1"/>
  <cols>
    <col min="1" max="1" width="14.42578125" customWidth="1"/>
    <col min="4" max="6" width="14.42578125" customWidth="1"/>
  </cols>
  <sheetData>
    <row r="2" spans="3:6" ht="43.5" customHeight="1"/>
    <row r="3" spans="3:6" ht="41.25" customHeight="1">
      <c r="C3" s="493" t="s">
        <v>52</v>
      </c>
      <c r="D3" s="493"/>
      <c r="E3" s="493"/>
      <c r="F3" s="493"/>
    </row>
    <row r="4" spans="3:6" ht="15" customHeight="1">
      <c r="C4" s="497"/>
      <c r="D4" s="499" t="s">
        <v>53</v>
      </c>
      <c r="E4" s="499" t="s">
        <v>35</v>
      </c>
      <c r="F4" s="499" t="s">
        <v>36</v>
      </c>
    </row>
    <row r="5" spans="3:6">
      <c r="C5" s="498"/>
      <c r="D5" s="500"/>
      <c r="E5" s="500"/>
      <c r="F5" s="500"/>
    </row>
    <row r="6" spans="3:6" hidden="1">
      <c r="C6" s="44" t="s">
        <v>37</v>
      </c>
      <c r="D6" s="54" t="str">
        <f>IFERROR('tab. Turistas alojados tip'!D5/'tab. Turistas alojados tip'!D18-1,"-")</f>
        <v>-</v>
      </c>
      <c r="E6" s="54" t="str">
        <f>IFERROR('tab. Turistas alojados tip'!E5/'tab. Turistas alojados tip'!E18-1,"-")</f>
        <v>-</v>
      </c>
      <c r="F6" s="54" t="str">
        <f>IFERROR('tab. Turistas alojados tip'!F5/'tab. Turistas alojados tip'!F18-1,"-")</f>
        <v>-</v>
      </c>
    </row>
    <row r="7" spans="3:6" hidden="1">
      <c r="C7" s="44" t="s">
        <v>38</v>
      </c>
      <c r="D7" s="54" t="str">
        <f>IFERROR('tab. Turistas alojados tip'!D6/'tab. Turistas alojados tip'!D19-1,"-")</f>
        <v>-</v>
      </c>
      <c r="E7" s="54" t="str">
        <f>IFERROR('tab. Turistas alojados tip'!E6/'tab. Turistas alojados tip'!E19-1,"-")</f>
        <v>-</v>
      </c>
      <c r="F7" s="54" t="str">
        <f>IFERROR('tab. Turistas alojados tip'!F6/'tab. Turistas alojados tip'!F19-1,"-")</f>
        <v>-</v>
      </c>
    </row>
    <row r="8" spans="3:6" hidden="1">
      <c r="C8" s="44" t="s">
        <v>39</v>
      </c>
      <c r="D8" s="54" t="str">
        <f>IFERROR('tab. Turistas alojados tip'!D7/'tab. Turistas alojados tip'!D20-1,"-")</f>
        <v>-</v>
      </c>
      <c r="E8" s="54" t="str">
        <f>IFERROR('tab. Turistas alojados tip'!E7/'tab. Turistas alojados tip'!E20-1,"-")</f>
        <v>-</v>
      </c>
      <c r="F8" s="54" t="str">
        <f>IFERROR('tab. Turistas alojados tip'!F7/'tab. Turistas alojados tip'!F20-1,"-")</f>
        <v>-</v>
      </c>
    </row>
    <row r="9" spans="3:6" hidden="1">
      <c r="C9" s="44" t="s">
        <v>40</v>
      </c>
      <c r="D9" s="54" t="str">
        <f>IFERROR('tab. Turistas alojados tip'!D8/'tab. Turistas alojados tip'!D21-1,"-")</f>
        <v>-</v>
      </c>
      <c r="E9" s="54" t="str">
        <f>IFERROR('tab. Turistas alojados tip'!E8/'tab. Turistas alojados tip'!E21-1,"-")</f>
        <v>-</v>
      </c>
      <c r="F9" s="54" t="str">
        <f>IFERROR('tab. Turistas alojados tip'!F8/'tab. Turistas alojados tip'!F21-1,"-")</f>
        <v>-</v>
      </c>
    </row>
    <row r="10" spans="3:6" hidden="1">
      <c r="C10" s="44" t="s">
        <v>41</v>
      </c>
      <c r="D10" s="54" t="str">
        <f>IFERROR('tab. Turistas alojados tip'!D9/'tab. Turistas alojados tip'!D22-1,"-")</f>
        <v>-</v>
      </c>
      <c r="E10" s="54" t="str">
        <f>IFERROR('tab. Turistas alojados tip'!E9/'tab. Turistas alojados tip'!E22-1,"-")</f>
        <v>-</v>
      </c>
      <c r="F10" s="54" t="str">
        <f>IFERROR('tab. Turistas alojados tip'!F9/'tab. Turistas alojados tip'!F22-1,"-")</f>
        <v>-</v>
      </c>
    </row>
    <row r="11" spans="3:6">
      <c r="C11" s="44" t="s">
        <v>42</v>
      </c>
      <c r="D11" s="54">
        <f>IFERROR('tab. Turistas alojados tip'!D10/'tab. Turistas alojados tip'!D23-1,"-")</f>
        <v>-0.11341969668523266</v>
      </c>
      <c r="E11" s="54">
        <f>IFERROR('tab. Turistas alojados tip'!E10/'tab. Turistas alojados tip'!E23-1,"-")</f>
        <v>-0.21927547230099453</v>
      </c>
      <c r="F11" s="54">
        <f>IFERROR('tab. Turistas alojados tip'!F10/'tab. Turistas alojados tip'!F23-1,"-")</f>
        <v>-0.14973826294296599</v>
      </c>
    </row>
    <row r="12" spans="3:6">
      <c r="C12" s="44" t="s">
        <v>43</v>
      </c>
      <c r="D12" s="54">
        <f>IFERROR('tab. Turistas alojados tip'!D11/'tab. Turistas alojados tip'!D24-1,"-")</f>
        <v>7.9227443941653819E-2</v>
      </c>
      <c r="E12" s="54">
        <f>IFERROR('tab. Turistas alojados tip'!E11/'tab. Turistas alojados tip'!E24-1,"-")</f>
        <v>-2.2190599012762879E-2</v>
      </c>
      <c r="F12" s="54">
        <f>IFERROR('tab. Turistas alojados tip'!F11/'tab. Turistas alojados tip'!F24-1,"-")</f>
        <v>4.2469860099284329E-2</v>
      </c>
    </row>
    <row r="13" spans="3:6">
      <c r="C13" s="44" t="s">
        <v>44</v>
      </c>
      <c r="D13" s="54">
        <f>IFERROR('tab. Turistas alojados tip'!D12/'tab. Turistas alojados tip'!D25-1,"-")</f>
        <v>8.2153971045866525E-2</v>
      </c>
      <c r="E13" s="54">
        <f>IFERROR('tab. Turistas alojados tip'!E12/'tab. Turistas alojados tip'!E25-1,"-")</f>
        <v>-0.13311417240659573</v>
      </c>
      <c r="F13" s="54">
        <f>IFERROR('tab. Turistas alojados tip'!F12/'tab. Turistas alojados tip'!F25-1,"-")</f>
        <v>8.6423492934657453E-3</v>
      </c>
    </row>
    <row r="14" spans="3:6">
      <c r="C14" s="44" t="s">
        <v>45</v>
      </c>
      <c r="D14" s="54">
        <f>IFERROR('tab. Turistas alojados tip'!D13/'tab. Turistas alojados tip'!D26-1,"-")</f>
        <v>-0.13682239101030069</v>
      </c>
      <c r="E14" s="54">
        <f>IFERROR('tab. Turistas alojados tip'!E13/'tab. Turistas alojados tip'!E26-1,"-")</f>
        <v>-0.18086295551084286</v>
      </c>
      <c r="F14" s="54">
        <f>IFERROR('tab. Turistas alojados tip'!F13/'tab. Turistas alojados tip'!F26-1,"-")</f>
        <v>-0.15080942913944906</v>
      </c>
    </row>
    <row r="15" spans="3:6">
      <c r="C15" s="44" t="s">
        <v>46</v>
      </c>
      <c r="D15" s="54">
        <f>IFERROR('tab. Turistas alojados tip'!D14/'tab. Turistas alojados tip'!D27-1,"-")</f>
        <v>-3.9997139656282044E-2</v>
      </c>
      <c r="E15" s="54">
        <f>IFERROR('tab. Turistas alojados tip'!E14/'tab. Turistas alojados tip'!E27-1,"-")</f>
        <v>-0.18380960578412808</v>
      </c>
      <c r="F15" s="54">
        <f>IFERROR('tab. Turistas alojados tip'!F14/'tab. Turistas alojados tip'!F27-1,"-")</f>
        <v>-9.1257727530718369E-2</v>
      </c>
    </row>
    <row r="16" spans="3:6">
      <c r="C16" s="44" t="s">
        <v>47</v>
      </c>
      <c r="D16" s="54">
        <f>IFERROR('tab. Turistas alojados tip'!D15/'tab. Turistas alojados tip'!D28-1,"-")</f>
        <v>-4.4818414576549226E-2</v>
      </c>
      <c r="E16" s="54">
        <f>IFERROR('tab. Turistas alojados tip'!E15/'tab. Turistas alojados tip'!E28-1,"-")</f>
        <v>-0.12843453862036103</v>
      </c>
      <c r="F16" s="54">
        <f>IFERROR('tab. Turistas alojados tip'!F15/'tab. Turistas alojados tip'!F28-1,"-")</f>
        <v>-7.1534896309076723E-2</v>
      </c>
    </row>
    <row r="17" spans="3:6">
      <c r="C17" s="44" t="s">
        <v>48</v>
      </c>
      <c r="D17" s="54">
        <f>IFERROR('tab. Turistas alojados tip'!D16/'tab. Turistas alojados tip'!D29-1,"-")</f>
        <v>3.9140875133404585E-2</v>
      </c>
      <c r="E17" s="54">
        <f>IFERROR('tab. Turistas alojados tip'!E16/'tab. Turistas alojados tip'!E29-1,"-")</f>
        <v>-7.0044488383588677E-2</v>
      </c>
      <c r="F17" s="54">
        <f>IFERROR('tab. Turistas alojados tip'!F16/'tab. Turistas alojados tip'!F29-1,"-")</f>
        <v>8.664009703691633E-4</v>
      </c>
    </row>
    <row r="18" spans="3:6" ht="30">
      <c r="C18" s="47" t="s">
        <v>54</v>
      </c>
      <c r="D18" s="55">
        <f>IFERROR(('tab. Turistas alojados tip'!D14+'tab. Turistas alojados tip'!D15+'tab. Turistas alojados tip'!D16+'tab. Turistas alojados tip'!D13+'tab. Turistas alojados tip'!D12+'tab. Turistas alojados tip'!D11+'tab. Turistas alojados tip'!D10)/('tab. Turistas alojados tip'!D27+'tab. Turistas alojados tip'!D28+'tab. Turistas alojados tip'!D29+'tab. Turistas alojados tip'!D26+'tab. Turistas alojados tip'!D25+'tab. Turistas alojados tip'!D24+'tab. Turistas alojados tip'!D23)-1,"-")</f>
        <v>-2.688882347706445E-2</v>
      </c>
      <c r="E18" s="55">
        <f>IFERROR(('tab. Turistas alojados tip'!E14+'tab. Turistas alojados tip'!E15+'tab. Turistas alojados tip'!E16+'tab. Turistas alojados tip'!E13+'tab. Turistas alojados tip'!E12+'tab. Turistas alojados tip'!E11+'tab. Turistas alojados tip'!E10)/('tab. Turistas alojados tip'!E27+'tab. Turistas alojados tip'!E28+'tab. Turistas alojados tip'!E29+'tab. Turistas alojados tip'!E26+'tab. Turistas alojados tip'!E25+'tab. Turistas alojados tip'!E24+'tab. Turistas alojados tip'!E23)-1,"-")</f>
        <v>-0.13671008136954454</v>
      </c>
      <c r="F18" s="55">
        <f>IFERROR(('tab. Turistas alojados tip'!F14+'tab. Turistas alojados tip'!F15+'tab. Turistas alojados tip'!F16+'tab. Turistas alojados tip'!F13+'tab. Turistas alojados tip'!F12+'tab. Turistas alojados tip'!F11+'tab. Turistas alojados tip'!F10)/('tab. Turistas alojados tip'!F27+'tab. Turistas alojados tip'!F28+'tab. Turistas alojados tip'!F29+'tab. Turistas alojados tip'!F26+'tab. Turistas alojados tip'!F25+'tab. Turistas alojados tip'!F24+'tab. Turistas alojados tip'!F23)-1,"-")</f>
        <v>-6.4374828100835502E-2</v>
      </c>
    </row>
    <row r="19" spans="3:6" hidden="1" outlineLevel="1">
      <c r="C19" s="44" t="s">
        <v>37</v>
      </c>
      <c r="D19" s="54">
        <f>IFERROR('tab. Turistas alojados tip'!D18/'tab. Turistas alojados tip'!D31-1,"-")</f>
        <v>-7.439255633461217E-2</v>
      </c>
      <c r="E19" s="54">
        <f>IFERROR('tab. Turistas alojados tip'!E18/'tab. Turistas alojados tip'!E31-1,"-")</f>
        <v>-0.13086001980851769</v>
      </c>
      <c r="F19" s="54">
        <f>IFERROR('tab. Turistas alojados tip'!F18/'tab. Turistas alojados tip'!F31-1,"-")</f>
        <v>-9.4056275687638302E-2</v>
      </c>
    </row>
    <row r="20" spans="3:6" hidden="1" outlineLevel="1">
      <c r="C20" s="44" t="s">
        <v>38</v>
      </c>
      <c r="D20" s="54">
        <f>IFERROR('tab. Turistas alojados tip'!D19/'tab. Turistas alojados tip'!D32-1,"-")</f>
        <v>-7.2355158208431969E-2</v>
      </c>
      <c r="E20" s="54">
        <f>IFERROR('tab. Turistas alojados tip'!E19/'tab. Turistas alojados tip'!E32-1,"-")</f>
        <v>-0.18415669205658325</v>
      </c>
      <c r="F20" s="54">
        <f>IFERROR('tab. Turistas alojados tip'!F19/'tab. Turistas alojados tip'!F32-1,"-")</f>
        <v>-0.10979289035285889</v>
      </c>
    </row>
    <row r="21" spans="3:6" hidden="1" outlineLevel="1">
      <c r="C21" s="44" t="s">
        <v>39</v>
      </c>
      <c r="D21" s="54">
        <f>IFERROR('tab. Turistas alojados tip'!D20/'tab. Turistas alojados tip'!D33-1,"-")</f>
        <v>-0.1044361428904973</v>
      </c>
      <c r="E21" s="54">
        <f>IFERROR('tab. Turistas alojados tip'!E20/'tab. Turistas alojados tip'!E33-1,"-")</f>
        <v>-0.15245207031086128</v>
      </c>
      <c r="F21" s="54">
        <f>IFERROR('tab. Turistas alojados tip'!F20/'tab. Turistas alojados tip'!F33-1,"-")</f>
        <v>-0.12160439197804007</v>
      </c>
    </row>
    <row r="22" spans="3:6" hidden="1" outlineLevel="1">
      <c r="C22" s="44" t="s">
        <v>40</v>
      </c>
      <c r="D22" s="54">
        <f>IFERROR('tab. Turistas alojados tip'!D21/'tab. Turistas alojados tip'!D34-1,"-")</f>
        <v>-0.17924012285942692</v>
      </c>
      <c r="E22" s="54">
        <f>IFERROR('tab. Turistas alojados tip'!E21/'tab. Turistas alojados tip'!E34-1,"-")</f>
        <v>-0.20473549863568352</v>
      </c>
      <c r="F22" s="54">
        <f>IFERROR('tab. Turistas alojados tip'!F21/'tab. Turistas alojados tip'!F34-1,"-")</f>
        <v>-0.18748576634024139</v>
      </c>
    </row>
    <row r="23" spans="3:6" hidden="1" outlineLevel="1">
      <c r="C23" s="44" t="s">
        <v>41</v>
      </c>
      <c r="D23" s="54">
        <f>IFERROR('tab. Turistas alojados tip'!D22/'tab. Turistas alojados tip'!D35-1,"-")</f>
        <v>-0.14170234380669033</v>
      </c>
      <c r="E23" s="54">
        <f>IFERROR('tab. Turistas alojados tip'!E22/'tab. Turistas alojados tip'!E35-1,"-")</f>
        <v>-0.26807378225364609</v>
      </c>
      <c r="F23" s="54">
        <f>IFERROR('tab. Turistas alojados tip'!F22/'tab. Turistas alojados tip'!F35-1,"-")</f>
        <v>-0.18687170113956397</v>
      </c>
    </row>
    <row r="24" spans="3:6" hidden="1" outlineLevel="1">
      <c r="C24" s="44" t="s">
        <v>42</v>
      </c>
      <c r="D24" s="54">
        <f>IFERROR('tab. Turistas alojados tip'!D23/'tab. Turistas alojados tip'!D36-1,"-")</f>
        <v>-0.15227771097121034</v>
      </c>
      <c r="E24" s="54">
        <f>IFERROR('tab. Turistas alojados tip'!E23/'tab. Turistas alojados tip'!E36-1,"-")</f>
        <v>-0.21553452813635798</v>
      </c>
      <c r="F24" s="54">
        <f>IFERROR('tab. Turistas alojados tip'!F23/'tab. Turistas alojados tip'!F36-1,"-")</f>
        <v>-0.17509947549285587</v>
      </c>
    </row>
    <row r="25" spans="3:6" hidden="1" outlineLevel="1">
      <c r="C25" s="44" t="s">
        <v>43</v>
      </c>
      <c r="D25" s="54">
        <f>IFERROR('tab. Turistas alojados tip'!D24/'tab. Turistas alojados tip'!D37-1,"-")</f>
        <v>-0.17154645220742226</v>
      </c>
      <c r="E25" s="54">
        <f>IFERROR('tab. Turistas alojados tip'!E24/'tab. Turistas alojados tip'!E37-1,"-")</f>
        <v>-0.11318373624640143</v>
      </c>
      <c r="F25" s="54">
        <f>IFERROR('tab. Turistas alojados tip'!F24/'tab. Turistas alojados tip'!F37-1,"-")</f>
        <v>-0.1513029204568771</v>
      </c>
    </row>
    <row r="26" spans="3:6" hidden="1" outlineLevel="1">
      <c r="C26" s="44" t="s">
        <v>44</v>
      </c>
      <c r="D26" s="54">
        <f>IFERROR('tab. Turistas alojados tip'!D25/'tab. Turistas alojados tip'!D38-1,"-")</f>
        <v>-0.22820684181947282</v>
      </c>
      <c r="E26" s="54">
        <f>IFERROR('tab. Turistas alojados tip'!E25/'tab. Turistas alojados tip'!E38-1,"-")</f>
        <v>-0.27764794572182439</v>
      </c>
      <c r="F26" s="54">
        <f>IFERROR('tab. Turistas alojados tip'!F25/'tab. Turistas alojados tip'!F38-1,"-")</f>
        <v>-0.2458340052679675</v>
      </c>
    </row>
    <row r="27" spans="3:6" hidden="1" outlineLevel="1">
      <c r="C27" s="44" t="s">
        <v>45</v>
      </c>
      <c r="D27" s="54">
        <f>IFERROR('tab. Turistas alojados tip'!D26/'tab. Turistas alojados tip'!D39-1,"-")</f>
        <v>-6.9855218333849445E-2</v>
      </c>
      <c r="E27" s="54">
        <f>IFERROR('tab. Turistas alojados tip'!E26/'tab. Turistas alojados tip'!E39-1,"-")</f>
        <v>-0.11285204284014283</v>
      </c>
      <c r="F27" s="54">
        <f>IFERROR('tab. Turistas alojados tip'!F26/'tab. Turistas alojados tip'!F39-1,"-")</f>
        <v>-8.3955563649608433E-2</v>
      </c>
    </row>
    <row r="28" spans="3:6" hidden="1" outlineLevel="1">
      <c r="C28" s="44" t="s">
        <v>46</v>
      </c>
      <c r="D28" s="54">
        <f>IFERROR('tab. Turistas alojados tip'!D27/'tab. Turistas alojados tip'!D40-1,"-")</f>
        <v>-0.2876523924338642</v>
      </c>
      <c r="E28" s="54">
        <f>IFERROR('tab. Turistas alojados tip'!E27/'tab. Turistas alojados tip'!E40-1,"-")</f>
        <v>-0.21616515989744978</v>
      </c>
      <c r="F28" s="54">
        <f>IFERROR('tab. Turistas alojados tip'!F27/'tab. Turistas alojados tip'!F40-1,"-")</f>
        <v>-0.26371727393887368</v>
      </c>
    </row>
    <row r="29" spans="3:6" hidden="1" outlineLevel="1">
      <c r="C29" s="44" t="s">
        <v>47</v>
      </c>
      <c r="D29" s="54">
        <f>IFERROR('tab. Turistas alojados tip'!D28/'tab. Turistas alojados tip'!D41-1,"-")</f>
        <v>-0.15639482458531673</v>
      </c>
      <c r="E29" s="54">
        <f>IFERROR('tab. Turistas alojados tip'!E28/'tab. Turistas alojados tip'!E41-1,"-")</f>
        <v>-9.7903433783848359E-2</v>
      </c>
      <c r="F29" s="54">
        <f>IFERROR('tab. Turistas alojados tip'!F28/'tab. Turistas alojados tip'!F41-1,"-")</f>
        <v>-0.13854807215923992</v>
      </c>
    </row>
    <row r="30" spans="3:6" hidden="1" outlineLevel="1">
      <c r="C30" s="44" t="s">
        <v>48</v>
      </c>
      <c r="D30" s="54">
        <f>IFERROR('tab. Turistas alojados tip'!D29/'tab. Turistas alojados tip'!D42-1,"-")</f>
        <v>-0.13401109057301297</v>
      </c>
      <c r="E30" s="54">
        <f>IFERROR('tab. Turistas alojados tip'!E29/'tab. Turistas alojados tip'!E42-1,"-")</f>
        <v>-0.10557962684587496</v>
      </c>
      <c r="F30" s="54">
        <f>IFERROR('tab. Turistas alojados tip'!F29/'tab. Turistas alojados tip'!F42-1,"-")</f>
        <v>-0.12425263285683941</v>
      </c>
    </row>
    <row r="31" spans="3:6" collapsed="1">
      <c r="C31" s="49">
        <v>2009</v>
      </c>
      <c r="D31" s="56">
        <f>IFERROR('tab. Turistas alojados tip'!D30/'tab. Turistas alojados tip'!D43-1,"-")</f>
        <v>-0.15062205900371217</v>
      </c>
      <c r="E31" s="56">
        <f>IFERROR('tab. Turistas alojados tip'!E30/'tab. Turistas alojados tip'!E43-1,"-")</f>
        <v>-0.18061525441524107</v>
      </c>
      <c r="F31" s="56">
        <f>IFERROR('tab. Turistas alojados tip'!F30/'tab. Turistas alojados tip'!F43-1,"-")</f>
        <v>-0.16088823451900369</v>
      </c>
    </row>
    <row r="32" spans="3:6" hidden="1" outlineLevel="1">
      <c r="C32" s="44" t="s">
        <v>37</v>
      </c>
      <c r="D32" s="54">
        <f>IFERROR('tab. Turistas alojados tip'!D31/'tab. Turistas alojados tip'!D44-1,"-")</f>
        <v>-0.10145616641901933</v>
      </c>
      <c r="E32" s="54">
        <f>IFERROR('tab. Turistas alojados tip'!E31/'tab. Turistas alojados tip'!E44-1,"-")</f>
        <v>-0.14558725009696416</v>
      </c>
      <c r="F32" s="54">
        <f>IFERROR('tab. Turistas alojados tip'!F31/'tab. Turistas alojados tip'!F44-1,"-")</f>
        <v>-0.11733218326652795</v>
      </c>
    </row>
    <row r="33" spans="3:6" hidden="1" outlineLevel="1">
      <c r="C33" s="44" t="s">
        <v>38</v>
      </c>
      <c r="D33" s="54">
        <f>IFERROR('tab. Turistas alojados tip'!D32/'tab. Turistas alojados tip'!D45-1,"-")</f>
        <v>-0.11717253786779647</v>
      </c>
      <c r="E33" s="54">
        <f>IFERROR('tab. Turistas alojados tip'!E32/'tab. Turistas alojados tip'!E45-1,"-")</f>
        <v>-6.0903331289597351E-2</v>
      </c>
      <c r="F33" s="54">
        <f>IFERROR('tab. Turistas alojados tip'!F32/'tab. Turistas alojados tip'!F45-1,"-")</f>
        <v>-9.9096614932114857E-2</v>
      </c>
    </row>
    <row r="34" spans="3:6" hidden="1" outlineLevel="1">
      <c r="C34" s="44" t="s">
        <v>39</v>
      </c>
      <c r="D34" s="54">
        <f>IFERROR('tab. Turistas alojados tip'!D33/'tab. Turistas alojados tip'!D46-1,"-")</f>
        <v>-0.156856569156266</v>
      </c>
      <c r="E34" s="54">
        <f>IFERROR('tab. Turistas alojados tip'!E33/'tab. Turistas alojados tip'!E46-1,"-")</f>
        <v>-0.16007751937984493</v>
      </c>
      <c r="F34" s="54">
        <f>IFERROR('tab. Turistas alojados tip'!F33/'tab. Turistas alojados tip'!F46-1,"-")</f>
        <v>-0.15801106367930484</v>
      </c>
    </row>
    <row r="35" spans="3:6" hidden="1" outlineLevel="1">
      <c r="C35" s="44" t="s">
        <v>40</v>
      </c>
      <c r="D35" s="54">
        <f>IFERROR('tab. Turistas alojados tip'!D34/'tab. Turistas alojados tip'!D47-1,"-")</f>
        <v>-0.15353657667925069</v>
      </c>
      <c r="E35" s="54">
        <f>IFERROR('tab. Turistas alojados tip'!E34/'tab. Turistas alojados tip'!E47-1,"-")</f>
        <v>-0.10908092848180673</v>
      </c>
      <c r="F35" s="54">
        <f>IFERROR('tab. Turistas alojados tip'!F34/'tab. Turistas alojados tip'!F47-1,"-")</f>
        <v>-0.13965221650746995</v>
      </c>
    </row>
    <row r="36" spans="3:6" hidden="1" outlineLevel="1">
      <c r="C36" s="44" t="s">
        <v>41</v>
      </c>
      <c r="D36" s="54">
        <f>IFERROR('tab. Turistas alojados tip'!D35/'tab. Turistas alojados tip'!D48-1,"-")</f>
        <v>-7.1548878259112048E-2</v>
      </c>
      <c r="E36" s="54">
        <f>IFERROR('tab. Turistas alojados tip'!E35/'tab. Turistas alojados tip'!E48-1,"-")</f>
        <v>-4.7205926220542871E-2</v>
      </c>
      <c r="F36" s="54">
        <f>IFERROR('tab. Turistas alojados tip'!F35/'tab. Turistas alojados tip'!F48-1,"-")</f>
        <v>-6.2992057181304184E-2</v>
      </c>
    </row>
    <row r="37" spans="3:6" ht="25.5" hidden="1" customHeight="1" outlineLevel="1">
      <c r="C37" s="44" t="s">
        <v>42</v>
      </c>
      <c r="D37" s="54">
        <f>IFERROR('tab. Turistas alojados tip'!D36/'tab. Turistas alojados tip'!D49-1,"-")</f>
        <v>-0.11099232800905545</v>
      </c>
      <c r="E37" s="54">
        <f>IFERROR('tab. Turistas alojados tip'!E36/'tab. Turistas alojados tip'!E49-1,"-")</f>
        <v>-0.12169079200836586</v>
      </c>
      <c r="F37" s="54">
        <f>IFERROR('tab. Turistas alojados tip'!F36/'tab. Turistas alojados tip'!F49-1,"-")</f>
        <v>-0.11488203629960181</v>
      </c>
    </row>
    <row r="38" spans="3:6" hidden="1" outlineLevel="1">
      <c r="C38" s="44" t="s">
        <v>43</v>
      </c>
      <c r="D38" s="54">
        <f>IFERROR('tab. Turistas alojados tip'!D37/'tab. Turistas alojados tip'!D50-1,"-")</f>
        <v>-9.0808690519260438E-2</v>
      </c>
      <c r="E38" s="54">
        <f>IFERROR('tab. Turistas alojados tip'!E37/'tab. Turistas alojados tip'!E50-1,"-")</f>
        <v>-0.15165607226497158</v>
      </c>
      <c r="F38" s="54">
        <f>IFERROR('tab. Turistas alojados tip'!F37/'tab. Turistas alojados tip'!F50-1,"-")</f>
        <v>-0.11287876029948907</v>
      </c>
    </row>
    <row r="39" spans="3:6" hidden="1" outlineLevel="1">
      <c r="C39" s="44" t="s">
        <v>44</v>
      </c>
      <c r="D39" s="54">
        <f>IFERROR('tab. Turistas alojados tip'!D38/'tab. Turistas alojados tip'!D51-1,"-")</f>
        <v>0.17834379229728059</v>
      </c>
      <c r="E39" s="54">
        <f>IFERROR('tab. Turistas alojados tip'!E38/'tab. Turistas alojados tip'!E51-1,"-")</f>
        <v>0.2495290128108516</v>
      </c>
      <c r="F39" s="54">
        <f>IFERROR('tab. Turistas alojados tip'!F38/'tab. Turistas alojados tip'!F51-1,"-")</f>
        <v>0.20277369195209083</v>
      </c>
    </row>
    <row r="40" spans="3:6" hidden="1" outlineLevel="1">
      <c r="C40" s="44" t="s">
        <v>45</v>
      </c>
      <c r="D40" s="54">
        <f>IFERROR('tab. Turistas alojados tip'!D39/'tab. Turistas alojados tip'!D52-1,"-")</f>
        <v>-4.380818419055732E-2</v>
      </c>
      <c r="E40" s="54">
        <f>IFERROR('tab. Turistas alojados tip'!E39/'tab. Turistas alojados tip'!E52-1,"-")</f>
        <v>-4.7349128972527632E-2</v>
      </c>
      <c r="F40" s="54">
        <f>IFERROR('tab. Turistas alojados tip'!F39/'tab. Turistas alojados tip'!F52-1,"-")</f>
        <v>-4.4972296071756901E-2</v>
      </c>
    </row>
    <row r="41" spans="3:6" hidden="1" outlineLevel="1">
      <c r="C41" s="44" t="s">
        <v>46</v>
      </c>
      <c r="D41" s="54">
        <f>IFERROR('tab. Turistas alojados tip'!D40/'tab. Turistas alojados tip'!D53-1,"-")</f>
        <v>0.12129924033280659</v>
      </c>
      <c r="E41" s="54">
        <f>IFERROR('tab. Turistas alojados tip'!E40/'tab. Turistas alojados tip'!E53-1,"-")</f>
        <v>8.5264506681310692E-2</v>
      </c>
      <c r="F41" s="54">
        <f>IFERROR('tab. Turistas alojados tip'!F40/'tab. Turistas alojados tip'!F53-1,"-")</f>
        <v>0.10897066559783553</v>
      </c>
    </row>
    <row r="42" spans="3:6" hidden="1" outlineLevel="1">
      <c r="C42" s="44" t="s">
        <v>47</v>
      </c>
      <c r="D42" s="54">
        <f>IFERROR('tab. Turistas alojados tip'!D41/'tab. Turistas alojados tip'!D54-1,"-")</f>
        <v>1.0082396051767528E-2</v>
      </c>
      <c r="E42" s="54">
        <f>IFERROR('tab. Turistas alojados tip'!E41/'tab. Turistas alojados tip'!E54-1,"-")</f>
        <v>-2.5247713414634498E-3</v>
      </c>
      <c r="F42" s="54">
        <f>IFERROR('tab. Turistas alojados tip'!F41/'tab. Turistas alojados tip'!F54-1,"-")</f>
        <v>6.2020732225855912E-3</v>
      </c>
    </row>
    <row r="43" spans="3:6" hidden="1" outlineLevel="1">
      <c r="C43" s="44" t="s">
        <v>48</v>
      </c>
      <c r="D43" s="54">
        <f>IFERROR('tab. Turistas alojados tip'!D42/'tab. Turistas alojados tip'!D55-1,"-")</f>
        <v>-1.1194882339501944E-2</v>
      </c>
      <c r="E43" s="54">
        <f>IFERROR('tab. Turistas alojados tip'!E42/'tab. Turistas alojados tip'!E55-1,"-")</f>
        <v>3.0600026608718078E-3</v>
      </c>
      <c r="F43" s="54">
        <f>IFERROR('tab. Turistas alojados tip'!F42/'tab. Turistas alojados tip'!F55-1,"-")</f>
        <v>-6.3481053695019218E-3</v>
      </c>
    </row>
    <row r="44" spans="3:6" collapsed="1">
      <c r="C44" s="51">
        <v>2008</v>
      </c>
      <c r="D44" s="57">
        <f>IFERROR('tab. Turistas alojados tip'!D43/'tab. Turistas alojados tip'!D56-1,"-")</f>
        <v>-5.2804752584562853E-2</v>
      </c>
      <c r="E44" s="57">
        <f>IFERROR('tab. Turistas alojados tip'!E43/'tab. Turistas alojados tip'!E56-1,"-")</f>
        <v>-5.2478468091777031E-2</v>
      </c>
      <c r="F44" s="57">
        <f>IFERROR('tab. Turistas alojados tip'!F43/'tab. Turistas alojados tip'!F56-1,"-")</f>
        <v>-5.2693096088199387E-2</v>
      </c>
    </row>
    <row r="45" spans="3:6" hidden="1" outlineLevel="1">
      <c r="C45" s="44" t="s">
        <v>37</v>
      </c>
      <c r="D45" s="54">
        <f>IFERROR('tab. Turistas alojados tip'!D44/'tab. Turistas alojados tip'!D57-1,"-")</f>
        <v>3.3053622595169863E-2</v>
      </c>
      <c r="E45" s="54">
        <f>IFERROR('tab. Turistas alojados tip'!E44/'tab. Turistas alojados tip'!E57-1,"-")</f>
        <v>3.6699930547940296E-2</v>
      </c>
      <c r="F45" s="54">
        <f>IFERROR('tab. Turistas alojados tip'!F44/'tab. Turistas alojados tip'!F57-1,"-")</f>
        <v>3.436241258511874E-2</v>
      </c>
    </row>
    <row r="46" spans="3:6" hidden="1" outlineLevel="1">
      <c r="C46" s="44" t="s">
        <v>38</v>
      </c>
      <c r="D46" s="54">
        <f>IFERROR('tab. Turistas alojados tip'!D45/'tab. Turistas alojados tip'!D58-1,"-")</f>
        <v>4.7222559863862923E-2</v>
      </c>
      <c r="E46" s="54">
        <f>IFERROR('tab. Turistas alojados tip'!E45/'tab. Turistas alojados tip'!E58-1,"-")</f>
        <v>1.2749927557229812E-2</v>
      </c>
      <c r="F46" s="54">
        <f>IFERROR('tab. Turistas alojados tip'!F45/'tab. Turistas alojados tip'!F58-1,"-")</f>
        <v>3.5895482800364586E-2</v>
      </c>
    </row>
    <row r="47" spans="3:6" hidden="1" outlineLevel="1">
      <c r="C47" s="44" t="s">
        <v>39</v>
      </c>
      <c r="D47" s="54">
        <f>IFERROR('tab. Turistas alojados tip'!D46/'tab. Turistas alojados tip'!D59-1,"-")</f>
        <v>-2.5177509115332897E-2</v>
      </c>
      <c r="E47" s="54">
        <f>IFERROR('tab. Turistas alojados tip'!E46/'tab. Turistas alojados tip'!E59-1,"-")</f>
        <v>5.3608553608553544E-2</v>
      </c>
      <c r="F47" s="54">
        <f>IFERROR('tab. Turistas alojados tip'!F46/'tab. Turistas alojados tip'!F59-1,"-")</f>
        <v>1.6699137211244608E-3</v>
      </c>
    </row>
    <row r="48" spans="3:6" hidden="1" outlineLevel="1">
      <c r="C48" s="44" t="s">
        <v>40</v>
      </c>
      <c r="D48" s="54">
        <f>IFERROR('tab. Turistas alojados tip'!D47/'tab. Turistas alojados tip'!D60-1,"-")</f>
        <v>-8.3720854341051143E-2</v>
      </c>
      <c r="E48" s="54">
        <f>IFERROR('tab. Turistas alojados tip'!E47/'tab. Turistas alojados tip'!E60-1,"-")</f>
        <v>-0.14710898572049624</v>
      </c>
      <c r="F48" s="54">
        <f>IFERROR('tab. Turistas alojados tip'!F47/'tab. Turistas alojados tip'!F60-1,"-")</f>
        <v>-0.10450707314398511</v>
      </c>
    </row>
    <row r="49" spans="3:6" hidden="1" outlineLevel="1">
      <c r="C49" s="44" t="s">
        <v>41</v>
      </c>
      <c r="D49" s="54">
        <f>IFERROR('tab. Turistas alojados tip'!D48/'tab. Turistas alojados tip'!D61-1,"-")</f>
        <v>2.3528113751396296E-2</v>
      </c>
      <c r="E49" s="54">
        <f>IFERROR('tab. Turistas alojados tip'!E48/'tab. Turistas alojados tip'!E61-1,"-")</f>
        <v>-4.7501237011380315E-3</v>
      </c>
      <c r="F49" s="54">
        <f>IFERROR('tab. Turistas alojados tip'!F48/'tab. Turistas alojados tip'!F61-1,"-")</f>
        <v>1.3406653738189389E-2</v>
      </c>
    </row>
    <row r="50" spans="3:6" hidden="1" outlineLevel="1">
      <c r="C50" s="44" t="s">
        <v>42</v>
      </c>
      <c r="D50" s="54">
        <f>IFERROR('tab. Turistas alojados tip'!D49/'tab. Turistas alojados tip'!D62-1,"-")</f>
        <v>-4.0921564488405004E-2</v>
      </c>
      <c r="E50" s="54">
        <f>IFERROR('tab. Turistas alojados tip'!E49/'tab. Turistas alojados tip'!E62-1,"-")</f>
        <v>-1.4108199034130964E-2</v>
      </c>
      <c r="F50" s="54">
        <f>IFERROR('tab. Turistas alojados tip'!F49/'tab. Turistas alojados tip'!F62-1,"-")</f>
        <v>-3.1343283582089598E-2</v>
      </c>
    </row>
    <row r="51" spans="3:6" hidden="1" outlineLevel="1">
      <c r="C51" s="44" t="s">
        <v>43</v>
      </c>
      <c r="D51" s="54">
        <f>IFERROR('tab. Turistas alojados tip'!D50/'tab. Turistas alojados tip'!D63-1,"-")</f>
        <v>1.8165955796820565E-2</v>
      </c>
      <c r="E51" s="54">
        <f>IFERROR('tab. Turistas alojados tip'!E50/'tab. Turistas alojados tip'!E63-1,"-")</f>
        <v>4.7852760736196265E-2</v>
      </c>
      <c r="F51" s="54">
        <f>IFERROR('tab. Turistas alojados tip'!F50/'tab. Turistas alojados tip'!F63-1,"-")</f>
        <v>2.8737282316958934E-2</v>
      </c>
    </row>
    <row r="52" spans="3:6" hidden="1" outlineLevel="1">
      <c r="C52" s="44" t="s">
        <v>44</v>
      </c>
      <c r="D52" s="54">
        <f>IFERROR('tab. Turistas alojados tip'!D51/'tab. Turistas alojados tip'!D64-1,"-")</f>
        <v>-0.14813106643466589</v>
      </c>
      <c r="E52" s="54">
        <f>IFERROR('tab. Turistas alojados tip'!E51/'tab. Turistas alojados tip'!E64-1,"-")</f>
        <v>-2.609972019632123E-2</v>
      </c>
      <c r="F52" s="54">
        <f>IFERROR('tab. Turistas alojados tip'!F51/'tab. Turistas alojados tip'!F64-1,"-")</f>
        <v>-0.10985295387183103</v>
      </c>
    </row>
    <row r="53" spans="3:6" hidden="1" outlineLevel="1">
      <c r="C53" s="44" t="s">
        <v>45</v>
      </c>
      <c r="D53" s="54">
        <f>IFERROR('tab. Turistas alojados tip'!D52/'tab. Turistas alojados tip'!D65-1,"-")</f>
        <v>-1.2807863772564487E-2</v>
      </c>
      <c r="E53" s="54">
        <f>IFERROR('tab. Turistas alojados tip'!E52/'tab. Turistas alojados tip'!E65-1,"-")</f>
        <v>-0.12993588689791224</v>
      </c>
      <c r="F53" s="54">
        <f>IFERROR('tab. Turistas alojados tip'!F52/'tab. Turistas alojados tip'!F65-1,"-")</f>
        <v>-5.4646669876801335E-2</v>
      </c>
    </row>
    <row r="54" spans="3:6" hidden="1" outlineLevel="1">
      <c r="C54" s="44" t="s">
        <v>46</v>
      </c>
      <c r="D54" s="54">
        <f>IFERROR('tab. Turistas alojados tip'!D53/'tab. Turistas alojados tip'!D66-1,"-")</f>
        <v>3.1703628042192955E-2</v>
      </c>
      <c r="E54" s="54">
        <f>IFERROR('tab. Turistas alojados tip'!E53/'tab. Turistas alojados tip'!E66-1,"-")</f>
        <v>-8.8896952104499105E-3</v>
      </c>
      <c r="F54" s="54">
        <f>IFERROR('tab. Turistas alojados tip'!F53/'tab. Turistas alojados tip'!F66-1,"-")</f>
        <v>1.7446380099147341E-2</v>
      </c>
    </row>
    <row r="55" spans="3:6" hidden="1" outlineLevel="1">
      <c r="C55" s="44" t="s">
        <v>47</v>
      </c>
      <c r="D55" s="54">
        <f>IFERROR('tab. Turistas alojados tip'!D54/'tab. Turistas alojados tip'!D67-1,"-")</f>
        <v>-6.857816016997309E-3</v>
      </c>
      <c r="E55" s="54">
        <f>IFERROR('tab. Turistas alojados tip'!E54/'tab. Turistas alojados tip'!E67-1,"-")</f>
        <v>-9.7584042644656477E-2</v>
      </c>
      <c r="F55" s="54">
        <f>IFERROR('tab. Turistas alojados tip'!F54/'tab. Turistas alojados tip'!F67-1,"-")</f>
        <v>-3.6667184564753708E-2</v>
      </c>
    </row>
    <row r="56" spans="3:6" hidden="1" outlineLevel="1">
      <c r="C56" s="44" t="s">
        <v>48</v>
      </c>
      <c r="D56" s="54">
        <f>IFERROR('tab. Turistas alojados tip'!D55/'tab. Turistas alojados tip'!D68-1,"-")</f>
        <v>3.8877812589005911E-2</v>
      </c>
      <c r="E56" s="54">
        <f>IFERROR('tab. Turistas alojados tip'!E55/'tab. Turistas alojados tip'!E68-1,"-")</f>
        <v>-6.9415211918616659E-2</v>
      </c>
      <c r="F56" s="54">
        <f>IFERROR('tab. Turistas alojados tip'!F55/'tab. Turistas alojados tip'!F68-1,"-")</f>
        <v>-6.6302005635665573E-4</v>
      </c>
    </row>
    <row r="57" spans="3:6" collapsed="1">
      <c r="C57" s="51">
        <v>2007</v>
      </c>
      <c r="D57" s="57">
        <f>IFERROR('tab. Turistas alojados tip'!D56/'tab. Turistas alojados tip'!D69-1,"-")</f>
        <v>-1.1486091581775382E-2</v>
      </c>
      <c r="E57" s="57">
        <f>IFERROR('tab. Turistas alojados tip'!E56/'tab. Turistas alojados tip'!E69-1,"-")</f>
        <v>-2.8433770227722088E-2</v>
      </c>
      <c r="F57" s="57">
        <f>IFERROR('tab. Turistas alojados tip'!F56/'tab. Turistas alojados tip'!F69-1,"-")</f>
        <v>-1.7351839799851221E-2</v>
      </c>
    </row>
    <row r="58" spans="3:6" ht="27" customHeight="1">
      <c r="C58" s="494" t="s">
        <v>50</v>
      </c>
      <c r="D58" s="495"/>
      <c r="E58" s="495"/>
      <c r="F58" s="496"/>
    </row>
  </sheetData>
  <mergeCells count="6">
    <mergeCell ref="C58:F58"/>
    <mergeCell ref="C3:F3"/>
    <mergeCell ref="C4:C5"/>
    <mergeCell ref="D4:D5"/>
    <mergeCell ref="E4:E5"/>
    <mergeCell ref="F4:F5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3:L73"/>
  <sheetViews>
    <sheetView showGridLines="0" showRowColHeaders="0" zoomScaleNormal="100" workbookViewId="0">
      <selection activeCell="E10" sqref="E10"/>
    </sheetView>
  </sheetViews>
  <sheetFormatPr baseColWidth="10" defaultRowHeight="12.75" outlineLevelRow="1"/>
  <cols>
    <col min="1" max="1" width="13.7109375" style="255" customWidth="1"/>
    <col min="2" max="2" width="12.140625" style="255" customWidth="1"/>
    <col min="3" max="18" width="11" style="255" customWidth="1"/>
    <col min="19" max="21" width="10.42578125" style="255" customWidth="1"/>
    <col min="22" max="25" width="9.28515625" style="255" customWidth="1"/>
    <col min="26" max="37" width="7.28515625" style="255" customWidth="1"/>
    <col min="38" max="38" width="11.5703125" style="255" bestFit="1" customWidth="1"/>
    <col min="39" max="258" width="11.42578125" style="255"/>
    <col min="259" max="259" width="13.7109375" style="255" customWidth="1"/>
    <col min="260" max="260" width="12.140625" style="255" customWidth="1"/>
    <col min="261" max="274" width="11" style="255" customWidth="1"/>
    <col min="275" max="277" width="10.42578125" style="255" customWidth="1"/>
    <col min="278" max="279" width="7.28515625" style="255" customWidth="1"/>
    <col min="280" max="280" width="7.85546875" style="255" bestFit="1" customWidth="1"/>
    <col min="281" max="293" width="7.28515625" style="255" customWidth="1"/>
    <col min="294" max="294" width="11.5703125" style="255" bestFit="1" customWidth="1"/>
    <col min="295" max="514" width="11.42578125" style="255"/>
    <col min="515" max="515" width="13.7109375" style="255" customWidth="1"/>
    <col min="516" max="516" width="12.140625" style="255" customWidth="1"/>
    <col min="517" max="530" width="11" style="255" customWidth="1"/>
    <col min="531" max="533" width="10.42578125" style="255" customWidth="1"/>
    <col min="534" max="535" width="7.28515625" style="255" customWidth="1"/>
    <col min="536" max="536" width="7.85546875" style="255" bestFit="1" customWidth="1"/>
    <col min="537" max="549" width="7.28515625" style="255" customWidth="1"/>
    <col min="550" max="550" width="11.5703125" style="255" bestFit="1" customWidth="1"/>
    <col min="551" max="770" width="11.42578125" style="255"/>
    <col min="771" max="771" width="13.7109375" style="255" customWidth="1"/>
    <col min="772" max="772" width="12.140625" style="255" customWidth="1"/>
    <col min="773" max="786" width="11" style="255" customWidth="1"/>
    <col min="787" max="789" width="10.42578125" style="255" customWidth="1"/>
    <col min="790" max="791" width="7.28515625" style="255" customWidth="1"/>
    <col min="792" max="792" width="7.85546875" style="255" bestFit="1" customWidth="1"/>
    <col min="793" max="805" width="7.28515625" style="255" customWidth="1"/>
    <col min="806" max="806" width="11.5703125" style="255" bestFit="1" customWidth="1"/>
    <col min="807" max="1026" width="11.42578125" style="255"/>
    <col min="1027" max="1027" width="13.7109375" style="255" customWidth="1"/>
    <col min="1028" max="1028" width="12.140625" style="255" customWidth="1"/>
    <col min="1029" max="1042" width="11" style="255" customWidth="1"/>
    <col min="1043" max="1045" width="10.42578125" style="255" customWidth="1"/>
    <col min="1046" max="1047" width="7.28515625" style="255" customWidth="1"/>
    <col min="1048" max="1048" width="7.85546875" style="255" bestFit="1" customWidth="1"/>
    <col min="1049" max="1061" width="7.28515625" style="255" customWidth="1"/>
    <col min="1062" max="1062" width="11.5703125" style="255" bestFit="1" customWidth="1"/>
    <col min="1063" max="1282" width="11.42578125" style="255"/>
    <col min="1283" max="1283" width="13.7109375" style="255" customWidth="1"/>
    <col min="1284" max="1284" width="12.140625" style="255" customWidth="1"/>
    <col min="1285" max="1298" width="11" style="255" customWidth="1"/>
    <col min="1299" max="1301" width="10.42578125" style="255" customWidth="1"/>
    <col min="1302" max="1303" width="7.28515625" style="255" customWidth="1"/>
    <col min="1304" max="1304" width="7.85546875" style="255" bestFit="1" customWidth="1"/>
    <col min="1305" max="1317" width="7.28515625" style="255" customWidth="1"/>
    <col min="1318" max="1318" width="11.5703125" style="255" bestFit="1" customWidth="1"/>
    <col min="1319" max="1538" width="11.42578125" style="255"/>
    <col min="1539" max="1539" width="13.7109375" style="255" customWidth="1"/>
    <col min="1540" max="1540" width="12.140625" style="255" customWidth="1"/>
    <col min="1541" max="1554" width="11" style="255" customWidth="1"/>
    <col min="1555" max="1557" width="10.42578125" style="255" customWidth="1"/>
    <col min="1558" max="1559" width="7.28515625" style="255" customWidth="1"/>
    <col min="1560" max="1560" width="7.85546875" style="255" bestFit="1" customWidth="1"/>
    <col min="1561" max="1573" width="7.28515625" style="255" customWidth="1"/>
    <col min="1574" max="1574" width="11.5703125" style="255" bestFit="1" customWidth="1"/>
    <col min="1575" max="1794" width="11.42578125" style="255"/>
    <col min="1795" max="1795" width="13.7109375" style="255" customWidth="1"/>
    <col min="1796" max="1796" width="12.140625" style="255" customWidth="1"/>
    <col min="1797" max="1810" width="11" style="255" customWidth="1"/>
    <col min="1811" max="1813" width="10.42578125" style="255" customWidth="1"/>
    <col min="1814" max="1815" width="7.28515625" style="255" customWidth="1"/>
    <col min="1816" max="1816" width="7.85546875" style="255" bestFit="1" customWidth="1"/>
    <col min="1817" max="1829" width="7.28515625" style="255" customWidth="1"/>
    <col min="1830" max="1830" width="11.5703125" style="255" bestFit="1" customWidth="1"/>
    <col min="1831" max="2050" width="11.42578125" style="255"/>
    <col min="2051" max="2051" width="13.7109375" style="255" customWidth="1"/>
    <col min="2052" max="2052" width="12.140625" style="255" customWidth="1"/>
    <col min="2053" max="2066" width="11" style="255" customWidth="1"/>
    <col min="2067" max="2069" width="10.42578125" style="255" customWidth="1"/>
    <col min="2070" max="2071" width="7.28515625" style="255" customWidth="1"/>
    <col min="2072" max="2072" width="7.85546875" style="255" bestFit="1" customWidth="1"/>
    <col min="2073" max="2085" width="7.28515625" style="255" customWidth="1"/>
    <col min="2086" max="2086" width="11.5703125" style="255" bestFit="1" customWidth="1"/>
    <col min="2087" max="2306" width="11.42578125" style="255"/>
    <col min="2307" max="2307" width="13.7109375" style="255" customWidth="1"/>
    <col min="2308" max="2308" width="12.140625" style="255" customWidth="1"/>
    <col min="2309" max="2322" width="11" style="255" customWidth="1"/>
    <col min="2323" max="2325" width="10.42578125" style="255" customWidth="1"/>
    <col min="2326" max="2327" width="7.28515625" style="255" customWidth="1"/>
    <col min="2328" max="2328" width="7.85546875" style="255" bestFit="1" customWidth="1"/>
    <col min="2329" max="2341" width="7.28515625" style="255" customWidth="1"/>
    <col min="2342" max="2342" width="11.5703125" style="255" bestFit="1" customWidth="1"/>
    <col min="2343" max="2562" width="11.42578125" style="255"/>
    <col min="2563" max="2563" width="13.7109375" style="255" customWidth="1"/>
    <col min="2564" max="2564" width="12.140625" style="255" customWidth="1"/>
    <col min="2565" max="2578" width="11" style="255" customWidth="1"/>
    <col min="2579" max="2581" width="10.42578125" style="255" customWidth="1"/>
    <col min="2582" max="2583" width="7.28515625" style="255" customWidth="1"/>
    <col min="2584" max="2584" width="7.85546875" style="255" bestFit="1" customWidth="1"/>
    <col min="2585" max="2597" width="7.28515625" style="255" customWidth="1"/>
    <col min="2598" max="2598" width="11.5703125" style="255" bestFit="1" customWidth="1"/>
    <col min="2599" max="2818" width="11.42578125" style="255"/>
    <col min="2819" max="2819" width="13.7109375" style="255" customWidth="1"/>
    <col min="2820" max="2820" width="12.140625" style="255" customWidth="1"/>
    <col min="2821" max="2834" width="11" style="255" customWidth="1"/>
    <col min="2835" max="2837" width="10.42578125" style="255" customWidth="1"/>
    <col min="2838" max="2839" width="7.28515625" style="255" customWidth="1"/>
    <col min="2840" max="2840" width="7.85546875" style="255" bestFit="1" customWidth="1"/>
    <col min="2841" max="2853" width="7.28515625" style="255" customWidth="1"/>
    <col min="2854" max="2854" width="11.5703125" style="255" bestFit="1" customWidth="1"/>
    <col min="2855" max="3074" width="11.42578125" style="255"/>
    <col min="3075" max="3075" width="13.7109375" style="255" customWidth="1"/>
    <col min="3076" max="3076" width="12.140625" style="255" customWidth="1"/>
    <col min="3077" max="3090" width="11" style="255" customWidth="1"/>
    <col min="3091" max="3093" width="10.42578125" style="255" customWidth="1"/>
    <col min="3094" max="3095" width="7.28515625" style="255" customWidth="1"/>
    <col min="3096" max="3096" width="7.85546875" style="255" bestFit="1" customWidth="1"/>
    <col min="3097" max="3109" width="7.28515625" style="255" customWidth="1"/>
    <col min="3110" max="3110" width="11.5703125" style="255" bestFit="1" customWidth="1"/>
    <col min="3111" max="3330" width="11.42578125" style="255"/>
    <col min="3331" max="3331" width="13.7109375" style="255" customWidth="1"/>
    <col min="3332" max="3332" width="12.140625" style="255" customWidth="1"/>
    <col min="3333" max="3346" width="11" style="255" customWidth="1"/>
    <col min="3347" max="3349" width="10.42578125" style="255" customWidth="1"/>
    <col min="3350" max="3351" width="7.28515625" style="255" customWidth="1"/>
    <col min="3352" max="3352" width="7.85546875" style="255" bestFit="1" customWidth="1"/>
    <col min="3353" max="3365" width="7.28515625" style="255" customWidth="1"/>
    <col min="3366" max="3366" width="11.5703125" style="255" bestFit="1" customWidth="1"/>
    <col min="3367" max="3586" width="11.42578125" style="255"/>
    <col min="3587" max="3587" width="13.7109375" style="255" customWidth="1"/>
    <col min="3588" max="3588" width="12.140625" style="255" customWidth="1"/>
    <col min="3589" max="3602" width="11" style="255" customWidth="1"/>
    <col min="3603" max="3605" width="10.42578125" style="255" customWidth="1"/>
    <col min="3606" max="3607" width="7.28515625" style="255" customWidth="1"/>
    <col min="3608" max="3608" width="7.85546875" style="255" bestFit="1" customWidth="1"/>
    <col min="3609" max="3621" width="7.28515625" style="255" customWidth="1"/>
    <col min="3622" max="3622" width="11.5703125" style="255" bestFit="1" customWidth="1"/>
    <col min="3623" max="3842" width="11.42578125" style="255"/>
    <col min="3843" max="3843" width="13.7109375" style="255" customWidth="1"/>
    <col min="3844" max="3844" width="12.140625" style="255" customWidth="1"/>
    <col min="3845" max="3858" width="11" style="255" customWidth="1"/>
    <col min="3859" max="3861" width="10.42578125" style="255" customWidth="1"/>
    <col min="3862" max="3863" width="7.28515625" style="255" customWidth="1"/>
    <col min="3864" max="3864" width="7.85546875" style="255" bestFit="1" customWidth="1"/>
    <col min="3865" max="3877" width="7.28515625" style="255" customWidth="1"/>
    <col min="3878" max="3878" width="11.5703125" style="255" bestFit="1" customWidth="1"/>
    <col min="3879" max="4098" width="11.42578125" style="255"/>
    <col min="4099" max="4099" width="13.7109375" style="255" customWidth="1"/>
    <col min="4100" max="4100" width="12.140625" style="255" customWidth="1"/>
    <col min="4101" max="4114" width="11" style="255" customWidth="1"/>
    <col min="4115" max="4117" width="10.42578125" style="255" customWidth="1"/>
    <col min="4118" max="4119" width="7.28515625" style="255" customWidth="1"/>
    <col min="4120" max="4120" width="7.85546875" style="255" bestFit="1" customWidth="1"/>
    <col min="4121" max="4133" width="7.28515625" style="255" customWidth="1"/>
    <col min="4134" max="4134" width="11.5703125" style="255" bestFit="1" customWidth="1"/>
    <col min="4135" max="4354" width="11.42578125" style="255"/>
    <col min="4355" max="4355" width="13.7109375" style="255" customWidth="1"/>
    <col min="4356" max="4356" width="12.140625" style="255" customWidth="1"/>
    <col min="4357" max="4370" width="11" style="255" customWidth="1"/>
    <col min="4371" max="4373" width="10.42578125" style="255" customWidth="1"/>
    <col min="4374" max="4375" width="7.28515625" style="255" customWidth="1"/>
    <col min="4376" max="4376" width="7.85546875" style="255" bestFit="1" customWidth="1"/>
    <col min="4377" max="4389" width="7.28515625" style="255" customWidth="1"/>
    <col min="4390" max="4390" width="11.5703125" style="255" bestFit="1" customWidth="1"/>
    <col min="4391" max="4610" width="11.42578125" style="255"/>
    <col min="4611" max="4611" width="13.7109375" style="255" customWidth="1"/>
    <col min="4612" max="4612" width="12.140625" style="255" customWidth="1"/>
    <col min="4613" max="4626" width="11" style="255" customWidth="1"/>
    <col min="4627" max="4629" width="10.42578125" style="255" customWidth="1"/>
    <col min="4630" max="4631" width="7.28515625" style="255" customWidth="1"/>
    <col min="4632" max="4632" width="7.85546875" style="255" bestFit="1" customWidth="1"/>
    <col min="4633" max="4645" width="7.28515625" style="255" customWidth="1"/>
    <col min="4646" max="4646" width="11.5703125" style="255" bestFit="1" customWidth="1"/>
    <col min="4647" max="4866" width="11.42578125" style="255"/>
    <col min="4867" max="4867" width="13.7109375" style="255" customWidth="1"/>
    <col min="4868" max="4868" width="12.140625" style="255" customWidth="1"/>
    <col min="4869" max="4882" width="11" style="255" customWidth="1"/>
    <col min="4883" max="4885" width="10.42578125" style="255" customWidth="1"/>
    <col min="4886" max="4887" width="7.28515625" style="255" customWidth="1"/>
    <col min="4888" max="4888" width="7.85546875" style="255" bestFit="1" customWidth="1"/>
    <col min="4889" max="4901" width="7.28515625" style="255" customWidth="1"/>
    <col min="4902" max="4902" width="11.5703125" style="255" bestFit="1" customWidth="1"/>
    <col min="4903" max="5122" width="11.42578125" style="255"/>
    <col min="5123" max="5123" width="13.7109375" style="255" customWidth="1"/>
    <col min="5124" max="5124" width="12.140625" style="255" customWidth="1"/>
    <col min="5125" max="5138" width="11" style="255" customWidth="1"/>
    <col min="5139" max="5141" width="10.42578125" style="255" customWidth="1"/>
    <col min="5142" max="5143" width="7.28515625" style="255" customWidth="1"/>
    <col min="5144" max="5144" width="7.85546875" style="255" bestFit="1" customWidth="1"/>
    <col min="5145" max="5157" width="7.28515625" style="255" customWidth="1"/>
    <col min="5158" max="5158" width="11.5703125" style="255" bestFit="1" customWidth="1"/>
    <col min="5159" max="5378" width="11.42578125" style="255"/>
    <col min="5379" max="5379" width="13.7109375" style="255" customWidth="1"/>
    <col min="5380" max="5380" width="12.140625" style="255" customWidth="1"/>
    <col min="5381" max="5394" width="11" style="255" customWidth="1"/>
    <col min="5395" max="5397" width="10.42578125" style="255" customWidth="1"/>
    <col min="5398" max="5399" width="7.28515625" style="255" customWidth="1"/>
    <col min="5400" max="5400" width="7.85546875" style="255" bestFit="1" customWidth="1"/>
    <col min="5401" max="5413" width="7.28515625" style="255" customWidth="1"/>
    <col min="5414" max="5414" width="11.5703125" style="255" bestFit="1" customWidth="1"/>
    <col min="5415" max="5634" width="11.42578125" style="255"/>
    <col min="5635" max="5635" width="13.7109375" style="255" customWidth="1"/>
    <col min="5636" max="5636" width="12.140625" style="255" customWidth="1"/>
    <col min="5637" max="5650" width="11" style="255" customWidth="1"/>
    <col min="5651" max="5653" width="10.42578125" style="255" customWidth="1"/>
    <col min="5654" max="5655" width="7.28515625" style="255" customWidth="1"/>
    <col min="5656" max="5656" width="7.85546875" style="255" bestFit="1" customWidth="1"/>
    <col min="5657" max="5669" width="7.28515625" style="255" customWidth="1"/>
    <col min="5670" max="5670" width="11.5703125" style="255" bestFit="1" customWidth="1"/>
    <col min="5671" max="5890" width="11.42578125" style="255"/>
    <col min="5891" max="5891" width="13.7109375" style="255" customWidth="1"/>
    <col min="5892" max="5892" width="12.140625" style="255" customWidth="1"/>
    <col min="5893" max="5906" width="11" style="255" customWidth="1"/>
    <col min="5907" max="5909" width="10.42578125" style="255" customWidth="1"/>
    <col min="5910" max="5911" width="7.28515625" style="255" customWidth="1"/>
    <col min="5912" max="5912" width="7.85546875" style="255" bestFit="1" customWidth="1"/>
    <col min="5913" max="5925" width="7.28515625" style="255" customWidth="1"/>
    <col min="5926" max="5926" width="11.5703125" style="255" bestFit="1" customWidth="1"/>
    <col min="5927" max="6146" width="11.42578125" style="255"/>
    <col min="6147" max="6147" width="13.7109375" style="255" customWidth="1"/>
    <col min="6148" max="6148" width="12.140625" style="255" customWidth="1"/>
    <col min="6149" max="6162" width="11" style="255" customWidth="1"/>
    <col min="6163" max="6165" width="10.42578125" style="255" customWidth="1"/>
    <col min="6166" max="6167" width="7.28515625" style="255" customWidth="1"/>
    <col min="6168" max="6168" width="7.85546875" style="255" bestFit="1" customWidth="1"/>
    <col min="6169" max="6181" width="7.28515625" style="255" customWidth="1"/>
    <col min="6182" max="6182" width="11.5703125" style="255" bestFit="1" customWidth="1"/>
    <col min="6183" max="6402" width="11.42578125" style="255"/>
    <col min="6403" max="6403" width="13.7109375" style="255" customWidth="1"/>
    <col min="6404" max="6404" width="12.140625" style="255" customWidth="1"/>
    <col min="6405" max="6418" width="11" style="255" customWidth="1"/>
    <col min="6419" max="6421" width="10.42578125" style="255" customWidth="1"/>
    <col min="6422" max="6423" width="7.28515625" style="255" customWidth="1"/>
    <col min="6424" max="6424" width="7.85546875" style="255" bestFit="1" customWidth="1"/>
    <col min="6425" max="6437" width="7.28515625" style="255" customWidth="1"/>
    <col min="6438" max="6438" width="11.5703125" style="255" bestFit="1" customWidth="1"/>
    <col min="6439" max="6658" width="11.42578125" style="255"/>
    <col min="6659" max="6659" width="13.7109375" style="255" customWidth="1"/>
    <col min="6660" max="6660" width="12.140625" style="255" customWidth="1"/>
    <col min="6661" max="6674" width="11" style="255" customWidth="1"/>
    <col min="6675" max="6677" width="10.42578125" style="255" customWidth="1"/>
    <col min="6678" max="6679" width="7.28515625" style="255" customWidth="1"/>
    <col min="6680" max="6680" width="7.85546875" style="255" bestFit="1" customWidth="1"/>
    <col min="6681" max="6693" width="7.28515625" style="255" customWidth="1"/>
    <col min="6694" max="6694" width="11.5703125" style="255" bestFit="1" customWidth="1"/>
    <col min="6695" max="6914" width="11.42578125" style="255"/>
    <col min="6915" max="6915" width="13.7109375" style="255" customWidth="1"/>
    <col min="6916" max="6916" width="12.140625" style="255" customWidth="1"/>
    <col min="6917" max="6930" width="11" style="255" customWidth="1"/>
    <col min="6931" max="6933" width="10.42578125" style="255" customWidth="1"/>
    <col min="6934" max="6935" width="7.28515625" style="255" customWidth="1"/>
    <col min="6936" max="6936" width="7.85546875" style="255" bestFit="1" customWidth="1"/>
    <col min="6937" max="6949" width="7.28515625" style="255" customWidth="1"/>
    <col min="6950" max="6950" width="11.5703125" style="255" bestFit="1" customWidth="1"/>
    <col min="6951" max="7170" width="11.42578125" style="255"/>
    <col min="7171" max="7171" width="13.7109375" style="255" customWidth="1"/>
    <col min="7172" max="7172" width="12.140625" style="255" customWidth="1"/>
    <col min="7173" max="7186" width="11" style="255" customWidth="1"/>
    <col min="7187" max="7189" width="10.42578125" style="255" customWidth="1"/>
    <col min="7190" max="7191" width="7.28515625" style="255" customWidth="1"/>
    <col min="7192" max="7192" width="7.85546875" style="255" bestFit="1" customWidth="1"/>
    <col min="7193" max="7205" width="7.28515625" style="255" customWidth="1"/>
    <col min="7206" max="7206" width="11.5703125" style="255" bestFit="1" customWidth="1"/>
    <col min="7207" max="7426" width="11.42578125" style="255"/>
    <col min="7427" max="7427" width="13.7109375" style="255" customWidth="1"/>
    <col min="7428" max="7428" width="12.140625" style="255" customWidth="1"/>
    <col min="7429" max="7442" width="11" style="255" customWidth="1"/>
    <col min="7443" max="7445" width="10.42578125" style="255" customWidth="1"/>
    <col min="7446" max="7447" width="7.28515625" style="255" customWidth="1"/>
    <col min="7448" max="7448" width="7.85546875" style="255" bestFit="1" customWidth="1"/>
    <col min="7449" max="7461" width="7.28515625" style="255" customWidth="1"/>
    <col min="7462" max="7462" width="11.5703125" style="255" bestFit="1" customWidth="1"/>
    <col min="7463" max="7682" width="11.42578125" style="255"/>
    <col min="7683" max="7683" width="13.7109375" style="255" customWidth="1"/>
    <col min="7684" max="7684" width="12.140625" style="255" customWidth="1"/>
    <col min="7685" max="7698" width="11" style="255" customWidth="1"/>
    <col min="7699" max="7701" width="10.42578125" style="255" customWidth="1"/>
    <col min="7702" max="7703" width="7.28515625" style="255" customWidth="1"/>
    <col min="7704" max="7704" width="7.85546875" style="255" bestFit="1" customWidth="1"/>
    <col min="7705" max="7717" width="7.28515625" style="255" customWidth="1"/>
    <col min="7718" max="7718" width="11.5703125" style="255" bestFit="1" customWidth="1"/>
    <col min="7719" max="7938" width="11.42578125" style="255"/>
    <col min="7939" max="7939" width="13.7109375" style="255" customWidth="1"/>
    <col min="7940" max="7940" width="12.140625" style="255" customWidth="1"/>
    <col min="7941" max="7954" width="11" style="255" customWidth="1"/>
    <col min="7955" max="7957" width="10.42578125" style="255" customWidth="1"/>
    <col min="7958" max="7959" width="7.28515625" style="255" customWidth="1"/>
    <col min="7960" max="7960" width="7.85546875" style="255" bestFit="1" customWidth="1"/>
    <col min="7961" max="7973" width="7.28515625" style="255" customWidth="1"/>
    <col min="7974" max="7974" width="11.5703125" style="255" bestFit="1" customWidth="1"/>
    <col min="7975" max="8194" width="11.42578125" style="255"/>
    <col min="8195" max="8195" width="13.7109375" style="255" customWidth="1"/>
    <col min="8196" max="8196" width="12.140625" style="255" customWidth="1"/>
    <col min="8197" max="8210" width="11" style="255" customWidth="1"/>
    <col min="8211" max="8213" width="10.42578125" style="255" customWidth="1"/>
    <col min="8214" max="8215" width="7.28515625" style="255" customWidth="1"/>
    <col min="8216" max="8216" width="7.85546875" style="255" bestFit="1" customWidth="1"/>
    <col min="8217" max="8229" width="7.28515625" style="255" customWidth="1"/>
    <col min="8230" max="8230" width="11.5703125" style="255" bestFit="1" customWidth="1"/>
    <col min="8231" max="8450" width="11.42578125" style="255"/>
    <col min="8451" max="8451" width="13.7109375" style="255" customWidth="1"/>
    <col min="8452" max="8452" width="12.140625" style="255" customWidth="1"/>
    <col min="8453" max="8466" width="11" style="255" customWidth="1"/>
    <col min="8467" max="8469" width="10.42578125" style="255" customWidth="1"/>
    <col min="8470" max="8471" width="7.28515625" style="255" customWidth="1"/>
    <col min="8472" max="8472" width="7.85546875" style="255" bestFit="1" customWidth="1"/>
    <col min="8473" max="8485" width="7.28515625" style="255" customWidth="1"/>
    <col min="8486" max="8486" width="11.5703125" style="255" bestFit="1" customWidth="1"/>
    <col min="8487" max="8706" width="11.42578125" style="255"/>
    <col min="8707" max="8707" width="13.7109375" style="255" customWidth="1"/>
    <col min="8708" max="8708" width="12.140625" style="255" customWidth="1"/>
    <col min="8709" max="8722" width="11" style="255" customWidth="1"/>
    <col min="8723" max="8725" width="10.42578125" style="255" customWidth="1"/>
    <col min="8726" max="8727" width="7.28515625" style="255" customWidth="1"/>
    <col min="8728" max="8728" width="7.85546875" style="255" bestFit="1" customWidth="1"/>
    <col min="8729" max="8741" width="7.28515625" style="255" customWidth="1"/>
    <col min="8742" max="8742" width="11.5703125" style="255" bestFit="1" customWidth="1"/>
    <col min="8743" max="8962" width="11.42578125" style="255"/>
    <col min="8963" max="8963" width="13.7109375" style="255" customWidth="1"/>
    <col min="8964" max="8964" width="12.140625" style="255" customWidth="1"/>
    <col min="8965" max="8978" width="11" style="255" customWidth="1"/>
    <col min="8979" max="8981" width="10.42578125" style="255" customWidth="1"/>
    <col min="8982" max="8983" width="7.28515625" style="255" customWidth="1"/>
    <col min="8984" max="8984" width="7.85546875" style="255" bestFit="1" customWidth="1"/>
    <col min="8985" max="8997" width="7.28515625" style="255" customWidth="1"/>
    <col min="8998" max="8998" width="11.5703125" style="255" bestFit="1" customWidth="1"/>
    <col min="8999" max="9218" width="11.42578125" style="255"/>
    <col min="9219" max="9219" width="13.7109375" style="255" customWidth="1"/>
    <col min="9220" max="9220" width="12.140625" style="255" customWidth="1"/>
    <col min="9221" max="9234" width="11" style="255" customWidth="1"/>
    <col min="9235" max="9237" width="10.42578125" style="255" customWidth="1"/>
    <col min="9238" max="9239" width="7.28515625" style="255" customWidth="1"/>
    <col min="9240" max="9240" width="7.85546875" style="255" bestFit="1" customWidth="1"/>
    <col min="9241" max="9253" width="7.28515625" style="255" customWidth="1"/>
    <col min="9254" max="9254" width="11.5703125" style="255" bestFit="1" customWidth="1"/>
    <col min="9255" max="9474" width="11.42578125" style="255"/>
    <col min="9475" max="9475" width="13.7109375" style="255" customWidth="1"/>
    <col min="9476" max="9476" width="12.140625" style="255" customWidth="1"/>
    <col min="9477" max="9490" width="11" style="255" customWidth="1"/>
    <col min="9491" max="9493" width="10.42578125" style="255" customWidth="1"/>
    <col min="9494" max="9495" width="7.28515625" style="255" customWidth="1"/>
    <col min="9496" max="9496" width="7.85546875" style="255" bestFit="1" customWidth="1"/>
    <col min="9497" max="9509" width="7.28515625" style="255" customWidth="1"/>
    <col min="9510" max="9510" width="11.5703125" style="255" bestFit="1" customWidth="1"/>
    <col min="9511" max="9730" width="11.42578125" style="255"/>
    <col min="9731" max="9731" width="13.7109375" style="255" customWidth="1"/>
    <col min="9732" max="9732" width="12.140625" style="255" customWidth="1"/>
    <col min="9733" max="9746" width="11" style="255" customWidth="1"/>
    <col min="9747" max="9749" width="10.42578125" style="255" customWidth="1"/>
    <col min="9750" max="9751" width="7.28515625" style="255" customWidth="1"/>
    <col min="9752" max="9752" width="7.85546875" style="255" bestFit="1" customWidth="1"/>
    <col min="9753" max="9765" width="7.28515625" style="255" customWidth="1"/>
    <col min="9766" max="9766" width="11.5703125" style="255" bestFit="1" customWidth="1"/>
    <col min="9767" max="9986" width="11.42578125" style="255"/>
    <col min="9987" max="9987" width="13.7109375" style="255" customWidth="1"/>
    <col min="9988" max="9988" width="12.140625" style="255" customWidth="1"/>
    <col min="9989" max="10002" width="11" style="255" customWidth="1"/>
    <col min="10003" max="10005" width="10.42578125" style="255" customWidth="1"/>
    <col min="10006" max="10007" width="7.28515625" style="255" customWidth="1"/>
    <col min="10008" max="10008" width="7.85546875" style="255" bestFit="1" customWidth="1"/>
    <col min="10009" max="10021" width="7.28515625" style="255" customWidth="1"/>
    <col min="10022" max="10022" width="11.5703125" style="255" bestFit="1" customWidth="1"/>
    <col min="10023" max="10242" width="11.42578125" style="255"/>
    <col min="10243" max="10243" width="13.7109375" style="255" customWidth="1"/>
    <col min="10244" max="10244" width="12.140625" style="255" customWidth="1"/>
    <col min="10245" max="10258" width="11" style="255" customWidth="1"/>
    <col min="10259" max="10261" width="10.42578125" style="255" customWidth="1"/>
    <col min="10262" max="10263" width="7.28515625" style="255" customWidth="1"/>
    <col min="10264" max="10264" width="7.85546875" style="255" bestFit="1" customWidth="1"/>
    <col min="10265" max="10277" width="7.28515625" style="255" customWidth="1"/>
    <col min="10278" max="10278" width="11.5703125" style="255" bestFit="1" customWidth="1"/>
    <col min="10279" max="10498" width="11.42578125" style="255"/>
    <col min="10499" max="10499" width="13.7109375" style="255" customWidth="1"/>
    <col min="10500" max="10500" width="12.140625" style="255" customWidth="1"/>
    <col min="10501" max="10514" width="11" style="255" customWidth="1"/>
    <col min="10515" max="10517" width="10.42578125" style="255" customWidth="1"/>
    <col min="10518" max="10519" width="7.28515625" style="255" customWidth="1"/>
    <col min="10520" max="10520" width="7.85546875" style="255" bestFit="1" customWidth="1"/>
    <col min="10521" max="10533" width="7.28515625" style="255" customWidth="1"/>
    <col min="10534" max="10534" width="11.5703125" style="255" bestFit="1" customWidth="1"/>
    <col min="10535" max="10754" width="11.42578125" style="255"/>
    <col min="10755" max="10755" width="13.7109375" style="255" customWidth="1"/>
    <col min="10756" max="10756" width="12.140625" style="255" customWidth="1"/>
    <col min="10757" max="10770" width="11" style="255" customWidth="1"/>
    <col min="10771" max="10773" width="10.42578125" style="255" customWidth="1"/>
    <col min="10774" max="10775" width="7.28515625" style="255" customWidth="1"/>
    <col min="10776" max="10776" width="7.85546875" style="255" bestFit="1" customWidth="1"/>
    <col min="10777" max="10789" width="7.28515625" style="255" customWidth="1"/>
    <col min="10790" max="10790" width="11.5703125" style="255" bestFit="1" customWidth="1"/>
    <col min="10791" max="11010" width="11.42578125" style="255"/>
    <col min="11011" max="11011" width="13.7109375" style="255" customWidth="1"/>
    <col min="11012" max="11012" width="12.140625" style="255" customWidth="1"/>
    <col min="11013" max="11026" width="11" style="255" customWidth="1"/>
    <col min="11027" max="11029" width="10.42578125" style="255" customWidth="1"/>
    <col min="11030" max="11031" width="7.28515625" style="255" customWidth="1"/>
    <col min="11032" max="11032" width="7.85546875" style="255" bestFit="1" customWidth="1"/>
    <col min="11033" max="11045" width="7.28515625" style="255" customWidth="1"/>
    <col min="11046" max="11046" width="11.5703125" style="255" bestFit="1" customWidth="1"/>
    <col min="11047" max="11266" width="11.42578125" style="255"/>
    <col min="11267" max="11267" width="13.7109375" style="255" customWidth="1"/>
    <col min="11268" max="11268" width="12.140625" style="255" customWidth="1"/>
    <col min="11269" max="11282" width="11" style="255" customWidth="1"/>
    <col min="11283" max="11285" width="10.42578125" style="255" customWidth="1"/>
    <col min="11286" max="11287" width="7.28515625" style="255" customWidth="1"/>
    <col min="11288" max="11288" width="7.85546875" style="255" bestFit="1" customWidth="1"/>
    <col min="11289" max="11301" width="7.28515625" style="255" customWidth="1"/>
    <col min="11302" max="11302" width="11.5703125" style="255" bestFit="1" customWidth="1"/>
    <col min="11303" max="11522" width="11.42578125" style="255"/>
    <col min="11523" max="11523" width="13.7109375" style="255" customWidth="1"/>
    <col min="11524" max="11524" width="12.140625" style="255" customWidth="1"/>
    <col min="11525" max="11538" width="11" style="255" customWidth="1"/>
    <col min="11539" max="11541" width="10.42578125" style="255" customWidth="1"/>
    <col min="11542" max="11543" width="7.28515625" style="255" customWidth="1"/>
    <col min="11544" max="11544" width="7.85546875" style="255" bestFit="1" customWidth="1"/>
    <col min="11545" max="11557" width="7.28515625" style="255" customWidth="1"/>
    <col min="11558" max="11558" width="11.5703125" style="255" bestFit="1" customWidth="1"/>
    <col min="11559" max="11778" width="11.42578125" style="255"/>
    <col min="11779" max="11779" width="13.7109375" style="255" customWidth="1"/>
    <col min="11780" max="11780" width="12.140625" style="255" customWidth="1"/>
    <col min="11781" max="11794" width="11" style="255" customWidth="1"/>
    <col min="11795" max="11797" width="10.42578125" style="255" customWidth="1"/>
    <col min="11798" max="11799" width="7.28515625" style="255" customWidth="1"/>
    <col min="11800" max="11800" width="7.85546875" style="255" bestFit="1" customWidth="1"/>
    <col min="11801" max="11813" width="7.28515625" style="255" customWidth="1"/>
    <col min="11814" max="11814" width="11.5703125" style="255" bestFit="1" customWidth="1"/>
    <col min="11815" max="12034" width="11.42578125" style="255"/>
    <col min="12035" max="12035" width="13.7109375" style="255" customWidth="1"/>
    <col min="12036" max="12036" width="12.140625" style="255" customWidth="1"/>
    <col min="12037" max="12050" width="11" style="255" customWidth="1"/>
    <col min="12051" max="12053" width="10.42578125" style="255" customWidth="1"/>
    <col min="12054" max="12055" width="7.28515625" style="255" customWidth="1"/>
    <col min="12056" max="12056" width="7.85546875" style="255" bestFit="1" customWidth="1"/>
    <col min="12057" max="12069" width="7.28515625" style="255" customWidth="1"/>
    <col min="12070" max="12070" width="11.5703125" style="255" bestFit="1" customWidth="1"/>
    <col min="12071" max="12290" width="11.42578125" style="255"/>
    <col min="12291" max="12291" width="13.7109375" style="255" customWidth="1"/>
    <col min="12292" max="12292" width="12.140625" style="255" customWidth="1"/>
    <col min="12293" max="12306" width="11" style="255" customWidth="1"/>
    <col min="12307" max="12309" width="10.42578125" style="255" customWidth="1"/>
    <col min="12310" max="12311" width="7.28515625" style="255" customWidth="1"/>
    <col min="12312" max="12312" width="7.85546875" style="255" bestFit="1" customWidth="1"/>
    <col min="12313" max="12325" width="7.28515625" style="255" customWidth="1"/>
    <col min="12326" max="12326" width="11.5703125" style="255" bestFit="1" customWidth="1"/>
    <col min="12327" max="12546" width="11.42578125" style="255"/>
    <col min="12547" max="12547" width="13.7109375" style="255" customWidth="1"/>
    <col min="12548" max="12548" width="12.140625" style="255" customWidth="1"/>
    <col min="12549" max="12562" width="11" style="255" customWidth="1"/>
    <col min="12563" max="12565" width="10.42578125" style="255" customWidth="1"/>
    <col min="12566" max="12567" width="7.28515625" style="255" customWidth="1"/>
    <col min="12568" max="12568" width="7.85546875" style="255" bestFit="1" customWidth="1"/>
    <col min="12569" max="12581" width="7.28515625" style="255" customWidth="1"/>
    <col min="12582" max="12582" width="11.5703125" style="255" bestFit="1" customWidth="1"/>
    <col min="12583" max="12802" width="11.42578125" style="255"/>
    <col min="12803" max="12803" width="13.7109375" style="255" customWidth="1"/>
    <col min="12804" max="12804" width="12.140625" style="255" customWidth="1"/>
    <col min="12805" max="12818" width="11" style="255" customWidth="1"/>
    <col min="12819" max="12821" width="10.42578125" style="255" customWidth="1"/>
    <col min="12822" max="12823" width="7.28515625" style="255" customWidth="1"/>
    <col min="12824" max="12824" width="7.85546875" style="255" bestFit="1" customWidth="1"/>
    <col min="12825" max="12837" width="7.28515625" style="255" customWidth="1"/>
    <col min="12838" max="12838" width="11.5703125" style="255" bestFit="1" customWidth="1"/>
    <col min="12839" max="13058" width="11.42578125" style="255"/>
    <col min="13059" max="13059" width="13.7109375" style="255" customWidth="1"/>
    <col min="13060" max="13060" width="12.140625" style="255" customWidth="1"/>
    <col min="13061" max="13074" width="11" style="255" customWidth="1"/>
    <col min="13075" max="13077" width="10.42578125" style="255" customWidth="1"/>
    <col min="13078" max="13079" width="7.28515625" style="255" customWidth="1"/>
    <col min="13080" max="13080" width="7.85546875" style="255" bestFit="1" customWidth="1"/>
    <col min="13081" max="13093" width="7.28515625" style="255" customWidth="1"/>
    <col min="13094" max="13094" width="11.5703125" style="255" bestFit="1" customWidth="1"/>
    <col min="13095" max="13314" width="11.42578125" style="255"/>
    <col min="13315" max="13315" width="13.7109375" style="255" customWidth="1"/>
    <col min="13316" max="13316" width="12.140625" style="255" customWidth="1"/>
    <col min="13317" max="13330" width="11" style="255" customWidth="1"/>
    <col min="13331" max="13333" width="10.42578125" style="255" customWidth="1"/>
    <col min="13334" max="13335" width="7.28515625" style="255" customWidth="1"/>
    <col min="13336" max="13336" width="7.85546875" style="255" bestFit="1" customWidth="1"/>
    <col min="13337" max="13349" width="7.28515625" style="255" customWidth="1"/>
    <col min="13350" max="13350" width="11.5703125" style="255" bestFit="1" customWidth="1"/>
    <col min="13351" max="13570" width="11.42578125" style="255"/>
    <col min="13571" max="13571" width="13.7109375" style="255" customWidth="1"/>
    <col min="13572" max="13572" width="12.140625" style="255" customWidth="1"/>
    <col min="13573" max="13586" width="11" style="255" customWidth="1"/>
    <col min="13587" max="13589" width="10.42578125" style="255" customWidth="1"/>
    <col min="13590" max="13591" width="7.28515625" style="255" customWidth="1"/>
    <col min="13592" max="13592" width="7.85546875" style="255" bestFit="1" customWidth="1"/>
    <col min="13593" max="13605" width="7.28515625" style="255" customWidth="1"/>
    <col min="13606" max="13606" width="11.5703125" style="255" bestFit="1" customWidth="1"/>
    <col min="13607" max="13826" width="11.42578125" style="255"/>
    <col min="13827" max="13827" width="13.7109375" style="255" customWidth="1"/>
    <col min="13828" max="13828" width="12.140625" style="255" customWidth="1"/>
    <col min="13829" max="13842" width="11" style="255" customWidth="1"/>
    <col min="13843" max="13845" width="10.42578125" style="255" customWidth="1"/>
    <col min="13846" max="13847" width="7.28515625" style="255" customWidth="1"/>
    <col min="13848" max="13848" width="7.85546875" style="255" bestFit="1" customWidth="1"/>
    <col min="13849" max="13861" width="7.28515625" style="255" customWidth="1"/>
    <col min="13862" max="13862" width="11.5703125" style="255" bestFit="1" customWidth="1"/>
    <col min="13863" max="14082" width="11.42578125" style="255"/>
    <col min="14083" max="14083" width="13.7109375" style="255" customWidth="1"/>
    <col min="14084" max="14084" width="12.140625" style="255" customWidth="1"/>
    <col min="14085" max="14098" width="11" style="255" customWidth="1"/>
    <col min="14099" max="14101" width="10.42578125" style="255" customWidth="1"/>
    <col min="14102" max="14103" width="7.28515625" style="255" customWidth="1"/>
    <col min="14104" max="14104" width="7.85546875" style="255" bestFit="1" customWidth="1"/>
    <col min="14105" max="14117" width="7.28515625" style="255" customWidth="1"/>
    <col min="14118" max="14118" width="11.5703125" style="255" bestFit="1" customWidth="1"/>
    <col min="14119" max="14338" width="11.42578125" style="255"/>
    <col min="14339" max="14339" width="13.7109375" style="255" customWidth="1"/>
    <col min="14340" max="14340" width="12.140625" style="255" customWidth="1"/>
    <col min="14341" max="14354" width="11" style="255" customWidth="1"/>
    <col min="14355" max="14357" width="10.42578125" style="255" customWidth="1"/>
    <col min="14358" max="14359" width="7.28515625" style="255" customWidth="1"/>
    <col min="14360" max="14360" width="7.85546875" style="255" bestFit="1" customWidth="1"/>
    <col min="14361" max="14373" width="7.28515625" style="255" customWidth="1"/>
    <col min="14374" max="14374" width="11.5703125" style="255" bestFit="1" customWidth="1"/>
    <col min="14375" max="14594" width="11.42578125" style="255"/>
    <col min="14595" max="14595" width="13.7109375" style="255" customWidth="1"/>
    <col min="14596" max="14596" width="12.140625" style="255" customWidth="1"/>
    <col min="14597" max="14610" width="11" style="255" customWidth="1"/>
    <col min="14611" max="14613" width="10.42578125" style="255" customWidth="1"/>
    <col min="14614" max="14615" width="7.28515625" style="255" customWidth="1"/>
    <col min="14616" max="14616" width="7.85546875" style="255" bestFit="1" customWidth="1"/>
    <col min="14617" max="14629" width="7.28515625" style="255" customWidth="1"/>
    <col min="14630" max="14630" width="11.5703125" style="255" bestFit="1" customWidth="1"/>
    <col min="14631" max="14850" width="11.42578125" style="255"/>
    <col min="14851" max="14851" width="13.7109375" style="255" customWidth="1"/>
    <col min="14852" max="14852" width="12.140625" style="255" customWidth="1"/>
    <col min="14853" max="14866" width="11" style="255" customWidth="1"/>
    <col min="14867" max="14869" width="10.42578125" style="255" customWidth="1"/>
    <col min="14870" max="14871" width="7.28515625" style="255" customWidth="1"/>
    <col min="14872" max="14872" width="7.85546875" style="255" bestFit="1" customWidth="1"/>
    <col min="14873" max="14885" width="7.28515625" style="255" customWidth="1"/>
    <col min="14886" max="14886" width="11.5703125" style="255" bestFit="1" customWidth="1"/>
    <col min="14887" max="15106" width="11.42578125" style="255"/>
    <col min="15107" max="15107" width="13.7109375" style="255" customWidth="1"/>
    <col min="15108" max="15108" width="12.140625" style="255" customWidth="1"/>
    <col min="15109" max="15122" width="11" style="255" customWidth="1"/>
    <col min="15123" max="15125" width="10.42578125" style="255" customWidth="1"/>
    <col min="15126" max="15127" width="7.28515625" style="255" customWidth="1"/>
    <col min="15128" max="15128" width="7.85546875" style="255" bestFit="1" customWidth="1"/>
    <col min="15129" max="15141" width="7.28515625" style="255" customWidth="1"/>
    <col min="15142" max="15142" width="11.5703125" style="255" bestFit="1" customWidth="1"/>
    <col min="15143" max="15362" width="11.42578125" style="255"/>
    <col min="15363" max="15363" width="13.7109375" style="255" customWidth="1"/>
    <col min="15364" max="15364" width="12.140625" style="255" customWidth="1"/>
    <col min="15365" max="15378" width="11" style="255" customWidth="1"/>
    <col min="15379" max="15381" width="10.42578125" style="255" customWidth="1"/>
    <col min="15382" max="15383" width="7.28515625" style="255" customWidth="1"/>
    <col min="15384" max="15384" width="7.85546875" style="255" bestFit="1" customWidth="1"/>
    <col min="15385" max="15397" width="7.28515625" style="255" customWidth="1"/>
    <col min="15398" max="15398" width="11.5703125" style="255" bestFit="1" customWidth="1"/>
    <col min="15399" max="15618" width="11.42578125" style="255"/>
    <col min="15619" max="15619" width="13.7109375" style="255" customWidth="1"/>
    <col min="15620" max="15620" width="12.140625" style="255" customWidth="1"/>
    <col min="15621" max="15634" width="11" style="255" customWidth="1"/>
    <col min="15635" max="15637" width="10.42578125" style="255" customWidth="1"/>
    <col min="15638" max="15639" width="7.28515625" style="255" customWidth="1"/>
    <col min="15640" max="15640" width="7.85546875" style="255" bestFit="1" customWidth="1"/>
    <col min="15641" max="15653" width="7.28515625" style="255" customWidth="1"/>
    <col min="15654" max="15654" width="11.5703125" style="255" bestFit="1" customWidth="1"/>
    <col min="15655" max="15874" width="11.42578125" style="255"/>
    <col min="15875" max="15875" width="13.7109375" style="255" customWidth="1"/>
    <col min="15876" max="15876" width="12.140625" style="255" customWidth="1"/>
    <col min="15877" max="15890" width="11" style="255" customWidth="1"/>
    <col min="15891" max="15893" width="10.42578125" style="255" customWidth="1"/>
    <col min="15894" max="15895" width="7.28515625" style="255" customWidth="1"/>
    <col min="15896" max="15896" width="7.85546875" style="255" bestFit="1" customWidth="1"/>
    <col min="15897" max="15909" width="7.28515625" style="255" customWidth="1"/>
    <col min="15910" max="15910" width="11.5703125" style="255" bestFit="1" customWidth="1"/>
    <col min="15911" max="16130" width="11.42578125" style="255"/>
    <col min="16131" max="16131" width="13.7109375" style="255" customWidth="1"/>
    <col min="16132" max="16132" width="12.140625" style="255" customWidth="1"/>
    <col min="16133" max="16146" width="11" style="255" customWidth="1"/>
    <col min="16147" max="16149" width="10.42578125" style="255" customWidth="1"/>
    <col min="16150" max="16151" width="7.28515625" style="255" customWidth="1"/>
    <col min="16152" max="16152" width="7.85546875" style="255" bestFit="1" customWidth="1"/>
    <col min="16153" max="16165" width="7.28515625" style="255" customWidth="1"/>
    <col min="16166" max="16166" width="11.5703125" style="255" bestFit="1" customWidth="1"/>
    <col min="16167" max="16384" width="11.42578125" style="255"/>
  </cols>
  <sheetData>
    <row r="3" spans="2:12">
      <c r="B3" s="254"/>
    </row>
    <row r="4" spans="2:12">
      <c r="B4" s="254"/>
    </row>
    <row r="5" spans="2:12">
      <c r="B5" s="254"/>
    </row>
    <row r="6" spans="2:12" ht="27.75" customHeight="1" thickBot="1">
      <c r="B6" s="542" t="s">
        <v>285</v>
      </c>
      <c r="C6" s="543"/>
      <c r="D6" s="543"/>
      <c r="E6" s="543"/>
      <c r="F6" s="543"/>
    </row>
    <row r="7" spans="2:12" ht="36.75" thickBot="1">
      <c r="B7" s="221"/>
      <c r="C7" s="222" t="s">
        <v>270</v>
      </c>
      <c r="D7" s="222" t="s">
        <v>198</v>
      </c>
      <c r="E7" s="222" t="s">
        <v>199</v>
      </c>
      <c r="F7" s="222" t="s">
        <v>200</v>
      </c>
      <c r="H7" s="53" t="s">
        <v>49</v>
      </c>
    </row>
    <row r="8" spans="2:12" ht="15" hidden="1">
      <c r="B8" s="223" t="s">
        <v>201</v>
      </c>
      <c r="C8" s="302">
        <v>0</v>
      </c>
      <c r="D8" s="323">
        <f t="shared" ref="D8:D31" si="0">IFERROR(C8-C9,"-")</f>
        <v>0</v>
      </c>
      <c r="E8" s="323">
        <f>IFERROR(C8-C21,"-")</f>
        <v>-8.0525689630557888</v>
      </c>
      <c r="F8" s="324">
        <f>IFERROR(AVERAGE(C8:C19)-AVERAGE(C21:C32),"-")</f>
        <v>-3.0719248276989557</v>
      </c>
    </row>
    <row r="9" spans="2:12" ht="15" hidden="1">
      <c r="B9" s="223" t="s">
        <v>202</v>
      </c>
      <c r="C9" s="302">
        <v>0</v>
      </c>
      <c r="D9" s="323">
        <f t="shared" si="0"/>
        <v>0</v>
      </c>
      <c r="E9" s="323">
        <f t="shared" ref="E9:E59" si="1">IFERROR(C9-C22,"-")</f>
        <v>-7.9815481842889424</v>
      </c>
      <c r="F9" s="324">
        <f>IFERROR(AVERAGE(C9:C19,C21)-AVERAGE(C22:C32,C34),"-")</f>
        <v>-2.4264966671896566</v>
      </c>
    </row>
    <row r="10" spans="2:12" ht="15" hidden="1">
      <c r="B10" s="223" t="s">
        <v>203</v>
      </c>
      <c r="C10" s="302">
        <v>0</v>
      </c>
      <c r="D10" s="323">
        <f t="shared" si="0"/>
        <v>0</v>
      </c>
      <c r="E10" s="323">
        <f t="shared" si="1"/>
        <v>-6.3997950819672127</v>
      </c>
      <c r="F10" s="324">
        <f>IFERROR(AVERAGE(C10:C19,C21:C22)-AVERAGE(C23:C32,C34:C35),"-")</f>
        <v>-1.7637386364748346</v>
      </c>
    </row>
    <row r="11" spans="2:12" ht="15" hidden="1">
      <c r="B11" s="223" t="s">
        <v>204</v>
      </c>
      <c r="C11" s="302">
        <v>0</v>
      </c>
      <c r="D11" s="323">
        <f t="shared" si="0"/>
        <v>0</v>
      </c>
      <c r="E11" s="323">
        <f t="shared" si="1"/>
        <v>-6.86</v>
      </c>
      <c r="F11" s="324">
        <f>IFERROR(AVERAGE(C11:C19,C21:C23)-AVERAGE(C24:C32,C34:C36),"-")</f>
        <v>-1.2954394561469673</v>
      </c>
      <c r="H11" s="10"/>
    </row>
    <row r="12" spans="2:12" ht="15" hidden="1">
      <c r="B12" s="223" t="s">
        <v>205</v>
      </c>
      <c r="C12" s="302">
        <v>0</v>
      </c>
      <c r="D12" s="323">
        <f t="shared" si="0"/>
        <v>-5.9917804245168984</v>
      </c>
      <c r="E12" s="323">
        <f t="shared" si="1"/>
        <v>-6.47</v>
      </c>
      <c r="F12" s="324">
        <f>IFERROR(AVERAGE(C12:C19,C21:C24)-AVERAGE(C25:C32,C34:C37),"-")</f>
        <v>-0.75377278948029858</v>
      </c>
      <c r="G12" s="10"/>
      <c r="H12" s="10"/>
      <c r="I12" s="10"/>
      <c r="J12" s="10"/>
      <c r="K12" s="10"/>
      <c r="L12" s="10"/>
    </row>
    <row r="13" spans="2:12" ht="15">
      <c r="B13" s="223" t="s">
        <v>206</v>
      </c>
      <c r="C13" s="302">
        <v>5.9917804245168984</v>
      </c>
      <c r="D13" s="323">
        <f t="shared" si="0"/>
        <v>-0.36607915896460241</v>
      </c>
      <c r="E13" s="323">
        <f t="shared" si="1"/>
        <v>-0.23821957548310202</v>
      </c>
      <c r="F13" s="324">
        <f>IFERROR(AVERAGE(C13:C19,C21:C25)-AVERAGE(C26:C32,C34:C38),"-")</f>
        <v>-0.25543945614696462</v>
      </c>
      <c r="G13" s="10"/>
      <c r="H13" s="10"/>
      <c r="I13" s="10"/>
      <c r="J13" s="10"/>
      <c r="K13" s="10"/>
      <c r="L13" s="10"/>
    </row>
    <row r="14" spans="2:12" ht="15">
      <c r="B14" s="223" t="s">
        <v>207</v>
      </c>
      <c r="C14" s="302">
        <v>6.3578595834815008</v>
      </c>
      <c r="D14" s="323">
        <f t="shared" si="0"/>
        <v>-0.28055819618071354</v>
      </c>
      <c r="E14" s="323">
        <f t="shared" si="1"/>
        <v>-0.15110179876335739</v>
      </c>
      <c r="F14" s="324">
        <f>IFERROR(AVERAGE(C14:C19,C21:C26)-AVERAGE(C27:C32,C34:C39),"-")</f>
        <v>-0.28225449152337223</v>
      </c>
      <c r="G14" s="10"/>
      <c r="H14" s="10"/>
      <c r="I14" s="10"/>
      <c r="J14" s="10"/>
      <c r="K14" s="10"/>
      <c r="L14" s="10"/>
    </row>
    <row r="15" spans="2:12" ht="15">
      <c r="B15" s="223" t="s">
        <v>208</v>
      </c>
      <c r="C15" s="302">
        <v>6.6384177796622144</v>
      </c>
      <c r="D15" s="323">
        <f t="shared" si="0"/>
        <v>0.35478901712040845</v>
      </c>
      <c r="E15" s="323">
        <f t="shared" si="1"/>
        <v>-0.10158222033778586</v>
      </c>
      <c r="F15" s="324">
        <f>IFERROR(AVERAGE(C15:C19,C21:C27)-AVERAGE(C28:C32,C34:C40),"-")</f>
        <v>-0.30474922643935454</v>
      </c>
      <c r="G15" s="10"/>
      <c r="H15" s="10"/>
      <c r="I15" s="10"/>
      <c r="J15" s="10"/>
      <c r="K15" s="10"/>
      <c r="L15" s="10"/>
    </row>
    <row r="16" spans="2:12" ht="15">
      <c r="B16" s="223" t="s">
        <v>209</v>
      </c>
      <c r="C16" s="302">
        <v>6.2836287625418059</v>
      </c>
      <c r="D16" s="323">
        <f>IFERROR(C16-C17,"-")</f>
        <v>-1.9444603664251083</v>
      </c>
      <c r="E16" s="323">
        <f t="shared" si="1"/>
        <v>-0.11637123745819444</v>
      </c>
      <c r="F16" s="324">
        <f>IFERROR(AVERAGE(C16:C19,C21:C28)-AVERAGE(C29:C32,C34:C41),"-")</f>
        <v>-0.30545070807787233</v>
      </c>
      <c r="G16" s="10"/>
      <c r="H16" s="10"/>
      <c r="I16" s="10"/>
      <c r="J16" s="10"/>
      <c r="K16" s="10"/>
      <c r="L16" s="10"/>
    </row>
    <row r="17" spans="2:12" ht="15">
      <c r="B17" s="223" t="s">
        <v>210</v>
      </c>
      <c r="C17" s="302">
        <v>8.2280891289669142</v>
      </c>
      <c r="D17" s="323">
        <f t="shared" si="0"/>
        <v>-1.2919108710330853</v>
      </c>
      <c r="E17" s="323">
        <f t="shared" si="1"/>
        <v>-0.17191087103308611</v>
      </c>
      <c r="F17" s="324">
        <f>IFERROR(AVERAGE(C17:C19,C21:C29)-AVERAGE(C30:C32,C34:C42),"-")</f>
        <v>-0.42741977162302192</v>
      </c>
      <c r="G17" s="10"/>
      <c r="I17" s="10"/>
      <c r="J17" s="10"/>
      <c r="K17" s="10"/>
      <c r="L17" s="10"/>
    </row>
    <row r="18" spans="2:12" ht="15">
      <c r="B18" s="223" t="s">
        <v>211</v>
      </c>
      <c r="C18" s="302">
        <v>9.52</v>
      </c>
      <c r="D18" s="323">
        <f t="shared" si="0"/>
        <v>7.0000000000000284E-2</v>
      </c>
      <c r="E18" s="323">
        <f t="shared" si="1"/>
        <v>0.52999999999999936</v>
      </c>
      <c r="F18" s="324">
        <f>IFERROR(AVERAGE(C18:C19,C21:C30)-AVERAGE(C31:C32,C34:C43),"-")</f>
        <v>-0.3364271990369323</v>
      </c>
    </row>
    <row r="19" spans="2:12" ht="15">
      <c r="B19" s="223" t="s">
        <v>212</v>
      </c>
      <c r="C19" s="302">
        <v>9.4499999999999993</v>
      </c>
      <c r="D19" s="323" t="s">
        <v>213</v>
      </c>
      <c r="E19" s="323">
        <f t="shared" si="1"/>
        <v>-0.85000000000000142</v>
      </c>
      <c r="F19" s="324">
        <f>IFERROR(AVERAGE(C19,C21:C31)-AVERAGE(C32,C34:C44),"-")</f>
        <v>-0.39976053237026576</v>
      </c>
    </row>
    <row r="20" spans="2:12" ht="24">
      <c r="B20" s="225" t="s">
        <v>54</v>
      </c>
      <c r="C20" s="304">
        <v>7.4466807543751008</v>
      </c>
      <c r="D20" s="257"/>
      <c r="E20" s="325">
        <v>-0.12926824173377849</v>
      </c>
      <c r="F20" s="326" t="s">
        <v>213</v>
      </c>
    </row>
    <row r="21" spans="2:12" ht="15" hidden="1" outlineLevel="1">
      <c r="B21" s="223" t="s">
        <v>201</v>
      </c>
      <c r="C21" s="302">
        <v>8.0525689630557888</v>
      </c>
      <c r="D21" s="323">
        <f t="shared" si="0"/>
        <v>7.1020778766846426E-2</v>
      </c>
      <c r="E21" s="323">
        <f t="shared" si="1"/>
        <v>-0.30743103694421059</v>
      </c>
      <c r="F21" s="324">
        <f>IFERROR(AVERAGE(C21:C32)-AVERAGE(C34:C45),"-")</f>
        <v>-0.27726053237026704</v>
      </c>
    </row>
    <row r="22" spans="2:12" ht="15" hidden="1" outlineLevel="1">
      <c r="B22" s="223" t="s">
        <v>202</v>
      </c>
      <c r="C22" s="302">
        <v>7.9815481842889424</v>
      </c>
      <c r="D22" s="323">
        <f t="shared" si="0"/>
        <v>1.5817531023217297</v>
      </c>
      <c r="E22" s="323">
        <f t="shared" si="1"/>
        <v>-2.8451815711057371E-2</v>
      </c>
      <c r="F22" s="324">
        <f>IFERROR(AVERAGE(C22:C32,C34)-AVERAGE(C35:C45,C47),"-")</f>
        <v>-0.21997461262491758</v>
      </c>
    </row>
    <row r="23" spans="2:12" ht="15" hidden="1" outlineLevel="1">
      <c r="B23" s="223" t="s">
        <v>203</v>
      </c>
      <c r="C23" s="302">
        <v>6.3997950819672127</v>
      </c>
      <c r="D23" s="323">
        <f t="shared" si="0"/>
        <v>-0.46020491803278762</v>
      </c>
      <c r="E23" s="323">
        <f t="shared" si="1"/>
        <v>-0.78020491803278702</v>
      </c>
      <c r="F23" s="324">
        <f>IFERROR(AVERAGE(C23:C32,C34:C35)-AVERAGE(C36:C45,C47:C48),"-")</f>
        <v>-0.21510362798232663</v>
      </c>
    </row>
    <row r="24" spans="2:12" ht="15" hidden="1" outlineLevel="1">
      <c r="B24" s="223" t="s">
        <v>204</v>
      </c>
      <c r="C24" s="302">
        <v>6.86</v>
      </c>
      <c r="D24" s="323">
        <f t="shared" si="0"/>
        <v>0.39000000000000057</v>
      </c>
      <c r="E24" s="323">
        <f t="shared" si="1"/>
        <v>-0.35999999999999943</v>
      </c>
      <c r="F24" s="324">
        <f>IFERROR(AVERAGE(C24:C32,C34:C36)-AVERAGE(C37:C45,C47:C49),"-")</f>
        <v>-9.8419884812928515E-2</v>
      </c>
    </row>
    <row r="25" spans="2:12" ht="15" hidden="1" outlineLevel="1">
      <c r="B25" s="223" t="s">
        <v>205</v>
      </c>
      <c r="C25" s="302">
        <v>6.47</v>
      </c>
      <c r="D25" s="323">
        <f t="shared" si="0"/>
        <v>0.23999999999999932</v>
      </c>
      <c r="E25" s="323">
        <f t="shared" si="1"/>
        <v>-0.49000000000000021</v>
      </c>
      <c r="F25" s="324">
        <f>IFERROR(AVERAGE(C25:C32,C34:C37)-AVERAGE(C38:C45,C47:C50),"-")</f>
        <v>-3.9253218146263258E-2</v>
      </c>
    </row>
    <row r="26" spans="2:12" ht="15" hidden="1" outlineLevel="1">
      <c r="B26" s="223" t="s">
        <v>206</v>
      </c>
      <c r="C26" s="302">
        <v>6.23</v>
      </c>
      <c r="D26" s="323">
        <f t="shared" si="0"/>
        <v>-0.27896138224485778</v>
      </c>
      <c r="E26" s="323">
        <f t="shared" si="1"/>
        <v>-0.55999999999999961</v>
      </c>
      <c r="F26" s="324">
        <f>IFERROR(AVERAGE(C26:C32,C34:C38)-AVERAGE(C39:C45,C47:C51),"-")</f>
        <v>1.8246781853736849E-2</v>
      </c>
    </row>
    <row r="27" spans="2:12" ht="15" hidden="1" outlineLevel="1">
      <c r="B27" s="223" t="s">
        <v>207</v>
      </c>
      <c r="C27" s="302">
        <v>6.5089613822448582</v>
      </c>
      <c r="D27" s="323">
        <f t="shared" si="0"/>
        <v>-0.23103861775514201</v>
      </c>
      <c r="E27" s="323">
        <f t="shared" si="1"/>
        <v>-0.42103861775514151</v>
      </c>
      <c r="F27" s="324">
        <f>IFERROR(AVERAGE(C27:C32,C34:C39)-AVERAGE(C40:C45,C47:C52),"-")</f>
        <v>8.3246781853736351E-2</v>
      </c>
    </row>
    <row r="28" spans="2:12" ht="15" hidden="1" outlineLevel="1">
      <c r="B28" s="223" t="s">
        <v>208</v>
      </c>
      <c r="C28" s="302">
        <v>6.74</v>
      </c>
      <c r="D28" s="323">
        <f t="shared" si="0"/>
        <v>0.33999999999999986</v>
      </c>
      <c r="E28" s="323">
        <f t="shared" si="1"/>
        <v>-0.10999999999999943</v>
      </c>
      <c r="F28" s="324">
        <f>IFERROR(AVERAGE(C28:C32,C34:C40)-AVERAGE(C41:C45,C47:C53),"-")</f>
        <v>0.17083333333333339</v>
      </c>
    </row>
    <row r="29" spans="2:12" ht="15" hidden="1" outlineLevel="1">
      <c r="B29" s="223" t="s">
        <v>209</v>
      </c>
      <c r="C29" s="302">
        <v>6.4</v>
      </c>
      <c r="D29" s="323">
        <f>IFERROR(C29-C30,"-")</f>
        <v>-2</v>
      </c>
      <c r="E29" s="323">
        <f t="shared" si="1"/>
        <v>-1.58</v>
      </c>
      <c r="F29" s="324">
        <f>IFERROR(AVERAGE(C29:C32,C34:C41)-AVERAGE(C42:C45,C47:C54),"-")</f>
        <v>0.17333333333333201</v>
      </c>
    </row>
    <row r="30" spans="2:12" ht="15" hidden="1" outlineLevel="1">
      <c r="B30" s="223" t="s">
        <v>210</v>
      </c>
      <c r="C30" s="302">
        <v>8.4</v>
      </c>
      <c r="D30" s="323">
        <f t="shared" si="0"/>
        <v>-0.58999999999999986</v>
      </c>
      <c r="E30" s="323">
        <f t="shared" si="1"/>
        <v>0.91999999999999993</v>
      </c>
      <c r="F30" s="324">
        <f>IFERROR(AVERAGE(C30:C32,C34:C42)-AVERAGE(C43:C45,C47:C55),"-")</f>
        <v>0.39749999999999908</v>
      </c>
    </row>
    <row r="31" spans="2:12" ht="15" hidden="1" outlineLevel="1">
      <c r="B31" s="223" t="s">
        <v>211</v>
      </c>
      <c r="C31" s="302">
        <v>8.99</v>
      </c>
      <c r="D31" s="323">
        <f t="shared" si="0"/>
        <v>-1.3100000000000005</v>
      </c>
      <c r="E31" s="323">
        <f t="shared" si="1"/>
        <v>-0.23000000000000043</v>
      </c>
      <c r="F31" s="324">
        <f>IFERROR(AVERAGE(C31:C32,C34:C43)-AVERAGE(C44:C45,C47:C56),"-")</f>
        <v>0.2358333333333329</v>
      </c>
    </row>
    <row r="32" spans="2:12" ht="15" hidden="1" outlineLevel="1">
      <c r="B32" s="223" t="s">
        <v>212</v>
      </c>
      <c r="C32" s="302">
        <v>10.3</v>
      </c>
      <c r="D32" s="323" t="s">
        <v>213</v>
      </c>
      <c r="E32" s="323">
        <f t="shared" si="1"/>
        <v>0.62000000000000099</v>
      </c>
      <c r="F32" s="324">
        <f>IFERROR(AVERAGE(C32,C34:C44)-AVERAGE(C45,C47:C57),"-")</f>
        <v>0.26250000000000018</v>
      </c>
    </row>
    <row r="33" spans="2:6" ht="15" collapsed="1">
      <c r="B33" s="228">
        <v>2009</v>
      </c>
      <c r="C33" s="306">
        <v>7.3794988397626575</v>
      </c>
      <c r="D33" s="229"/>
      <c r="E33" s="327">
        <f t="shared" si="1"/>
        <v>-0.27277701344407568</v>
      </c>
      <c r="F33" s="327">
        <f>IFERROR(AVERAGE(C21:C32)-AVERAGE(C34:C45),"-")</f>
        <v>-0.27726053237026704</v>
      </c>
    </row>
    <row r="34" spans="2:6" ht="15" hidden="1" outlineLevel="1">
      <c r="B34" s="223" t="s">
        <v>201</v>
      </c>
      <c r="C34" s="302">
        <v>8.36</v>
      </c>
      <c r="D34" s="323">
        <f t="shared" ref="D34:D44" si="2">IFERROR(C34-C35,"-")</f>
        <v>0.34999999999999964</v>
      </c>
      <c r="E34" s="323">
        <f t="shared" si="1"/>
        <v>0.37999999999999901</v>
      </c>
      <c r="F34" s="324">
        <f>IFERROR(AVERAGE(C34:C45)-AVERAGE(C47:C58),"-")</f>
        <v>0.20916666666666739</v>
      </c>
    </row>
    <row r="35" spans="2:6" ht="15" hidden="1" outlineLevel="1">
      <c r="B35" s="223" t="s">
        <v>202</v>
      </c>
      <c r="C35" s="302">
        <v>8.01</v>
      </c>
      <c r="D35" s="323">
        <f t="shared" si="2"/>
        <v>0.83000000000000007</v>
      </c>
      <c r="E35" s="323">
        <f t="shared" si="1"/>
        <v>2.9999999999999361E-2</v>
      </c>
      <c r="F35" s="324">
        <f>IFERROR(AVERAGE(C35:C45,C47)-AVERAGE(C48:C58,C60),"-")</f>
        <v>0.17500000000000071</v>
      </c>
    </row>
    <row r="36" spans="2:6" ht="15" hidden="1" outlineLevel="1">
      <c r="B36" s="223" t="s">
        <v>203</v>
      </c>
      <c r="C36" s="302">
        <v>7.18</v>
      </c>
      <c r="D36" s="323">
        <f t="shared" si="2"/>
        <v>-4.0000000000000036E-2</v>
      </c>
      <c r="E36" s="323">
        <f t="shared" si="1"/>
        <v>0.62000000000000011</v>
      </c>
      <c r="F36" s="324">
        <f>IFERROR(AVERAGE(C36:C45,C47:C48)-AVERAGE(C49:C58,C60:C61),"-")</f>
        <v>0.1541666666666659</v>
      </c>
    </row>
    <row r="37" spans="2:6" ht="15" hidden="1" outlineLevel="1">
      <c r="B37" s="223" t="s">
        <v>204</v>
      </c>
      <c r="C37" s="302">
        <v>7.22</v>
      </c>
      <c r="D37" s="323">
        <f t="shared" si="2"/>
        <v>0.25999999999999979</v>
      </c>
      <c r="E37" s="323">
        <f t="shared" si="1"/>
        <v>0.34999999999999964</v>
      </c>
      <c r="F37" s="324">
        <f>IFERROR(AVERAGE(C37:C45,C47:C49)-AVERAGE(C50:C58,C60:C62),"-")</f>
        <v>5.5000000000001492E-2</v>
      </c>
    </row>
    <row r="38" spans="2:6" ht="15" hidden="1" outlineLevel="1">
      <c r="B38" s="223" t="s">
        <v>205</v>
      </c>
      <c r="C38" s="302">
        <v>6.96</v>
      </c>
      <c r="D38" s="323">
        <f t="shared" si="2"/>
        <v>0.16999999999999993</v>
      </c>
      <c r="E38" s="323">
        <f t="shared" si="1"/>
        <v>0.20000000000000018</v>
      </c>
      <c r="F38" s="324">
        <f>IFERROR(AVERAGE(C38:C45,C47:C50)-AVERAGE(C51:C58,C60:C63),"-")</f>
        <v>3.2500000000000639E-2</v>
      </c>
    </row>
    <row r="39" spans="2:6" ht="15" hidden="1" outlineLevel="1">
      <c r="B39" s="223" t="s">
        <v>206</v>
      </c>
      <c r="C39" s="302">
        <v>6.79</v>
      </c>
      <c r="D39" s="323">
        <f t="shared" si="2"/>
        <v>-0.13999999999999968</v>
      </c>
      <c r="E39" s="323">
        <f t="shared" si="1"/>
        <v>0.21999999999999975</v>
      </c>
      <c r="F39" s="324">
        <f>IFERROR(AVERAGE(C39:C45,C47:C51)-AVERAGE(C52:C58,C60:C64),"-")</f>
        <v>8.8817841970012523E-16</v>
      </c>
    </row>
    <row r="40" spans="2:6" ht="15" hidden="1" outlineLevel="1">
      <c r="B40" s="223" t="s">
        <v>207</v>
      </c>
      <c r="C40" s="302">
        <v>6.93</v>
      </c>
      <c r="D40" s="323">
        <f t="shared" si="2"/>
        <v>8.0000000000000071E-2</v>
      </c>
      <c r="E40" s="323">
        <f t="shared" si="1"/>
        <v>0.62999999999999989</v>
      </c>
      <c r="F40" s="324">
        <f>IFERROR(AVERAGE(C40:C45,C47:C52)-AVERAGE(C53:C58,C60:C65),"-")</f>
        <v>-4.4999999999999041E-2</v>
      </c>
    </row>
    <row r="41" spans="2:6" ht="15" hidden="1" outlineLevel="1">
      <c r="B41" s="223" t="s">
        <v>208</v>
      </c>
      <c r="C41" s="302">
        <v>6.85</v>
      </c>
      <c r="D41" s="323">
        <f t="shared" si="2"/>
        <v>-1.1300000000000008</v>
      </c>
      <c r="E41" s="323">
        <f t="shared" si="1"/>
        <v>-8.0000000000000071E-2</v>
      </c>
      <c r="F41" s="324">
        <f>IFERROR(AVERAGE(C41:C45,C47:C53)-AVERAGE(C54:C58,C60:C66),"-")</f>
        <v>-0.14583333333333215</v>
      </c>
    </row>
    <row r="42" spans="2:6" ht="15" hidden="1" outlineLevel="1">
      <c r="B42" s="223" t="s">
        <v>209</v>
      </c>
      <c r="C42" s="302">
        <v>7.98</v>
      </c>
      <c r="D42" s="323">
        <f>IFERROR(C42-C43,"-")</f>
        <v>0.5</v>
      </c>
      <c r="E42" s="323">
        <f t="shared" si="1"/>
        <v>1.1100000000000003</v>
      </c>
      <c r="F42" s="324">
        <f>IFERROR(AVERAGE(C42:C45,C47:C54)-AVERAGE(C55:C58,C60:C67),"-")</f>
        <v>-0.17416666666666547</v>
      </c>
    </row>
    <row r="43" spans="2:6" ht="15" hidden="1" outlineLevel="1">
      <c r="B43" s="223" t="s">
        <v>210</v>
      </c>
      <c r="C43" s="302">
        <v>7.48</v>
      </c>
      <c r="D43" s="323">
        <f t="shared" si="2"/>
        <v>-1.7400000000000002</v>
      </c>
      <c r="E43" s="323">
        <f t="shared" si="1"/>
        <v>-1.0199999999999996</v>
      </c>
      <c r="F43" s="324">
        <f>IFERROR(AVERAGE(C43:C45,C47:C55)-AVERAGE(C56:C58,C60:C68),"-")</f>
        <v>-0.27333333333333432</v>
      </c>
    </row>
    <row r="44" spans="2:6" ht="15" hidden="1" outlineLevel="1">
      <c r="B44" s="223" t="s">
        <v>211</v>
      </c>
      <c r="C44" s="302">
        <v>9.2200000000000006</v>
      </c>
      <c r="D44" s="323">
        <f t="shared" si="2"/>
        <v>-0.45999999999999908</v>
      </c>
      <c r="E44" s="323">
        <f t="shared" si="1"/>
        <v>8.9999999999999858E-2</v>
      </c>
      <c r="F44" s="324">
        <f>IFERROR(AVERAGE(C44:C45,C47:C56)-AVERAGE(C57:C58,C60:C69),"-")</f>
        <v>-0.21083333333333165</v>
      </c>
    </row>
    <row r="45" spans="2:6" ht="15" hidden="1" outlineLevel="1">
      <c r="B45" s="223" t="s">
        <v>212</v>
      </c>
      <c r="C45" s="302">
        <v>9.68</v>
      </c>
      <c r="D45" s="323" t="s">
        <v>213</v>
      </c>
      <c r="E45" s="323">
        <f t="shared" si="1"/>
        <v>-1.9999999999999574E-2</v>
      </c>
      <c r="F45" s="324">
        <f>IFERROR(AVERAGE(C45,C47:C57)-AVERAGE(C58,C60:C70),"-")</f>
        <v>-0.20166666666666799</v>
      </c>
    </row>
    <row r="46" spans="2:6" ht="15" collapsed="1">
      <c r="B46" s="230">
        <v>2008</v>
      </c>
      <c r="C46" s="308">
        <v>7.6522758532067332</v>
      </c>
      <c r="D46" s="232"/>
      <c r="E46" s="328">
        <f t="shared" si="1"/>
        <v>0.23236929736358469</v>
      </c>
      <c r="F46" s="328">
        <f>IFERROR(AVERAGE(C34:C45)-AVERAGE(C47:C58),"-")</f>
        <v>0.20916666666666739</v>
      </c>
    </row>
    <row r="47" spans="2:6" ht="15" hidden="1" outlineLevel="1">
      <c r="B47" s="223" t="s">
        <v>201</v>
      </c>
      <c r="C47" s="302">
        <v>7.98</v>
      </c>
      <c r="D47" s="323">
        <f t="shared" ref="D47:D57" si="3">IFERROR(C47-C48,"-")</f>
        <v>0</v>
      </c>
      <c r="E47" s="323">
        <f t="shared" si="1"/>
        <v>-2.9999999999999361E-2</v>
      </c>
      <c r="F47" s="324">
        <f>IFERROR(AVERAGE(C47:C58)-AVERAGE(C60:C71),"-")</f>
        <v>-0.1800000000000006</v>
      </c>
    </row>
    <row r="48" spans="2:6" ht="15" hidden="1" outlineLevel="1">
      <c r="B48" s="223" t="s">
        <v>202</v>
      </c>
      <c r="C48" s="302">
        <v>7.98</v>
      </c>
      <c r="D48" s="323">
        <f t="shared" si="3"/>
        <v>1.4200000000000008</v>
      </c>
      <c r="E48" s="323">
        <f t="shared" si="1"/>
        <v>-0.21999999999999886</v>
      </c>
      <c r="F48" s="324" t="str">
        <f>IFERROR(AVERAGE(C48:C58,C60)-AVERAGE(C61:C71,#REF!),"-")</f>
        <v>-</v>
      </c>
    </row>
    <row r="49" spans="2:6" ht="15" hidden="1" outlineLevel="1">
      <c r="B49" s="223" t="s">
        <v>203</v>
      </c>
      <c r="C49" s="302">
        <v>6.56</v>
      </c>
      <c r="D49" s="323">
        <f t="shared" si="3"/>
        <v>-0.3100000000000005</v>
      </c>
      <c r="E49" s="323">
        <f t="shared" si="1"/>
        <v>-0.57000000000000028</v>
      </c>
      <c r="F49" s="324" t="str">
        <f>IFERROR(AVERAGE(C49:C58,C60:C61)-AVERAGE(C62:C71,#REF!),"-")</f>
        <v>-</v>
      </c>
    </row>
    <row r="50" spans="2:6" ht="15" hidden="1" outlineLevel="1">
      <c r="B50" s="223" t="s">
        <v>204</v>
      </c>
      <c r="C50" s="302">
        <v>6.87</v>
      </c>
      <c r="D50" s="323">
        <f t="shared" si="3"/>
        <v>0.11000000000000032</v>
      </c>
      <c r="E50" s="323">
        <f t="shared" si="1"/>
        <v>8.0000000000000071E-2</v>
      </c>
      <c r="F50" s="324" t="str">
        <f>IFERROR(AVERAGE(C50:C58,C60:C62)-AVERAGE(C63:C71,#REF!),"-")</f>
        <v>-</v>
      </c>
    </row>
    <row r="51" spans="2:6" ht="15" hidden="1" outlineLevel="1">
      <c r="B51" s="223" t="s">
        <v>205</v>
      </c>
      <c r="C51" s="302">
        <v>6.76</v>
      </c>
      <c r="D51" s="323">
        <f t="shared" si="3"/>
        <v>0.1899999999999995</v>
      </c>
      <c r="E51" s="323">
        <f t="shared" si="1"/>
        <v>-0.19000000000000039</v>
      </c>
      <c r="F51" s="324" t="str">
        <f>IFERROR(AVERAGE(C51:C58,C60:C63)-AVERAGE(C64:C71,#REF!),"-")</f>
        <v>-</v>
      </c>
    </row>
    <row r="52" spans="2:6" ht="15" hidden="1" outlineLevel="1">
      <c r="B52" s="223" t="s">
        <v>206</v>
      </c>
      <c r="C52" s="302">
        <v>6.57</v>
      </c>
      <c r="D52" s="323">
        <f t="shared" si="3"/>
        <v>0.27000000000000046</v>
      </c>
      <c r="E52" s="323">
        <f t="shared" si="1"/>
        <v>-0.3199999999999994</v>
      </c>
      <c r="F52" s="324" t="str">
        <f>IFERROR(AVERAGE(C52:C58,C60:C64)-AVERAGE(C65:C71,#REF!),"-")</f>
        <v>-</v>
      </c>
    </row>
    <row r="53" spans="2:6" ht="15" hidden="1" outlineLevel="1">
      <c r="B53" s="223" t="s">
        <v>207</v>
      </c>
      <c r="C53" s="302">
        <v>6.3</v>
      </c>
      <c r="D53" s="323">
        <f t="shared" si="3"/>
        <v>-0.62999999999999989</v>
      </c>
      <c r="E53" s="323">
        <f t="shared" si="1"/>
        <v>-0.58000000000000007</v>
      </c>
      <c r="F53" s="324" t="str">
        <f>IFERROR(AVERAGE(C53:C58,C60:C65)-AVERAGE(C66:C71,#REF!),"-")</f>
        <v>-</v>
      </c>
    </row>
    <row r="54" spans="2:6" ht="15" hidden="1" outlineLevel="1">
      <c r="B54" s="223" t="s">
        <v>208</v>
      </c>
      <c r="C54" s="302">
        <v>6.93</v>
      </c>
      <c r="D54" s="323">
        <f t="shared" si="3"/>
        <v>5.9999999999999609E-2</v>
      </c>
      <c r="E54" s="323">
        <f t="shared" si="1"/>
        <v>-0.41999999999999993</v>
      </c>
      <c r="F54" s="324" t="str">
        <f>IFERROR(AVERAGE(C54:C58,C60:C66)-AVERAGE(C67:C71,#REF!),"-")</f>
        <v>-</v>
      </c>
    </row>
    <row r="55" spans="2:6" ht="15" hidden="1" outlineLevel="1">
      <c r="B55" s="223" t="s">
        <v>209</v>
      </c>
      <c r="C55" s="302">
        <v>6.87</v>
      </c>
      <c r="D55" s="323">
        <f>IFERROR(C55-C56,"-")</f>
        <v>-1.63</v>
      </c>
      <c r="E55" s="323">
        <f t="shared" si="1"/>
        <v>-8.0000000000000071E-2</v>
      </c>
      <c r="F55" s="324" t="str">
        <f>IFERROR(AVERAGE(C55:C58,C60:C67)-AVERAGE(C68:C71,#REF!),"-")</f>
        <v>-</v>
      </c>
    </row>
    <row r="56" spans="2:6" ht="15" hidden="1" outlineLevel="1">
      <c r="B56" s="223" t="s">
        <v>210</v>
      </c>
      <c r="C56" s="302">
        <v>8.5</v>
      </c>
      <c r="D56" s="323">
        <f t="shared" si="3"/>
        <v>-0.63000000000000078</v>
      </c>
      <c r="E56" s="323">
        <f t="shared" si="1"/>
        <v>-0.26999999999999957</v>
      </c>
      <c r="F56" s="324" t="str">
        <f>IFERROR(AVERAGE(C56:C58,C60:C68)-AVERAGE(C69:C71,#REF!),"-")</f>
        <v>-</v>
      </c>
    </row>
    <row r="57" spans="2:6" ht="15" hidden="1" outlineLevel="1">
      <c r="B57" s="223" t="s">
        <v>211</v>
      </c>
      <c r="C57" s="302">
        <v>9.1300000000000008</v>
      </c>
      <c r="D57" s="323">
        <f t="shared" si="3"/>
        <v>-0.56999999999999851</v>
      </c>
      <c r="E57" s="323">
        <f t="shared" si="1"/>
        <v>0.20000000000000107</v>
      </c>
      <c r="F57" s="324" t="str">
        <f>IFERROR(AVERAGE(C57:C58,C60:C69)-AVERAGE(C70:C71,#REF!),"-")</f>
        <v>-</v>
      </c>
    </row>
    <row r="58" spans="2:6" ht="15" hidden="1" outlineLevel="1">
      <c r="B58" s="223" t="s">
        <v>212</v>
      </c>
      <c r="C58" s="302">
        <v>9.6999999999999993</v>
      </c>
      <c r="D58" s="323" t="s">
        <v>213</v>
      </c>
      <c r="E58" s="323">
        <f t="shared" si="1"/>
        <v>0.23999999999999844</v>
      </c>
      <c r="F58" s="324" t="str">
        <f>IFERROR(AVERAGE(C58,C60:C70)-AVERAGE(C71,#REF!),"-")</f>
        <v>-</v>
      </c>
    </row>
    <row r="59" spans="2:6" ht="15" collapsed="1">
      <c r="B59" s="230">
        <v>2007</v>
      </c>
      <c r="C59" s="308">
        <v>7.4199065558431485</v>
      </c>
      <c r="D59" s="232"/>
      <c r="E59" s="328">
        <f t="shared" si="1"/>
        <v>-0.17561320864949526</v>
      </c>
      <c r="F59" s="328">
        <f>IFERROR(AVERAGE(C47:C58)-AVERAGE(C60:C71),"-")</f>
        <v>-0.1800000000000006</v>
      </c>
    </row>
    <row r="60" spans="2:6" ht="15" hidden="1" outlineLevel="1">
      <c r="B60" s="223" t="s">
        <v>201</v>
      </c>
      <c r="C60" s="302">
        <v>8.01</v>
      </c>
      <c r="D60" s="323">
        <f t="shared" ref="D60:D70" si="4">IFERROR(C60-C61,"-")</f>
        <v>-0.1899999999999995</v>
      </c>
      <c r="E60" s="323" t="str">
        <f>IFERROR(C60-#REF!,"-")</f>
        <v>-</v>
      </c>
      <c r="F60" s="324" t="str">
        <f>IFERROR(AVERAGE(C60:C71)-AVERAGE(#REF!),"-")</f>
        <v>-</v>
      </c>
    </row>
    <row r="61" spans="2:6" ht="15" hidden="1" outlineLevel="1">
      <c r="B61" s="223" t="s">
        <v>202</v>
      </c>
      <c r="C61" s="302">
        <v>8.1999999999999993</v>
      </c>
      <c r="D61" s="323">
        <f t="shared" si="4"/>
        <v>1.0699999999999994</v>
      </c>
      <c r="E61" s="323" t="str">
        <f>IFERROR(C61-#REF!,"-")</f>
        <v>-</v>
      </c>
      <c r="F61" s="324" t="str">
        <f>IFERROR(AVERAGE(C61:C71,#REF!)-AVERAGE(#REF!,#REF!),"-")</f>
        <v>-</v>
      </c>
    </row>
    <row r="62" spans="2:6" ht="15" hidden="1" outlineLevel="1">
      <c r="B62" s="223" t="s">
        <v>203</v>
      </c>
      <c r="C62" s="302">
        <v>7.13</v>
      </c>
      <c r="D62" s="323">
        <f t="shared" si="4"/>
        <v>0.33999999999999986</v>
      </c>
      <c r="E62" s="323" t="str">
        <f>IFERROR(C62-#REF!,"-")</f>
        <v>-</v>
      </c>
      <c r="F62" s="324" t="str">
        <f>IFERROR(AVERAGE(C62:C71,#REF!)-AVERAGE(#REF!,#REF!),"-")</f>
        <v>-</v>
      </c>
    </row>
    <row r="63" spans="2:6" ht="15" hidden="1" outlineLevel="1">
      <c r="B63" s="223" t="s">
        <v>204</v>
      </c>
      <c r="C63" s="302">
        <v>6.79</v>
      </c>
      <c r="D63" s="323">
        <f t="shared" si="4"/>
        <v>-0.16000000000000014</v>
      </c>
      <c r="E63" s="323" t="str">
        <f>IFERROR(C63-#REF!,"-")</f>
        <v>-</v>
      </c>
      <c r="F63" s="324" t="str">
        <f>IFERROR(AVERAGE(C63:C71,#REF!)-AVERAGE(#REF!,#REF!),"-")</f>
        <v>-</v>
      </c>
    </row>
    <row r="64" spans="2:6" ht="15" hidden="1" outlineLevel="1">
      <c r="B64" s="223" t="s">
        <v>205</v>
      </c>
      <c r="C64" s="302">
        <v>6.95</v>
      </c>
      <c r="D64" s="323">
        <f t="shared" si="4"/>
        <v>6.0000000000000497E-2</v>
      </c>
      <c r="E64" s="323" t="str">
        <f>IFERROR(C64-#REF!,"-")</f>
        <v>-</v>
      </c>
      <c r="F64" s="324" t="str">
        <f>IFERROR(AVERAGE(C64:C71,#REF!)-AVERAGE(#REF!,#REF!),"-")</f>
        <v>-</v>
      </c>
    </row>
    <row r="65" spans="2:6" ht="15" hidden="1" outlineLevel="1">
      <c r="B65" s="223" t="s">
        <v>206</v>
      </c>
      <c r="C65" s="302">
        <v>6.89</v>
      </c>
      <c r="D65" s="323">
        <f t="shared" si="4"/>
        <v>9.9999999999997868E-3</v>
      </c>
      <c r="E65" s="323" t="str">
        <f>IFERROR(C65-#REF!,"-")</f>
        <v>-</v>
      </c>
      <c r="F65" s="324" t="str">
        <f>IFERROR(AVERAGE(C65:C71,#REF!)-AVERAGE(#REF!,#REF!),"-")</f>
        <v>-</v>
      </c>
    </row>
    <row r="66" spans="2:6" ht="15" hidden="1" outlineLevel="1">
      <c r="B66" s="223" t="s">
        <v>207</v>
      </c>
      <c r="C66" s="302">
        <v>6.88</v>
      </c>
      <c r="D66" s="323">
        <f t="shared" si="4"/>
        <v>-0.46999999999999975</v>
      </c>
      <c r="E66" s="323" t="str">
        <f>IFERROR(C66-#REF!,"-")</f>
        <v>-</v>
      </c>
      <c r="F66" s="324" t="str">
        <f>IFERROR(AVERAGE(C66:C71,#REF!)-AVERAGE(#REF!,#REF!),"-")</f>
        <v>-</v>
      </c>
    </row>
    <row r="67" spans="2:6" ht="15" hidden="1" outlineLevel="1">
      <c r="B67" s="223" t="s">
        <v>208</v>
      </c>
      <c r="C67" s="302">
        <v>7.35</v>
      </c>
      <c r="D67" s="323">
        <f t="shared" si="4"/>
        <v>0.39999999999999947</v>
      </c>
      <c r="E67" s="323" t="str">
        <f>IFERROR(C67-#REF!,"-")</f>
        <v>-</v>
      </c>
      <c r="F67" s="324" t="str">
        <f>IFERROR(AVERAGE(C67:C71,#REF!)-AVERAGE(#REF!,#REF!),"-")</f>
        <v>-</v>
      </c>
    </row>
    <row r="68" spans="2:6" ht="15" hidden="1" outlineLevel="1">
      <c r="B68" s="223" t="s">
        <v>209</v>
      </c>
      <c r="C68" s="302">
        <v>6.95</v>
      </c>
      <c r="D68" s="323">
        <f>IFERROR(C68-C69,"-")</f>
        <v>-1.8199999999999994</v>
      </c>
      <c r="E68" s="323" t="str">
        <f>IFERROR(C68-#REF!,"-")</f>
        <v>-</v>
      </c>
      <c r="F68" s="324" t="str">
        <f>IFERROR(AVERAGE(C68:C71,#REF!)-AVERAGE(#REF!,#REF!),"-")</f>
        <v>-</v>
      </c>
    </row>
    <row r="69" spans="2:6" ht="15" hidden="1" outlineLevel="1">
      <c r="B69" s="223" t="s">
        <v>210</v>
      </c>
      <c r="C69" s="302">
        <v>8.77</v>
      </c>
      <c r="D69" s="323">
        <f t="shared" si="4"/>
        <v>-0.16000000000000014</v>
      </c>
      <c r="E69" s="323" t="str">
        <f>IFERROR(C69-#REF!,"-")</f>
        <v>-</v>
      </c>
      <c r="F69" s="324" t="str">
        <f>IFERROR(AVERAGE(C69:C71,#REF!)-AVERAGE(#REF!,#REF!),"-")</f>
        <v>-</v>
      </c>
    </row>
    <row r="70" spans="2:6" ht="15" hidden="1" outlineLevel="1">
      <c r="B70" s="223" t="s">
        <v>211</v>
      </c>
      <c r="C70" s="302">
        <v>8.93</v>
      </c>
      <c r="D70" s="323">
        <f t="shared" si="4"/>
        <v>-0.53000000000000114</v>
      </c>
      <c r="E70" s="323" t="str">
        <f>IFERROR(C70-#REF!,"-")</f>
        <v>-</v>
      </c>
      <c r="F70" s="324" t="str">
        <f>IFERROR(AVERAGE(C70:C71,#REF!)-AVERAGE(#REF!,#REF!),"-")</f>
        <v>-</v>
      </c>
    </row>
    <row r="71" spans="2:6" ht="15" hidden="1" outlineLevel="1">
      <c r="B71" s="223" t="s">
        <v>212</v>
      </c>
      <c r="C71" s="302">
        <v>9.4600000000000009</v>
      </c>
      <c r="D71" s="323" t="s">
        <v>213</v>
      </c>
      <c r="E71" s="323" t="str">
        <f>IFERROR(C71-#REF!,"-")</f>
        <v>-</v>
      </c>
      <c r="F71" s="324" t="str">
        <f>IFERROR(AVERAGE(C71,#REF!)-AVERAGE(#REF!,#REF!),"-")</f>
        <v>-</v>
      </c>
    </row>
    <row r="72" spans="2:6" ht="15" collapsed="1">
      <c r="B72" s="230">
        <v>2006</v>
      </c>
      <c r="C72" s="308">
        <v>7.5955197644926438</v>
      </c>
      <c r="D72" s="232"/>
      <c r="E72" s="328" t="str">
        <f>IFERROR(C72-#REF!,"-")</f>
        <v>-</v>
      </c>
      <c r="F72" s="328" t="str">
        <f>IFERROR(AVERAGE(C60:C71)-AVERAGE(#REF!),"-")</f>
        <v>-</v>
      </c>
    </row>
    <row r="73" spans="2:6">
      <c r="B73" s="567" t="s">
        <v>214</v>
      </c>
      <c r="C73" s="568"/>
      <c r="D73" s="568"/>
      <c r="E73" s="568"/>
      <c r="F73" s="568"/>
    </row>
  </sheetData>
  <mergeCells count="2">
    <mergeCell ref="B6:F6"/>
    <mergeCell ref="B73:F73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2:12" ht="30" customHeight="1" thickBot="1">
      <c r="J29" s="53" t="s">
        <v>51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8">
    <tabColor theme="4" tint="-0.499984740745262"/>
    <pageSetUpPr fitToPage="1"/>
  </sheetPr>
  <dimension ref="C8:J47"/>
  <sheetViews>
    <sheetView showGridLines="0" showRowColHeaders="0" zoomScaleNormal="100" workbookViewId="0">
      <selection activeCell="E10" sqref="E10"/>
    </sheetView>
  </sheetViews>
  <sheetFormatPr baseColWidth="10" defaultRowHeight="12.75"/>
  <cols>
    <col min="1" max="3" width="11.42578125" style="2"/>
    <col min="4" max="4" width="9.140625" style="2" customWidth="1"/>
    <col min="5" max="5" width="12" style="2" customWidth="1"/>
    <col min="6" max="6" width="43.5703125" style="2" customWidth="1"/>
    <col min="7" max="7" width="23.28515625" style="2" customWidth="1"/>
    <col min="8" max="259" width="11.42578125" style="2"/>
    <col min="260" max="260" width="9.140625" style="2" customWidth="1"/>
    <col min="261" max="261" width="12" style="2" customWidth="1"/>
    <col min="262" max="262" width="43.5703125" style="2" customWidth="1"/>
    <col min="263" max="515" width="11.42578125" style="2"/>
    <col min="516" max="516" width="9.140625" style="2" customWidth="1"/>
    <col min="517" max="517" width="12" style="2" customWidth="1"/>
    <col min="518" max="518" width="43.5703125" style="2" customWidth="1"/>
    <col min="519" max="771" width="11.42578125" style="2"/>
    <col min="772" max="772" width="9.140625" style="2" customWidth="1"/>
    <col min="773" max="773" width="12" style="2" customWidth="1"/>
    <col min="774" max="774" width="43.5703125" style="2" customWidth="1"/>
    <col min="775" max="1027" width="11.42578125" style="2"/>
    <col min="1028" max="1028" width="9.140625" style="2" customWidth="1"/>
    <col min="1029" max="1029" width="12" style="2" customWidth="1"/>
    <col min="1030" max="1030" width="43.5703125" style="2" customWidth="1"/>
    <col min="1031" max="1283" width="11.42578125" style="2"/>
    <col min="1284" max="1284" width="9.140625" style="2" customWidth="1"/>
    <col min="1285" max="1285" width="12" style="2" customWidth="1"/>
    <col min="1286" max="1286" width="43.5703125" style="2" customWidth="1"/>
    <col min="1287" max="1539" width="11.42578125" style="2"/>
    <col min="1540" max="1540" width="9.140625" style="2" customWidth="1"/>
    <col min="1541" max="1541" width="12" style="2" customWidth="1"/>
    <col min="1542" max="1542" width="43.5703125" style="2" customWidth="1"/>
    <col min="1543" max="1795" width="11.42578125" style="2"/>
    <col min="1796" max="1796" width="9.140625" style="2" customWidth="1"/>
    <col min="1797" max="1797" width="12" style="2" customWidth="1"/>
    <col min="1798" max="1798" width="43.5703125" style="2" customWidth="1"/>
    <col min="1799" max="2051" width="11.42578125" style="2"/>
    <col min="2052" max="2052" width="9.140625" style="2" customWidth="1"/>
    <col min="2053" max="2053" width="12" style="2" customWidth="1"/>
    <col min="2054" max="2054" width="43.5703125" style="2" customWidth="1"/>
    <col min="2055" max="2307" width="11.42578125" style="2"/>
    <col min="2308" max="2308" width="9.140625" style="2" customWidth="1"/>
    <col min="2309" max="2309" width="12" style="2" customWidth="1"/>
    <col min="2310" max="2310" width="43.5703125" style="2" customWidth="1"/>
    <col min="2311" max="2563" width="11.42578125" style="2"/>
    <col min="2564" max="2564" width="9.140625" style="2" customWidth="1"/>
    <col min="2565" max="2565" width="12" style="2" customWidth="1"/>
    <col min="2566" max="2566" width="43.5703125" style="2" customWidth="1"/>
    <col min="2567" max="2819" width="11.42578125" style="2"/>
    <col min="2820" max="2820" width="9.140625" style="2" customWidth="1"/>
    <col min="2821" max="2821" width="12" style="2" customWidth="1"/>
    <col min="2822" max="2822" width="43.5703125" style="2" customWidth="1"/>
    <col min="2823" max="3075" width="11.42578125" style="2"/>
    <col min="3076" max="3076" width="9.140625" style="2" customWidth="1"/>
    <col min="3077" max="3077" width="12" style="2" customWidth="1"/>
    <col min="3078" max="3078" width="43.5703125" style="2" customWidth="1"/>
    <col min="3079" max="3331" width="11.42578125" style="2"/>
    <col min="3332" max="3332" width="9.140625" style="2" customWidth="1"/>
    <col min="3333" max="3333" width="12" style="2" customWidth="1"/>
    <col min="3334" max="3334" width="43.5703125" style="2" customWidth="1"/>
    <col min="3335" max="3587" width="11.42578125" style="2"/>
    <col min="3588" max="3588" width="9.140625" style="2" customWidth="1"/>
    <col min="3589" max="3589" width="12" style="2" customWidth="1"/>
    <col min="3590" max="3590" width="43.5703125" style="2" customWidth="1"/>
    <col min="3591" max="3843" width="11.42578125" style="2"/>
    <col min="3844" max="3844" width="9.140625" style="2" customWidth="1"/>
    <col min="3845" max="3845" width="12" style="2" customWidth="1"/>
    <col min="3846" max="3846" width="43.5703125" style="2" customWidth="1"/>
    <col min="3847" max="4099" width="11.42578125" style="2"/>
    <col min="4100" max="4100" width="9.140625" style="2" customWidth="1"/>
    <col min="4101" max="4101" width="12" style="2" customWidth="1"/>
    <col min="4102" max="4102" width="43.5703125" style="2" customWidth="1"/>
    <col min="4103" max="4355" width="11.42578125" style="2"/>
    <col min="4356" max="4356" width="9.140625" style="2" customWidth="1"/>
    <col min="4357" max="4357" width="12" style="2" customWidth="1"/>
    <col min="4358" max="4358" width="43.5703125" style="2" customWidth="1"/>
    <col min="4359" max="4611" width="11.42578125" style="2"/>
    <col min="4612" max="4612" width="9.140625" style="2" customWidth="1"/>
    <col min="4613" max="4613" width="12" style="2" customWidth="1"/>
    <col min="4614" max="4614" width="43.5703125" style="2" customWidth="1"/>
    <col min="4615" max="4867" width="11.42578125" style="2"/>
    <col min="4868" max="4868" width="9.140625" style="2" customWidth="1"/>
    <col min="4869" max="4869" width="12" style="2" customWidth="1"/>
    <col min="4870" max="4870" width="43.5703125" style="2" customWidth="1"/>
    <col min="4871" max="5123" width="11.42578125" style="2"/>
    <col min="5124" max="5124" width="9.140625" style="2" customWidth="1"/>
    <col min="5125" max="5125" width="12" style="2" customWidth="1"/>
    <col min="5126" max="5126" width="43.5703125" style="2" customWidth="1"/>
    <col min="5127" max="5379" width="11.42578125" style="2"/>
    <col min="5380" max="5380" width="9.140625" style="2" customWidth="1"/>
    <col min="5381" max="5381" width="12" style="2" customWidth="1"/>
    <col min="5382" max="5382" width="43.5703125" style="2" customWidth="1"/>
    <col min="5383" max="5635" width="11.42578125" style="2"/>
    <col min="5636" max="5636" width="9.140625" style="2" customWidth="1"/>
    <col min="5637" max="5637" width="12" style="2" customWidth="1"/>
    <col min="5638" max="5638" width="43.5703125" style="2" customWidth="1"/>
    <col min="5639" max="5891" width="11.42578125" style="2"/>
    <col min="5892" max="5892" width="9.140625" style="2" customWidth="1"/>
    <col min="5893" max="5893" width="12" style="2" customWidth="1"/>
    <col min="5894" max="5894" width="43.5703125" style="2" customWidth="1"/>
    <col min="5895" max="6147" width="11.42578125" style="2"/>
    <col min="6148" max="6148" width="9.140625" style="2" customWidth="1"/>
    <col min="6149" max="6149" width="12" style="2" customWidth="1"/>
    <col min="6150" max="6150" width="43.5703125" style="2" customWidth="1"/>
    <col min="6151" max="6403" width="11.42578125" style="2"/>
    <col min="6404" max="6404" width="9.140625" style="2" customWidth="1"/>
    <col min="6405" max="6405" width="12" style="2" customWidth="1"/>
    <col min="6406" max="6406" width="43.5703125" style="2" customWidth="1"/>
    <col min="6407" max="6659" width="11.42578125" style="2"/>
    <col min="6660" max="6660" width="9.140625" style="2" customWidth="1"/>
    <col min="6661" max="6661" width="12" style="2" customWidth="1"/>
    <col min="6662" max="6662" width="43.5703125" style="2" customWidth="1"/>
    <col min="6663" max="6915" width="11.42578125" style="2"/>
    <col min="6916" max="6916" width="9.140625" style="2" customWidth="1"/>
    <col min="6917" max="6917" width="12" style="2" customWidth="1"/>
    <col min="6918" max="6918" width="43.5703125" style="2" customWidth="1"/>
    <col min="6919" max="7171" width="11.42578125" style="2"/>
    <col min="7172" max="7172" width="9.140625" style="2" customWidth="1"/>
    <col min="7173" max="7173" width="12" style="2" customWidth="1"/>
    <col min="7174" max="7174" width="43.5703125" style="2" customWidth="1"/>
    <col min="7175" max="7427" width="11.42578125" style="2"/>
    <col min="7428" max="7428" width="9.140625" style="2" customWidth="1"/>
    <col min="7429" max="7429" width="12" style="2" customWidth="1"/>
    <col min="7430" max="7430" width="43.5703125" style="2" customWidth="1"/>
    <col min="7431" max="7683" width="11.42578125" style="2"/>
    <col min="7684" max="7684" width="9.140625" style="2" customWidth="1"/>
    <col min="7685" max="7685" width="12" style="2" customWidth="1"/>
    <col min="7686" max="7686" width="43.5703125" style="2" customWidth="1"/>
    <col min="7687" max="7939" width="11.42578125" style="2"/>
    <col min="7940" max="7940" width="9.140625" style="2" customWidth="1"/>
    <col min="7941" max="7941" width="12" style="2" customWidth="1"/>
    <col min="7942" max="7942" width="43.5703125" style="2" customWidth="1"/>
    <col min="7943" max="8195" width="11.42578125" style="2"/>
    <col min="8196" max="8196" width="9.140625" style="2" customWidth="1"/>
    <col min="8197" max="8197" width="12" style="2" customWidth="1"/>
    <col min="8198" max="8198" width="43.5703125" style="2" customWidth="1"/>
    <col min="8199" max="8451" width="11.42578125" style="2"/>
    <col min="8452" max="8452" width="9.140625" style="2" customWidth="1"/>
    <col min="8453" max="8453" width="12" style="2" customWidth="1"/>
    <col min="8454" max="8454" width="43.5703125" style="2" customWidth="1"/>
    <col min="8455" max="8707" width="11.42578125" style="2"/>
    <col min="8708" max="8708" width="9.140625" style="2" customWidth="1"/>
    <col min="8709" max="8709" width="12" style="2" customWidth="1"/>
    <col min="8710" max="8710" width="43.5703125" style="2" customWidth="1"/>
    <col min="8711" max="8963" width="11.42578125" style="2"/>
    <col min="8964" max="8964" width="9.140625" style="2" customWidth="1"/>
    <col min="8965" max="8965" width="12" style="2" customWidth="1"/>
    <col min="8966" max="8966" width="43.5703125" style="2" customWidth="1"/>
    <col min="8967" max="9219" width="11.42578125" style="2"/>
    <col min="9220" max="9220" width="9.140625" style="2" customWidth="1"/>
    <col min="9221" max="9221" width="12" style="2" customWidth="1"/>
    <col min="9222" max="9222" width="43.5703125" style="2" customWidth="1"/>
    <col min="9223" max="9475" width="11.42578125" style="2"/>
    <col min="9476" max="9476" width="9.140625" style="2" customWidth="1"/>
    <col min="9477" max="9477" width="12" style="2" customWidth="1"/>
    <col min="9478" max="9478" width="43.5703125" style="2" customWidth="1"/>
    <col min="9479" max="9731" width="11.42578125" style="2"/>
    <col min="9732" max="9732" width="9.140625" style="2" customWidth="1"/>
    <col min="9733" max="9733" width="12" style="2" customWidth="1"/>
    <col min="9734" max="9734" width="43.5703125" style="2" customWidth="1"/>
    <col min="9735" max="9987" width="11.42578125" style="2"/>
    <col min="9988" max="9988" width="9.140625" style="2" customWidth="1"/>
    <col min="9989" max="9989" width="12" style="2" customWidth="1"/>
    <col min="9990" max="9990" width="43.5703125" style="2" customWidth="1"/>
    <col min="9991" max="10243" width="11.42578125" style="2"/>
    <col min="10244" max="10244" width="9.140625" style="2" customWidth="1"/>
    <col min="10245" max="10245" width="12" style="2" customWidth="1"/>
    <col min="10246" max="10246" width="43.5703125" style="2" customWidth="1"/>
    <col min="10247" max="10499" width="11.42578125" style="2"/>
    <col min="10500" max="10500" width="9.140625" style="2" customWidth="1"/>
    <col min="10501" max="10501" width="12" style="2" customWidth="1"/>
    <col min="10502" max="10502" width="43.5703125" style="2" customWidth="1"/>
    <col min="10503" max="10755" width="11.42578125" style="2"/>
    <col min="10756" max="10756" width="9.140625" style="2" customWidth="1"/>
    <col min="10757" max="10757" width="12" style="2" customWidth="1"/>
    <col min="10758" max="10758" width="43.5703125" style="2" customWidth="1"/>
    <col min="10759" max="11011" width="11.42578125" style="2"/>
    <col min="11012" max="11012" width="9.140625" style="2" customWidth="1"/>
    <col min="11013" max="11013" width="12" style="2" customWidth="1"/>
    <col min="11014" max="11014" width="43.5703125" style="2" customWidth="1"/>
    <col min="11015" max="11267" width="11.42578125" style="2"/>
    <col min="11268" max="11268" width="9.140625" style="2" customWidth="1"/>
    <col min="11269" max="11269" width="12" style="2" customWidth="1"/>
    <col min="11270" max="11270" width="43.5703125" style="2" customWidth="1"/>
    <col min="11271" max="11523" width="11.42578125" style="2"/>
    <col min="11524" max="11524" width="9.140625" style="2" customWidth="1"/>
    <col min="11525" max="11525" width="12" style="2" customWidth="1"/>
    <col min="11526" max="11526" width="43.5703125" style="2" customWidth="1"/>
    <col min="11527" max="11779" width="11.42578125" style="2"/>
    <col min="11780" max="11780" width="9.140625" style="2" customWidth="1"/>
    <col min="11781" max="11781" width="12" style="2" customWidth="1"/>
    <col min="11782" max="11782" width="43.5703125" style="2" customWidth="1"/>
    <col min="11783" max="12035" width="11.42578125" style="2"/>
    <col min="12036" max="12036" width="9.140625" style="2" customWidth="1"/>
    <col min="12037" max="12037" width="12" style="2" customWidth="1"/>
    <col min="12038" max="12038" width="43.5703125" style="2" customWidth="1"/>
    <col min="12039" max="12291" width="11.42578125" style="2"/>
    <col min="12292" max="12292" width="9.140625" style="2" customWidth="1"/>
    <col min="12293" max="12293" width="12" style="2" customWidth="1"/>
    <col min="12294" max="12294" width="43.5703125" style="2" customWidth="1"/>
    <col min="12295" max="12547" width="11.42578125" style="2"/>
    <col min="12548" max="12548" width="9.140625" style="2" customWidth="1"/>
    <col min="12549" max="12549" width="12" style="2" customWidth="1"/>
    <col min="12550" max="12550" width="43.5703125" style="2" customWidth="1"/>
    <col min="12551" max="12803" width="11.42578125" style="2"/>
    <col min="12804" max="12804" width="9.140625" style="2" customWidth="1"/>
    <col min="12805" max="12805" width="12" style="2" customWidth="1"/>
    <col min="12806" max="12806" width="43.5703125" style="2" customWidth="1"/>
    <col min="12807" max="13059" width="11.42578125" style="2"/>
    <col min="13060" max="13060" width="9.140625" style="2" customWidth="1"/>
    <col min="13061" max="13061" width="12" style="2" customWidth="1"/>
    <col min="13062" max="13062" width="43.5703125" style="2" customWidth="1"/>
    <col min="13063" max="13315" width="11.42578125" style="2"/>
    <col min="13316" max="13316" width="9.140625" style="2" customWidth="1"/>
    <col min="13317" max="13317" width="12" style="2" customWidth="1"/>
    <col min="13318" max="13318" width="43.5703125" style="2" customWidth="1"/>
    <col min="13319" max="13571" width="11.42578125" style="2"/>
    <col min="13572" max="13572" width="9.140625" style="2" customWidth="1"/>
    <col min="13573" max="13573" width="12" style="2" customWidth="1"/>
    <col min="13574" max="13574" width="43.5703125" style="2" customWidth="1"/>
    <col min="13575" max="13827" width="11.42578125" style="2"/>
    <col min="13828" max="13828" width="9.140625" style="2" customWidth="1"/>
    <col min="13829" max="13829" width="12" style="2" customWidth="1"/>
    <col min="13830" max="13830" width="43.5703125" style="2" customWidth="1"/>
    <col min="13831" max="14083" width="11.42578125" style="2"/>
    <col min="14084" max="14084" width="9.140625" style="2" customWidth="1"/>
    <col min="14085" max="14085" width="12" style="2" customWidth="1"/>
    <col min="14086" max="14086" width="43.5703125" style="2" customWidth="1"/>
    <col min="14087" max="14339" width="11.42578125" style="2"/>
    <col min="14340" max="14340" width="9.140625" style="2" customWidth="1"/>
    <col min="14341" max="14341" width="12" style="2" customWidth="1"/>
    <col min="14342" max="14342" width="43.5703125" style="2" customWidth="1"/>
    <col min="14343" max="14595" width="11.42578125" style="2"/>
    <col min="14596" max="14596" width="9.140625" style="2" customWidth="1"/>
    <col min="14597" max="14597" width="12" style="2" customWidth="1"/>
    <col min="14598" max="14598" width="43.5703125" style="2" customWidth="1"/>
    <col min="14599" max="14851" width="11.42578125" style="2"/>
    <col min="14852" max="14852" width="9.140625" style="2" customWidth="1"/>
    <col min="14853" max="14853" width="12" style="2" customWidth="1"/>
    <col min="14854" max="14854" width="43.5703125" style="2" customWidth="1"/>
    <col min="14855" max="15107" width="11.42578125" style="2"/>
    <col min="15108" max="15108" width="9.140625" style="2" customWidth="1"/>
    <col min="15109" max="15109" width="12" style="2" customWidth="1"/>
    <col min="15110" max="15110" width="43.5703125" style="2" customWidth="1"/>
    <col min="15111" max="15363" width="11.42578125" style="2"/>
    <col min="15364" max="15364" width="9.140625" style="2" customWidth="1"/>
    <col min="15365" max="15365" width="12" style="2" customWidth="1"/>
    <col min="15366" max="15366" width="43.5703125" style="2" customWidth="1"/>
    <col min="15367" max="15619" width="11.42578125" style="2"/>
    <col min="15620" max="15620" width="9.140625" style="2" customWidth="1"/>
    <col min="15621" max="15621" width="12" style="2" customWidth="1"/>
    <col min="15622" max="15622" width="43.5703125" style="2" customWidth="1"/>
    <col min="15623" max="15875" width="11.42578125" style="2"/>
    <col min="15876" max="15876" width="9.140625" style="2" customWidth="1"/>
    <col min="15877" max="15877" width="12" style="2" customWidth="1"/>
    <col min="15878" max="15878" width="43.5703125" style="2" customWidth="1"/>
    <col min="15879" max="16131" width="11.42578125" style="2"/>
    <col min="16132" max="16132" width="9.140625" style="2" customWidth="1"/>
    <col min="16133" max="16133" width="12" style="2" customWidth="1"/>
    <col min="16134" max="16134" width="43.5703125" style="2" customWidth="1"/>
    <col min="16135" max="16384" width="11.42578125" style="2"/>
  </cols>
  <sheetData>
    <row r="8" spans="4:7" ht="29.25" customHeight="1">
      <c r="D8" s="576" t="s">
        <v>286</v>
      </c>
      <c r="E8" s="576"/>
      <c r="F8" s="576"/>
      <c r="G8" s="576"/>
    </row>
    <row r="9" spans="4:7" ht="18">
      <c r="D9" s="329"/>
      <c r="E9" s="330"/>
      <c r="F9" s="330"/>
      <c r="G9" s="330"/>
    </row>
    <row r="10" spans="4:7" ht="19.5" customHeight="1">
      <c r="D10" s="330"/>
      <c r="E10" s="331" t="s">
        <v>10</v>
      </c>
      <c r="F10" s="332"/>
      <c r="G10" s="332"/>
    </row>
    <row r="11" spans="4:7" ht="19.5" customHeight="1">
      <c r="D11" s="330"/>
      <c r="E11" s="330"/>
      <c r="F11" s="333"/>
      <c r="G11" s="330"/>
    </row>
    <row r="12" spans="4:7" ht="19.5" customHeight="1">
      <c r="D12" s="330"/>
      <c r="E12" s="330"/>
      <c r="F12" s="334" t="s">
        <v>287</v>
      </c>
      <c r="G12" s="330"/>
    </row>
    <row r="13" spans="4:7" ht="19.5" customHeight="1">
      <c r="D13" s="330"/>
      <c r="E13" s="330"/>
      <c r="F13" s="334" t="s">
        <v>288</v>
      </c>
      <c r="G13" s="330"/>
    </row>
    <row r="14" spans="4:7" ht="19.5" customHeight="1">
      <c r="D14" s="330"/>
      <c r="E14" s="330"/>
      <c r="F14" s="334" t="s">
        <v>289</v>
      </c>
      <c r="G14" s="330"/>
    </row>
    <row r="15" spans="4:7" ht="19.5" customHeight="1">
      <c r="D15" s="330"/>
      <c r="E15" s="330"/>
      <c r="F15" s="334" t="s">
        <v>290</v>
      </c>
      <c r="G15" s="330"/>
    </row>
    <row r="16" spans="4:7" ht="19.5" customHeight="1">
      <c r="D16" s="330"/>
      <c r="E16" s="330"/>
      <c r="F16" s="334" t="s">
        <v>291</v>
      </c>
      <c r="G16" s="330"/>
    </row>
    <row r="17" spans="4:7" ht="19.5" customHeight="1">
      <c r="D17" s="330"/>
      <c r="E17" s="330"/>
      <c r="F17" s="334" t="s">
        <v>292</v>
      </c>
      <c r="G17" s="330"/>
    </row>
    <row r="18" spans="4:7" ht="19.5" customHeight="1">
      <c r="D18" s="330"/>
      <c r="E18" s="330"/>
      <c r="F18" s="334" t="s">
        <v>293</v>
      </c>
      <c r="G18" s="330"/>
    </row>
    <row r="19" spans="4:7" ht="19.5" customHeight="1">
      <c r="D19" s="330"/>
      <c r="E19" s="330"/>
      <c r="F19" s="334" t="s">
        <v>294</v>
      </c>
      <c r="G19" s="330"/>
    </row>
    <row r="20" spans="4:7" ht="19.5" customHeight="1">
      <c r="D20" s="330"/>
      <c r="E20" s="330"/>
      <c r="F20" s="334" t="s">
        <v>295</v>
      </c>
      <c r="G20" s="330"/>
    </row>
    <row r="21" spans="4:7" ht="19.5" customHeight="1">
      <c r="D21" s="330"/>
      <c r="E21" s="330"/>
      <c r="F21" s="334" t="s">
        <v>296</v>
      </c>
      <c r="G21" s="330"/>
    </row>
    <row r="22" spans="4:7" ht="19.5" customHeight="1">
      <c r="D22" s="330"/>
      <c r="E22" s="330"/>
      <c r="F22" s="334" t="s">
        <v>297</v>
      </c>
      <c r="G22" s="330"/>
    </row>
    <row r="23" spans="4:7" ht="19.5" customHeight="1">
      <c r="D23" s="330"/>
      <c r="E23" s="330"/>
      <c r="F23" s="333"/>
      <c r="G23" s="330"/>
    </row>
    <row r="24" spans="4:7" ht="19.5" customHeight="1">
      <c r="D24" s="330"/>
      <c r="E24" s="331" t="s">
        <v>17</v>
      </c>
      <c r="F24" s="332"/>
      <c r="G24" s="332"/>
    </row>
    <row r="25" spans="4:7" ht="19.5" customHeight="1">
      <c r="D25" s="330"/>
      <c r="E25" s="330"/>
      <c r="F25" s="333"/>
      <c r="G25" s="330"/>
    </row>
    <row r="26" spans="4:7" ht="19.5" customHeight="1">
      <c r="D26" s="330"/>
      <c r="E26" s="330"/>
      <c r="F26" s="334" t="s">
        <v>287</v>
      </c>
      <c r="G26" s="330"/>
    </row>
    <row r="27" spans="4:7" ht="19.5" customHeight="1">
      <c r="D27" s="330"/>
      <c r="E27" s="330"/>
      <c r="F27" s="334" t="s">
        <v>288</v>
      </c>
      <c r="G27" s="330"/>
    </row>
    <row r="28" spans="4:7" ht="19.5" customHeight="1">
      <c r="D28" s="330"/>
      <c r="E28" s="330"/>
      <c r="F28" s="334" t="s">
        <v>289</v>
      </c>
      <c r="G28" s="330"/>
    </row>
    <row r="29" spans="4:7" ht="19.5" customHeight="1">
      <c r="D29" s="330"/>
      <c r="E29" s="330"/>
      <c r="F29" s="334" t="s">
        <v>290</v>
      </c>
      <c r="G29" s="330"/>
    </row>
    <row r="30" spans="4:7" ht="19.5" customHeight="1">
      <c r="D30" s="330"/>
      <c r="E30" s="330"/>
      <c r="F30" s="334" t="s">
        <v>291</v>
      </c>
      <c r="G30" s="330"/>
    </row>
    <row r="31" spans="4:7" ht="19.5" customHeight="1">
      <c r="D31" s="330"/>
      <c r="E31" s="330"/>
      <c r="F31" s="334" t="s">
        <v>292</v>
      </c>
      <c r="G31" s="330"/>
    </row>
    <row r="32" spans="4:7" ht="19.5" customHeight="1">
      <c r="D32" s="330"/>
      <c r="E32" s="330"/>
      <c r="F32" s="334" t="s">
        <v>293</v>
      </c>
      <c r="G32" s="330"/>
    </row>
    <row r="33" spans="3:10" ht="19.5" customHeight="1">
      <c r="D33" s="330"/>
      <c r="E33" s="330"/>
      <c r="F33" s="334" t="s">
        <v>294</v>
      </c>
      <c r="G33" s="330"/>
    </row>
    <row r="34" spans="3:10" ht="19.5" customHeight="1">
      <c r="D34" s="330"/>
      <c r="E34" s="330"/>
      <c r="F34" s="335"/>
      <c r="G34" s="330"/>
    </row>
    <row r="35" spans="3:10" ht="18">
      <c r="D35" s="18"/>
    </row>
    <row r="36" spans="3:10" ht="15.75">
      <c r="E36" s="19"/>
      <c r="F36" s="20"/>
    </row>
    <row r="37" spans="3:10">
      <c r="D37" s="488" t="s">
        <v>8</v>
      </c>
      <c r="E37" s="488"/>
      <c r="F37" s="488"/>
      <c r="G37" s="488"/>
    </row>
    <row r="40" spans="3:10" ht="15.75">
      <c r="E40" s="19"/>
      <c r="F40" s="20"/>
    </row>
    <row r="42" spans="3:10" ht="18">
      <c r="D42" s="18"/>
    </row>
    <row r="43" spans="3:10">
      <c r="C43" s="10"/>
      <c r="D43" s="10"/>
      <c r="E43" s="10"/>
      <c r="F43" s="10"/>
      <c r="G43" s="10"/>
      <c r="H43" s="10"/>
      <c r="I43" s="10"/>
      <c r="J43" s="10"/>
    </row>
    <row r="47" spans="3:10" ht="18">
      <c r="D47" s="18"/>
    </row>
  </sheetData>
  <mergeCells count="2">
    <mergeCell ref="D8:G8"/>
    <mergeCell ref="D37:G37"/>
  </mergeCells>
  <hyperlinks>
    <hyperlink ref="F12" location="'Alojados por municipio'!A1" tooltip="Alojados por municipio y tipología" display="Alojados por municipio y tipología"/>
    <hyperlink ref="F15" location="'pernocta municipio y catego'!A1" tooltip="Pernoctaciones por municipio y categoría" display="Pernoctaciones por municipio y categoría"/>
    <hyperlink ref="F14" location="'Pernoctaciones munic y tipologí'!A1" tooltip="Pernoctaciones por municipio y tipología" display="Pernoctaciones por municipio y tipología"/>
    <hyperlink ref="F13" location="'Alojados tipología y categoría'!A1" tooltip="Alojados por municipio y categoría" display="Alojados por municipio y categoría"/>
    <hyperlink ref="F16" location="'IO municipio y Tipología'!A1" tooltip="Indices de ocupación por municipio y tipología" display="Indices de ocupación por municipio y tipología"/>
    <hyperlink ref="F17" location="'IO municipio y catego'!A1" tooltip="Indices de ocupación por municipio y categoría" display="Indices de ocupación por municipio y categoría"/>
    <hyperlink ref="F18" location="'EM MUNICIPIO y tipología'!A1" tooltip="Estancia media por municipio y tipología" display="Estancia media por municipio y tipología"/>
    <hyperlink ref="F19" location="'EM municipio y catego'!A1" tooltip="Estancia media por municipio y categoría" display="Estancia media por municipio y categoría"/>
    <hyperlink ref="F26" location="'Gráfica alojados municipio'!A1" tooltip="Alojados por municipio y tipología" display="Alojados por municipio y tipología"/>
    <hyperlink ref="F29" location="'Gráfico pernocta munic y cate'!A1" tooltip="Pernoctaciones por municipio y categoría" display="Pernoctaciones por municipio y categoría"/>
    <hyperlink ref="F28" location="'Gráfica pernoct munic tipología'!A1" tooltip="Pernoctaciones por municipio y tipología" display="Pernoctaciones por municipio y tipología"/>
    <hyperlink ref="F27" location="'Gráfico aloj tipolog y categorí'!A1" tooltip="Alojados por municipio y categoría" display="Alojados por municipio y categoría"/>
    <hyperlink ref="F30" location="'gráfica IO MUNICIPI y tipología'!A1" tooltip="Indices de ocupación por municipio y tipología" display="Indices de ocupación por municipio y tipología"/>
    <hyperlink ref="F31" location="'Gráfico IOa munic y ca '!A1" tooltip="Indices de ocupación por municipio y categoría" display="Indices de ocupación por municipio y categoría"/>
    <hyperlink ref="F32" location="'gráfico EM MUNICIPI y tipología'!A1" tooltip="Estancia media por municipio y tipología" display="Estancia media por municipio y tipología"/>
    <hyperlink ref="F33" location="'Gráfico EM munic y ca '!A1" tooltip="Estancia media por municipio y categoría" display="Estancia media por municipio y categoría"/>
    <hyperlink ref="F20" location="'Nacionalidad-Zona (datos)'!A1" tooltip="Alojados por nacionalidad y municipio" display="Alojados por nacionalidad y municipio"/>
    <hyperlink ref="F21" location="'evolucion nac zonas'!A1" tooltip="Evolución de turistas alojados por nacionalidad y municipio" display="Evolución de turistas alojados por nacionalidad y municipio"/>
    <hyperlink ref="F22" location="'Nacionalidad-Zona'!A1" tooltip="Distribución por nacionalidad según municipio" display="Distribución por nacionalidad según municipio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63">
    <tabColor rgb="FF000099"/>
    <pageSetUpPr fitToPage="1"/>
  </sheetPr>
  <dimension ref="B6:L30"/>
  <sheetViews>
    <sheetView showGridLines="0" showRowColHeaders="0" zoomScaleNormal="100" workbookViewId="0">
      <selection activeCell="E10" sqref="E10"/>
    </sheetView>
  </sheetViews>
  <sheetFormatPr baseColWidth="10" defaultRowHeight="12.75"/>
  <cols>
    <col min="1" max="1" width="11.42578125" style="20"/>
    <col min="2" max="2" width="26.85546875" style="20" bestFit="1" customWidth="1"/>
    <col min="3" max="7" width="11.7109375" style="20" customWidth="1"/>
    <col min="8" max="8" width="10.7109375" style="20" customWidth="1"/>
    <col min="9" max="15" width="11.42578125" style="20"/>
    <col min="16" max="16" width="13.85546875" style="20" customWidth="1"/>
    <col min="17" max="257" width="11.42578125" style="20"/>
    <col min="258" max="258" width="26.85546875" style="20" bestFit="1" customWidth="1"/>
    <col min="259" max="263" width="11.7109375" style="20" customWidth="1"/>
    <col min="264" max="264" width="10.7109375" style="20" customWidth="1"/>
    <col min="265" max="271" width="11.42578125" style="20"/>
    <col min="272" max="272" width="13.85546875" style="20" customWidth="1"/>
    <col min="273" max="513" width="11.42578125" style="20"/>
    <col min="514" max="514" width="26.85546875" style="20" bestFit="1" customWidth="1"/>
    <col min="515" max="519" width="11.7109375" style="20" customWidth="1"/>
    <col min="520" max="520" width="10.7109375" style="20" customWidth="1"/>
    <col min="521" max="527" width="11.42578125" style="20"/>
    <col min="528" max="528" width="13.85546875" style="20" customWidth="1"/>
    <col min="529" max="769" width="11.42578125" style="20"/>
    <col min="770" max="770" width="26.85546875" style="20" bestFit="1" customWidth="1"/>
    <col min="771" max="775" width="11.7109375" style="20" customWidth="1"/>
    <col min="776" max="776" width="10.7109375" style="20" customWidth="1"/>
    <col min="777" max="783" width="11.42578125" style="20"/>
    <col min="784" max="784" width="13.85546875" style="20" customWidth="1"/>
    <col min="785" max="1025" width="11.42578125" style="20"/>
    <col min="1026" max="1026" width="26.85546875" style="20" bestFit="1" customWidth="1"/>
    <col min="1027" max="1031" width="11.7109375" style="20" customWidth="1"/>
    <col min="1032" max="1032" width="10.7109375" style="20" customWidth="1"/>
    <col min="1033" max="1039" width="11.42578125" style="20"/>
    <col min="1040" max="1040" width="13.85546875" style="20" customWidth="1"/>
    <col min="1041" max="1281" width="11.42578125" style="20"/>
    <col min="1282" max="1282" width="26.85546875" style="20" bestFit="1" customWidth="1"/>
    <col min="1283" max="1287" width="11.7109375" style="20" customWidth="1"/>
    <col min="1288" max="1288" width="10.7109375" style="20" customWidth="1"/>
    <col min="1289" max="1295" width="11.42578125" style="20"/>
    <col min="1296" max="1296" width="13.85546875" style="20" customWidth="1"/>
    <col min="1297" max="1537" width="11.42578125" style="20"/>
    <col min="1538" max="1538" width="26.85546875" style="20" bestFit="1" customWidth="1"/>
    <col min="1539" max="1543" width="11.7109375" style="20" customWidth="1"/>
    <col min="1544" max="1544" width="10.7109375" style="20" customWidth="1"/>
    <col min="1545" max="1551" width="11.42578125" style="20"/>
    <col min="1552" max="1552" width="13.85546875" style="20" customWidth="1"/>
    <col min="1553" max="1793" width="11.42578125" style="20"/>
    <col min="1794" max="1794" width="26.85546875" style="20" bestFit="1" customWidth="1"/>
    <col min="1795" max="1799" width="11.7109375" style="20" customWidth="1"/>
    <col min="1800" max="1800" width="10.7109375" style="20" customWidth="1"/>
    <col min="1801" max="1807" width="11.42578125" style="20"/>
    <col min="1808" max="1808" width="13.85546875" style="20" customWidth="1"/>
    <col min="1809" max="2049" width="11.42578125" style="20"/>
    <col min="2050" max="2050" width="26.85546875" style="20" bestFit="1" customWidth="1"/>
    <col min="2051" max="2055" width="11.7109375" style="20" customWidth="1"/>
    <col min="2056" max="2056" width="10.7109375" style="20" customWidth="1"/>
    <col min="2057" max="2063" width="11.42578125" style="20"/>
    <col min="2064" max="2064" width="13.85546875" style="20" customWidth="1"/>
    <col min="2065" max="2305" width="11.42578125" style="20"/>
    <col min="2306" max="2306" width="26.85546875" style="20" bestFit="1" customWidth="1"/>
    <col min="2307" max="2311" width="11.7109375" style="20" customWidth="1"/>
    <col min="2312" max="2312" width="10.7109375" style="20" customWidth="1"/>
    <col min="2313" max="2319" width="11.42578125" style="20"/>
    <col min="2320" max="2320" width="13.85546875" style="20" customWidth="1"/>
    <col min="2321" max="2561" width="11.42578125" style="20"/>
    <col min="2562" max="2562" width="26.85546875" style="20" bestFit="1" customWidth="1"/>
    <col min="2563" max="2567" width="11.7109375" style="20" customWidth="1"/>
    <col min="2568" max="2568" width="10.7109375" style="20" customWidth="1"/>
    <col min="2569" max="2575" width="11.42578125" style="20"/>
    <col min="2576" max="2576" width="13.85546875" style="20" customWidth="1"/>
    <col min="2577" max="2817" width="11.42578125" style="20"/>
    <col min="2818" max="2818" width="26.85546875" style="20" bestFit="1" customWidth="1"/>
    <col min="2819" max="2823" width="11.7109375" style="20" customWidth="1"/>
    <col min="2824" max="2824" width="10.7109375" style="20" customWidth="1"/>
    <col min="2825" max="2831" width="11.42578125" style="20"/>
    <col min="2832" max="2832" width="13.85546875" style="20" customWidth="1"/>
    <col min="2833" max="3073" width="11.42578125" style="20"/>
    <col min="3074" max="3074" width="26.85546875" style="20" bestFit="1" customWidth="1"/>
    <col min="3075" max="3079" width="11.7109375" style="20" customWidth="1"/>
    <col min="3080" max="3080" width="10.7109375" style="20" customWidth="1"/>
    <col min="3081" max="3087" width="11.42578125" style="20"/>
    <col min="3088" max="3088" width="13.85546875" style="20" customWidth="1"/>
    <col min="3089" max="3329" width="11.42578125" style="20"/>
    <col min="3330" max="3330" width="26.85546875" style="20" bestFit="1" customWidth="1"/>
    <col min="3331" max="3335" width="11.7109375" style="20" customWidth="1"/>
    <col min="3336" max="3336" width="10.7109375" style="20" customWidth="1"/>
    <col min="3337" max="3343" width="11.42578125" style="20"/>
    <col min="3344" max="3344" width="13.85546875" style="20" customWidth="1"/>
    <col min="3345" max="3585" width="11.42578125" style="20"/>
    <col min="3586" max="3586" width="26.85546875" style="20" bestFit="1" customWidth="1"/>
    <col min="3587" max="3591" width="11.7109375" style="20" customWidth="1"/>
    <col min="3592" max="3592" width="10.7109375" style="20" customWidth="1"/>
    <col min="3593" max="3599" width="11.42578125" style="20"/>
    <col min="3600" max="3600" width="13.85546875" style="20" customWidth="1"/>
    <col min="3601" max="3841" width="11.42578125" style="20"/>
    <col min="3842" max="3842" width="26.85546875" style="20" bestFit="1" customWidth="1"/>
    <col min="3843" max="3847" width="11.7109375" style="20" customWidth="1"/>
    <col min="3848" max="3848" width="10.7109375" style="20" customWidth="1"/>
    <col min="3849" max="3855" width="11.42578125" style="20"/>
    <col min="3856" max="3856" width="13.85546875" style="20" customWidth="1"/>
    <col min="3857" max="4097" width="11.42578125" style="20"/>
    <col min="4098" max="4098" width="26.85546875" style="20" bestFit="1" customWidth="1"/>
    <col min="4099" max="4103" width="11.7109375" style="20" customWidth="1"/>
    <col min="4104" max="4104" width="10.7109375" style="20" customWidth="1"/>
    <col min="4105" max="4111" width="11.42578125" style="20"/>
    <col min="4112" max="4112" width="13.85546875" style="20" customWidth="1"/>
    <col min="4113" max="4353" width="11.42578125" style="20"/>
    <col min="4354" max="4354" width="26.85546875" style="20" bestFit="1" customWidth="1"/>
    <col min="4355" max="4359" width="11.7109375" style="20" customWidth="1"/>
    <col min="4360" max="4360" width="10.7109375" style="20" customWidth="1"/>
    <col min="4361" max="4367" width="11.42578125" style="20"/>
    <col min="4368" max="4368" width="13.85546875" style="20" customWidth="1"/>
    <col min="4369" max="4609" width="11.42578125" style="20"/>
    <col min="4610" max="4610" width="26.85546875" style="20" bestFit="1" customWidth="1"/>
    <col min="4611" max="4615" width="11.7109375" style="20" customWidth="1"/>
    <col min="4616" max="4616" width="10.7109375" style="20" customWidth="1"/>
    <col min="4617" max="4623" width="11.42578125" style="20"/>
    <col min="4624" max="4624" width="13.85546875" style="20" customWidth="1"/>
    <col min="4625" max="4865" width="11.42578125" style="20"/>
    <col min="4866" max="4866" width="26.85546875" style="20" bestFit="1" customWidth="1"/>
    <col min="4867" max="4871" width="11.7109375" style="20" customWidth="1"/>
    <col min="4872" max="4872" width="10.7109375" style="20" customWidth="1"/>
    <col min="4873" max="4879" width="11.42578125" style="20"/>
    <col min="4880" max="4880" width="13.85546875" style="20" customWidth="1"/>
    <col min="4881" max="5121" width="11.42578125" style="20"/>
    <col min="5122" max="5122" width="26.85546875" style="20" bestFit="1" customWidth="1"/>
    <col min="5123" max="5127" width="11.7109375" style="20" customWidth="1"/>
    <col min="5128" max="5128" width="10.7109375" style="20" customWidth="1"/>
    <col min="5129" max="5135" width="11.42578125" style="20"/>
    <col min="5136" max="5136" width="13.85546875" style="20" customWidth="1"/>
    <col min="5137" max="5377" width="11.42578125" style="20"/>
    <col min="5378" max="5378" width="26.85546875" style="20" bestFit="1" customWidth="1"/>
    <col min="5379" max="5383" width="11.7109375" style="20" customWidth="1"/>
    <col min="5384" max="5384" width="10.7109375" style="20" customWidth="1"/>
    <col min="5385" max="5391" width="11.42578125" style="20"/>
    <col min="5392" max="5392" width="13.85546875" style="20" customWidth="1"/>
    <col min="5393" max="5633" width="11.42578125" style="20"/>
    <col min="5634" max="5634" width="26.85546875" style="20" bestFit="1" customWidth="1"/>
    <col min="5635" max="5639" width="11.7109375" style="20" customWidth="1"/>
    <col min="5640" max="5640" width="10.7109375" style="20" customWidth="1"/>
    <col min="5641" max="5647" width="11.42578125" style="20"/>
    <col min="5648" max="5648" width="13.85546875" style="20" customWidth="1"/>
    <col min="5649" max="5889" width="11.42578125" style="20"/>
    <col min="5890" max="5890" width="26.85546875" style="20" bestFit="1" customWidth="1"/>
    <col min="5891" max="5895" width="11.7109375" style="20" customWidth="1"/>
    <col min="5896" max="5896" width="10.7109375" style="20" customWidth="1"/>
    <col min="5897" max="5903" width="11.42578125" style="20"/>
    <col min="5904" max="5904" width="13.85546875" style="20" customWidth="1"/>
    <col min="5905" max="6145" width="11.42578125" style="20"/>
    <col min="6146" max="6146" width="26.85546875" style="20" bestFit="1" customWidth="1"/>
    <col min="6147" max="6151" width="11.7109375" style="20" customWidth="1"/>
    <col min="6152" max="6152" width="10.7109375" style="20" customWidth="1"/>
    <col min="6153" max="6159" width="11.42578125" style="20"/>
    <col min="6160" max="6160" width="13.85546875" style="20" customWidth="1"/>
    <col min="6161" max="6401" width="11.42578125" style="20"/>
    <col min="6402" max="6402" width="26.85546875" style="20" bestFit="1" customWidth="1"/>
    <col min="6403" max="6407" width="11.7109375" style="20" customWidth="1"/>
    <col min="6408" max="6408" width="10.7109375" style="20" customWidth="1"/>
    <col min="6409" max="6415" width="11.42578125" style="20"/>
    <col min="6416" max="6416" width="13.85546875" style="20" customWidth="1"/>
    <col min="6417" max="6657" width="11.42578125" style="20"/>
    <col min="6658" max="6658" width="26.85546875" style="20" bestFit="1" customWidth="1"/>
    <col min="6659" max="6663" width="11.7109375" style="20" customWidth="1"/>
    <col min="6664" max="6664" width="10.7109375" style="20" customWidth="1"/>
    <col min="6665" max="6671" width="11.42578125" style="20"/>
    <col min="6672" max="6672" width="13.85546875" style="20" customWidth="1"/>
    <col min="6673" max="6913" width="11.42578125" style="20"/>
    <col min="6914" max="6914" width="26.85546875" style="20" bestFit="1" customWidth="1"/>
    <col min="6915" max="6919" width="11.7109375" style="20" customWidth="1"/>
    <col min="6920" max="6920" width="10.7109375" style="20" customWidth="1"/>
    <col min="6921" max="6927" width="11.42578125" style="20"/>
    <col min="6928" max="6928" width="13.85546875" style="20" customWidth="1"/>
    <col min="6929" max="7169" width="11.42578125" style="20"/>
    <col min="7170" max="7170" width="26.85546875" style="20" bestFit="1" customWidth="1"/>
    <col min="7171" max="7175" width="11.7109375" style="20" customWidth="1"/>
    <col min="7176" max="7176" width="10.7109375" style="20" customWidth="1"/>
    <col min="7177" max="7183" width="11.42578125" style="20"/>
    <col min="7184" max="7184" width="13.85546875" style="20" customWidth="1"/>
    <col min="7185" max="7425" width="11.42578125" style="20"/>
    <col min="7426" max="7426" width="26.85546875" style="20" bestFit="1" customWidth="1"/>
    <col min="7427" max="7431" width="11.7109375" style="20" customWidth="1"/>
    <col min="7432" max="7432" width="10.7109375" style="20" customWidth="1"/>
    <col min="7433" max="7439" width="11.42578125" style="20"/>
    <col min="7440" max="7440" width="13.85546875" style="20" customWidth="1"/>
    <col min="7441" max="7681" width="11.42578125" style="20"/>
    <col min="7682" max="7682" width="26.85546875" style="20" bestFit="1" customWidth="1"/>
    <col min="7683" max="7687" width="11.7109375" style="20" customWidth="1"/>
    <col min="7688" max="7688" width="10.7109375" style="20" customWidth="1"/>
    <col min="7689" max="7695" width="11.42578125" style="20"/>
    <col min="7696" max="7696" width="13.85546875" style="20" customWidth="1"/>
    <col min="7697" max="7937" width="11.42578125" style="20"/>
    <col min="7938" max="7938" width="26.85546875" style="20" bestFit="1" customWidth="1"/>
    <col min="7939" max="7943" width="11.7109375" style="20" customWidth="1"/>
    <col min="7944" max="7944" width="10.7109375" style="20" customWidth="1"/>
    <col min="7945" max="7951" width="11.42578125" style="20"/>
    <col min="7952" max="7952" width="13.85546875" style="20" customWidth="1"/>
    <col min="7953" max="8193" width="11.42578125" style="20"/>
    <col min="8194" max="8194" width="26.85546875" style="20" bestFit="1" customWidth="1"/>
    <col min="8195" max="8199" width="11.7109375" style="20" customWidth="1"/>
    <col min="8200" max="8200" width="10.7109375" style="20" customWidth="1"/>
    <col min="8201" max="8207" width="11.42578125" style="20"/>
    <col min="8208" max="8208" width="13.85546875" style="20" customWidth="1"/>
    <col min="8209" max="8449" width="11.42578125" style="20"/>
    <col min="8450" max="8450" width="26.85546875" style="20" bestFit="1" customWidth="1"/>
    <col min="8451" max="8455" width="11.7109375" style="20" customWidth="1"/>
    <col min="8456" max="8456" width="10.7109375" style="20" customWidth="1"/>
    <col min="8457" max="8463" width="11.42578125" style="20"/>
    <col min="8464" max="8464" width="13.85546875" style="20" customWidth="1"/>
    <col min="8465" max="8705" width="11.42578125" style="20"/>
    <col min="8706" max="8706" width="26.85546875" style="20" bestFit="1" customWidth="1"/>
    <col min="8707" max="8711" width="11.7109375" style="20" customWidth="1"/>
    <col min="8712" max="8712" width="10.7109375" style="20" customWidth="1"/>
    <col min="8713" max="8719" width="11.42578125" style="20"/>
    <col min="8720" max="8720" width="13.85546875" style="20" customWidth="1"/>
    <col min="8721" max="8961" width="11.42578125" style="20"/>
    <col min="8962" max="8962" width="26.85546875" style="20" bestFit="1" customWidth="1"/>
    <col min="8963" max="8967" width="11.7109375" style="20" customWidth="1"/>
    <col min="8968" max="8968" width="10.7109375" style="20" customWidth="1"/>
    <col min="8969" max="8975" width="11.42578125" style="20"/>
    <col min="8976" max="8976" width="13.85546875" style="20" customWidth="1"/>
    <col min="8977" max="9217" width="11.42578125" style="20"/>
    <col min="9218" max="9218" width="26.85546875" style="20" bestFit="1" customWidth="1"/>
    <col min="9219" max="9223" width="11.7109375" style="20" customWidth="1"/>
    <col min="9224" max="9224" width="10.7109375" style="20" customWidth="1"/>
    <col min="9225" max="9231" width="11.42578125" style="20"/>
    <col min="9232" max="9232" width="13.85546875" style="20" customWidth="1"/>
    <col min="9233" max="9473" width="11.42578125" style="20"/>
    <col min="9474" max="9474" width="26.85546875" style="20" bestFit="1" customWidth="1"/>
    <col min="9475" max="9479" width="11.7109375" style="20" customWidth="1"/>
    <col min="9480" max="9480" width="10.7109375" style="20" customWidth="1"/>
    <col min="9481" max="9487" width="11.42578125" style="20"/>
    <col min="9488" max="9488" width="13.85546875" style="20" customWidth="1"/>
    <col min="9489" max="9729" width="11.42578125" style="20"/>
    <col min="9730" max="9730" width="26.85546875" style="20" bestFit="1" customWidth="1"/>
    <col min="9731" max="9735" width="11.7109375" style="20" customWidth="1"/>
    <col min="9736" max="9736" width="10.7109375" style="20" customWidth="1"/>
    <col min="9737" max="9743" width="11.42578125" style="20"/>
    <col min="9744" max="9744" width="13.85546875" style="20" customWidth="1"/>
    <col min="9745" max="9985" width="11.42578125" style="20"/>
    <col min="9986" max="9986" width="26.85546875" style="20" bestFit="1" customWidth="1"/>
    <col min="9987" max="9991" width="11.7109375" style="20" customWidth="1"/>
    <col min="9992" max="9992" width="10.7109375" style="20" customWidth="1"/>
    <col min="9993" max="9999" width="11.42578125" style="20"/>
    <col min="10000" max="10000" width="13.85546875" style="20" customWidth="1"/>
    <col min="10001" max="10241" width="11.42578125" style="20"/>
    <col min="10242" max="10242" width="26.85546875" style="20" bestFit="1" customWidth="1"/>
    <col min="10243" max="10247" width="11.7109375" style="20" customWidth="1"/>
    <col min="10248" max="10248" width="10.7109375" style="20" customWidth="1"/>
    <col min="10249" max="10255" width="11.42578125" style="20"/>
    <col min="10256" max="10256" width="13.85546875" style="20" customWidth="1"/>
    <col min="10257" max="10497" width="11.42578125" style="20"/>
    <col min="10498" max="10498" width="26.85546875" style="20" bestFit="1" customWidth="1"/>
    <col min="10499" max="10503" width="11.7109375" style="20" customWidth="1"/>
    <col min="10504" max="10504" width="10.7109375" style="20" customWidth="1"/>
    <col min="10505" max="10511" width="11.42578125" style="20"/>
    <col min="10512" max="10512" width="13.85546875" style="20" customWidth="1"/>
    <col min="10513" max="10753" width="11.42578125" style="20"/>
    <col min="10754" max="10754" width="26.85546875" style="20" bestFit="1" customWidth="1"/>
    <col min="10755" max="10759" width="11.7109375" style="20" customWidth="1"/>
    <col min="10760" max="10760" width="10.7109375" style="20" customWidth="1"/>
    <col min="10761" max="10767" width="11.42578125" style="20"/>
    <col min="10768" max="10768" width="13.85546875" style="20" customWidth="1"/>
    <col min="10769" max="11009" width="11.42578125" style="20"/>
    <col min="11010" max="11010" width="26.85546875" style="20" bestFit="1" customWidth="1"/>
    <col min="11011" max="11015" width="11.7109375" style="20" customWidth="1"/>
    <col min="11016" max="11016" width="10.7109375" style="20" customWidth="1"/>
    <col min="11017" max="11023" width="11.42578125" style="20"/>
    <col min="11024" max="11024" width="13.85546875" style="20" customWidth="1"/>
    <col min="11025" max="11265" width="11.42578125" style="20"/>
    <col min="11266" max="11266" width="26.85546875" style="20" bestFit="1" customWidth="1"/>
    <col min="11267" max="11271" width="11.7109375" style="20" customWidth="1"/>
    <col min="11272" max="11272" width="10.7109375" style="20" customWidth="1"/>
    <col min="11273" max="11279" width="11.42578125" style="20"/>
    <col min="11280" max="11280" width="13.85546875" style="20" customWidth="1"/>
    <col min="11281" max="11521" width="11.42578125" style="20"/>
    <col min="11522" max="11522" width="26.85546875" style="20" bestFit="1" customWidth="1"/>
    <col min="11523" max="11527" width="11.7109375" style="20" customWidth="1"/>
    <col min="11528" max="11528" width="10.7109375" style="20" customWidth="1"/>
    <col min="11529" max="11535" width="11.42578125" style="20"/>
    <col min="11536" max="11536" width="13.85546875" style="20" customWidth="1"/>
    <col min="11537" max="11777" width="11.42578125" style="20"/>
    <col min="11778" max="11778" width="26.85546875" style="20" bestFit="1" customWidth="1"/>
    <col min="11779" max="11783" width="11.7109375" style="20" customWidth="1"/>
    <col min="11784" max="11784" width="10.7109375" style="20" customWidth="1"/>
    <col min="11785" max="11791" width="11.42578125" style="20"/>
    <col min="11792" max="11792" width="13.85546875" style="20" customWidth="1"/>
    <col min="11793" max="12033" width="11.42578125" style="20"/>
    <col min="12034" max="12034" width="26.85546875" style="20" bestFit="1" customWidth="1"/>
    <col min="12035" max="12039" width="11.7109375" style="20" customWidth="1"/>
    <col min="12040" max="12040" width="10.7109375" style="20" customWidth="1"/>
    <col min="12041" max="12047" width="11.42578125" style="20"/>
    <col min="12048" max="12048" width="13.85546875" style="20" customWidth="1"/>
    <col min="12049" max="12289" width="11.42578125" style="20"/>
    <col min="12290" max="12290" width="26.85546875" style="20" bestFit="1" customWidth="1"/>
    <col min="12291" max="12295" width="11.7109375" style="20" customWidth="1"/>
    <col min="12296" max="12296" width="10.7109375" style="20" customWidth="1"/>
    <col min="12297" max="12303" width="11.42578125" style="20"/>
    <col min="12304" max="12304" width="13.85546875" style="20" customWidth="1"/>
    <col min="12305" max="12545" width="11.42578125" style="20"/>
    <col min="12546" max="12546" width="26.85546875" style="20" bestFit="1" customWidth="1"/>
    <col min="12547" max="12551" width="11.7109375" style="20" customWidth="1"/>
    <col min="12552" max="12552" width="10.7109375" style="20" customWidth="1"/>
    <col min="12553" max="12559" width="11.42578125" style="20"/>
    <col min="12560" max="12560" width="13.85546875" style="20" customWidth="1"/>
    <col min="12561" max="12801" width="11.42578125" style="20"/>
    <col min="12802" max="12802" width="26.85546875" style="20" bestFit="1" customWidth="1"/>
    <col min="12803" max="12807" width="11.7109375" style="20" customWidth="1"/>
    <col min="12808" max="12808" width="10.7109375" style="20" customWidth="1"/>
    <col min="12809" max="12815" width="11.42578125" style="20"/>
    <col min="12816" max="12816" width="13.85546875" style="20" customWidth="1"/>
    <col min="12817" max="13057" width="11.42578125" style="20"/>
    <col min="13058" max="13058" width="26.85546875" style="20" bestFit="1" customWidth="1"/>
    <col min="13059" max="13063" width="11.7109375" style="20" customWidth="1"/>
    <col min="13064" max="13064" width="10.7109375" style="20" customWidth="1"/>
    <col min="13065" max="13071" width="11.42578125" style="20"/>
    <col min="13072" max="13072" width="13.85546875" style="20" customWidth="1"/>
    <col min="13073" max="13313" width="11.42578125" style="20"/>
    <col min="13314" max="13314" width="26.85546875" style="20" bestFit="1" customWidth="1"/>
    <col min="13315" max="13319" width="11.7109375" style="20" customWidth="1"/>
    <col min="13320" max="13320" width="10.7109375" style="20" customWidth="1"/>
    <col min="13321" max="13327" width="11.42578125" style="20"/>
    <col min="13328" max="13328" width="13.85546875" style="20" customWidth="1"/>
    <col min="13329" max="13569" width="11.42578125" style="20"/>
    <col min="13570" max="13570" width="26.85546875" style="20" bestFit="1" customWidth="1"/>
    <col min="13571" max="13575" width="11.7109375" style="20" customWidth="1"/>
    <col min="13576" max="13576" width="10.7109375" style="20" customWidth="1"/>
    <col min="13577" max="13583" width="11.42578125" style="20"/>
    <col min="13584" max="13584" width="13.85546875" style="20" customWidth="1"/>
    <col min="13585" max="13825" width="11.42578125" style="20"/>
    <col min="13826" max="13826" width="26.85546875" style="20" bestFit="1" customWidth="1"/>
    <col min="13827" max="13831" width="11.7109375" style="20" customWidth="1"/>
    <col min="13832" max="13832" width="10.7109375" style="20" customWidth="1"/>
    <col min="13833" max="13839" width="11.42578125" style="20"/>
    <col min="13840" max="13840" width="13.85546875" style="20" customWidth="1"/>
    <col min="13841" max="14081" width="11.42578125" style="20"/>
    <col min="14082" max="14082" width="26.85546875" style="20" bestFit="1" customWidth="1"/>
    <col min="14083" max="14087" width="11.7109375" style="20" customWidth="1"/>
    <col min="14088" max="14088" width="10.7109375" style="20" customWidth="1"/>
    <col min="14089" max="14095" width="11.42578125" style="20"/>
    <col min="14096" max="14096" width="13.85546875" style="20" customWidth="1"/>
    <col min="14097" max="14337" width="11.42578125" style="20"/>
    <col min="14338" max="14338" width="26.85546875" style="20" bestFit="1" customWidth="1"/>
    <col min="14339" max="14343" width="11.7109375" style="20" customWidth="1"/>
    <col min="14344" max="14344" width="10.7109375" style="20" customWidth="1"/>
    <col min="14345" max="14351" width="11.42578125" style="20"/>
    <col min="14352" max="14352" width="13.85546875" style="20" customWidth="1"/>
    <col min="14353" max="14593" width="11.42578125" style="20"/>
    <col min="14594" max="14594" width="26.85546875" style="20" bestFit="1" customWidth="1"/>
    <col min="14595" max="14599" width="11.7109375" style="20" customWidth="1"/>
    <col min="14600" max="14600" width="10.7109375" style="20" customWidth="1"/>
    <col min="14601" max="14607" width="11.42578125" style="20"/>
    <col min="14608" max="14608" width="13.85546875" style="20" customWidth="1"/>
    <col min="14609" max="14849" width="11.42578125" style="20"/>
    <col min="14850" max="14850" width="26.85546875" style="20" bestFit="1" customWidth="1"/>
    <col min="14851" max="14855" width="11.7109375" style="20" customWidth="1"/>
    <col min="14856" max="14856" width="10.7109375" style="20" customWidth="1"/>
    <col min="14857" max="14863" width="11.42578125" style="20"/>
    <col min="14864" max="14864" width="13.85546875" style="20" customWidth="1"/>
    <col min="14865" max="15105" width="11.42578125" style="20"/>
    <col min="15106" max="15106" width="26.85546875" style="20" bestFit="1" customWidth="1"/>
    <col min="15107" max="15111" width="11.7109375" style="20" customWidth="1"/>
    <col min="15112" max="15112" width="10.7109375" style="20" customWidth="1"/>
    <col min="15113" max="15119" width="11.42578125" style="20"/>
    <col min="15120" max="15120" width="13.85546875" style="20" customWidth="1"/>
    <col min="15121" max="15361" width="11.42578125" style="20"/>
    <col min="15362" max="15362" width="26.85546875" style="20" bestFit="1" customWidth="1"/>
    <col min="15363" max="15367" width="11.7109375" style="20" customWidth="1"/>
    <col min="15368" max="15368" width="10.7109375" style="20" customWidth="1"/>
    <col min="15369" max="15375" width="11.42578125" style="20"/>
    <col min="15376" max="15376" width="13.85546875" style="20" customWidth="1"/>
    <col min="15377" max="15617" width="11.42578125" style="20"/>
    <col min="15618" max="15618" width="26.85546875" style="20" bestFit="1" customWidth="1"/>
    <col min="15619" max="15623" width="11.7109375" style="20" customWidth="1"/>
    <col min="15624" max="15624" width="10.7109375" style="20" customWidth="1"/>
    <col min="15625" max="15631" width="11.42578125" style="20"/>
    <col min="15632" max="15632" width="13.85546875" style="20" customWidth="1"/>
    <col min="15633" max="15873" width="11.42578125" style="20"/>
    <col min="15874" max="15874" width="26.85546875" style="20" bestFit="1" customWidth="1"/>
    <col min="15875" max="15879" width="11.7109375" style="20" customWidth="1"/>
    <col min="15880" max="15880" width="10.7109375" style="20" customWidth="1"/>
    <col min="15881" max="15887" width="11.42578125" style="20"/>
    <col min="15888" max="15888" width="13.85546875" style="20" customWidth="1"/>
    <col min="15889" max="16129" width="11.42578125" style="20"/>
    <col min="16130" max="16130" width="26.85546875" style="20" bestFit="1" customWidth="1"/>
    <col min="16131" max="16135" width="11.7109375" style="20" customWidth="1"/>
    <col min="16136" max="16136" width="10.7109375" style="20" customWidth="1"/>
    <col min="16137" max="16143" width="11.42578125" style="20"/>
    <col min="16144" max="16144" width="13.85546875" style="20" customWidth="1"/>
    <col min="16145" max="16384" width="11.42578125" style="20"/>
  </cols>
  <sheetData>
    <row r="6" spans="2:7" ht="20.25" customHeight="1">
      <c r="B6" s="490" t="s">
        <v>298</v>
      </c>
      <c r="C6" s="491"/>
      <c r="D6" s="491"/>
      <c r="E6" s="491"/>
      <c r="F6" s="491"/>
      <c r="G6" s="492"/>
    </row>
    <row r="7" spans="2:7" ht="25.5">
      <c r="B7" s="24" t="s">
        <v>263</v>
      </c>
      <c r="C7" s="246" t="str">
        <f>actualizaciones!A3</f>
        <v>acumulado julio 2009</v>
      </c>
      <c r="D7" s="247" t="s">
        <v>27</v>
      </c>
      <c r="E7" s="246" t="str">
        <f>actualizaciones!A2</f>
        <v xml:space="preserve">acumulado julio 2010 </v>
      </c>
      <c r="F7" s="247" t="s">
        <v>27</v>
      </c>
      <c r="G7" s="247" t="s">
        <v>28</v>
      </c>
    </row>
    <row r="8" spans="2:7" ht="15" customHeight="1">
      <c r="B8" s="74" t="s">
        <v>264</v>
      </c>
      <c r="C8" s="83"/>
      <c r="D8" s="83"/>
      <c r="E8" s="83"/>
      <c r="F8" s="83"/>
      <c r="G8" s="84"/>
    </row>
    <row r="9" spans="2:7">
      <c r="B9" s="77" t="s">
        <v>299</v>
      </c>
      <c r="C9" s="336">
        <v>2728596</v>
      </c>
      <c r="D9" s="337">
        <f>C9/C9</f>
        <v>1</v>
      </c>
      <c r="E9" s="336">
        <v>2766193</v>
      </c>
      <c r="F9" s="337">
        <f>E9/E9</f>
        <v>1</v>
      </c>
      <c r="G9" s="337">
        <f>(E9-C9)/C9</f>
        <v>1.3778881153530974E-2</v>
      </c>
    </row>
    <row r="10" spans="2:7">
      <c r="B10" s="79" t="s">
        <v>300</v>
      </c>
      <c r="C10" s="338">
        <v>1605820</v>
      </c>
      <c r="D10" s="339">
        <f>C10/C9</f>
        <v>0.58851511913086441</v>
      </c>
      <c r="E10" s="338">
        <v>1677828</v>
      </c>
      <c r="F10" s="339">
        <f>E10/E9</f>
        <v>0.60654769931093022</v>
      </c>
      <c r="G10" s="339">
        <f>(E10-C10)/C10</f>
        <v>4.48418876337323E-2</v>
      </c>
    </row>
    <row r="11" spans="2:7">
      <c r="B11" s="340" t="s">
        <v>301</v>
      </c>
      <c r="C11" s="341">
        <v>1122776</v>
      </c>
      <c r="D11" s="339">
        <f>C11/C9</f>
        <v>0.41148488086913565</v>
      </c>
      <c r="E11" s="341">
        <v>1088365</v>
      </c>
      <c r="F11" s="342">
        <f>E11/E9</f>
        <v>0.39345230068906978</v>
      </c>
      <c r="G11" s="342">
        <f>(E11-C11)/C11</f>
        <v>-3.0648143529965016E-2</v>
      </c>
    </row>
    <row r="12" spans="2:7" ht="15" customHeight="1">
      <c r="B12" s="74" t="s">
        <v>302</v>
      </c>
      <c r="C12" s="343"/>
      <c r="D12" s="343"/>
      <c r="E12" s="343"/>
      <c r="F12" s="343"/>
      <c r="G12" s="344"/>
    </row>
    <row r="13" spans="2:7">
      <c r="B13" s="85" t="s">
        <v>299</v>
      </c>
      <c r="C13" s="345">
        <v>945838</v>
      </c>
      <c r="D13" s="346">
        <f>C13/C13</f>
        <v>1</v>
      </c>
      <c r="E13" s="345">
        <v>978683</v>
      </c>
      <c r="F13" s="346">
        <f>E13/E13</f>
        <v>1</v>
      </c>
      <c r="G13" s="347">
        <f>(E13-C13)/C13</f>
        <v>3.472581985498574E-2</v>
      </c>
    </row>
    <row r="14" spans="2:7">
      <c r="B14" s="87" t="s">
        <v>300</v>
      </c>
      <c r="C14" s="348">
        <v>605398</v>
      </c>
      <c r="D14" s="349">
        <f>C14/C13</f>
        <v>0.64006521201305089</v>
      </c>
      <c r="E14" s="348">
        <v>644123</v>
      </c>
      <c r="F14" s="349">
        <f>E14/E13</f>
        <v>0.6581528441793717</v>
      </c>
      <c r="G14" s="350">
        <f>(E14-C14)/C14</f>
        <v>6.3966184229217807E-2</v>
      </c>
    </row>
    <row r="15" spans="2:7">
      <c r="B15" s="87" t="s">
        <v>301</v>
      </c>
      <c r="C15" s="348">
        <v>340440</v>
      </c>
      <c r="D15" s="349">
        <f>C15/C13</f>
        <v>0.35993478798694911</v>
      </c>
      <c r="E15" s="348">
        <v>334560</v>
      </c>
      <c r="F15" s="349">
        <f>E15/E13</f>
        <v>0.34184715582062836</v>
      </c>
      <c r="G15" s="350">
        <f>(E15-C15)/C15</f>
        <v>-1.7271765949947126E-2</v>
      </c>
    </row>
    <row r="16" spans="2:7" ht="15" customHeight="1">
      <c r="B16" s="74" t="s">
        <v>303</v>
      </c>
      <c r="C16" s="343"/>
      <c r="D16" s="343"/>
      <c r="E16" s="343"/>
      <c r="F16" s="343"/>
      <c r="G16" s="344"/>
    </row>
    <row r="17" spans="2:12">
      <c r="B17" s="87" t="s">
        <v>299</v>
      </c>
      <c r="C17" s="345">
        <v>808683</v>
      </c>
      <c r="D17" s="346">
        <f>C17/C17</f>
        <v>1</v>
      </c>
      <c r="E17" s="345">
        <v>818429</v>
      </c>
      <c r="F17" s="346">
        <f>E17/E17</f>
        <v>1</v>
      </c>
      <c r="G17" s="347">
        <f>(E17-C17)/C17</f>
        <v>1.2051693927039395E-2</v>
      </c>
    </row>
    <row r="18" spans="2:12">
      <c r="B18" s="87" t="s">
        <v>300</v>
      </c>
      <c r="C18" s="348">
        <v>343639</v>
      </c>
      <c r="D18" s="349">
        <f>C18/C17</f>
        <v>0.42493659443811727</v>
      </c>
      <c r="E18" s="348">
        <v>372354</v>
      </c>
      <c r="F18" s="349">
        <f>E18/E17</f>
        <v>0.45496188429295636</v>
      </c>
      <c r="G18" s="350">
        <f>(E18-C18)/C18</f>
        <v>8.3561528231661714E-2</v>
      </c>
    </row>
    <row r="19" spans="2:12">
      <c r="B19" s="87" t="s">
        <v>301</v>
      </c>
      <c r="C19" s="351">
        <v>465044</v>
      </c>
      <c r="D19" s="352">
        <f>C19/C17</f>
        <v>0.57506340556188273</v>
      </c>
      <c r="E19" s="351">
        <v>446075</v>
      </c>
      <c r="F19" s="352">
        <f>E19/E17</f>
        <v>0.54503811570704364</v>
      </c>
      <c r="G19" s="350">
        <f>(E19-C19)/C19</f>
        <v>-4.0789688717626719E-2</v>
      </c>
    </row>
    <row r="20" spans="2:12" ht="15" customHeight="1">
      <c r="B20" s="74" t="s">
        <v>87</v>
      </c>
      <c r="C20" s="343"/>
      <c r="D20" s="343"/>
      <c r="E20" s="343"/>
      <c r="F20" s="343"/>
      <c r="G20" s="344"/>
    </row>
    <row r="21" spans="2:12">
      <c r="B21" s="87" t="s">
        <v>299</v>
      </c>
      <c r="C21" s="345">
        <v>443574</v>
      </c>
      <c r="D21" s="346">
        <f>C21/C21</f>
        <v>1</v>
      </c>
      <c r="E21" s="345">
        <v>415019</v>
      </c>
      <c r="F21" s="346">
        <f>E21/E21</f>
        <v>1</v>
      </c>
      <c r="G21" s="347">
        <f>(E21-C21)/C21</f>
        <v>-6.4374828100835488E-2</v>
      </c>
    </row>
    <row r="22" spans="2:12">
      <c r="B22" s="87" t="s">
        <v>300</v>
      </c>
      <c r="C22" s="348">
        <v>292166</v>
      </c>
      <c r="D22" s="349">
        <f>C22/C21</f>
        <v>0.65866349244996325</v>
      </c>
      <c r="E22" s="348">
        <v>284310</v>
      </c>
      <c r="F22" s="349">
        <f>E22/E21</f>
        <v>0.68505297347832272</v>
      </c>
      <c r="G22" s="350">
        <f>(E22-C22)/C22</f>
        <v>-2.6888823477064408E-2</v>
      </c>
    </row>
    <row r="23" spans="2:12">
      <c r="B23" s="87" t="s">
        <v>301</v>
      </c>
      <c r="C23" s="351">
        <v>151408</v>
      </c>
      <c r="D23" s="352">
        <f>C23/C21</f>
        <v>0.34133650755003675</v>
      </c>
      <c r="E23" s="351">
        <v>130709</v>
      </c>
      <c r="F23" s="352">
        <f>E23/E21</f>
        <v>0.31494702652167733</v>
      </c>
      <c r="G23" s="350">
        <f>(E23-C23)/C23</f>
        <v>-0.13671008136954454</v>
      </c>
    </row>
    <row r="24" spans="2:12" ht="15" customHeight="1">
      <c r="B24" s="74" t="s">
        <v>304</v>
      </c>
      <c r="C24" s="343"/>
      <c r="D24" s="343"/>
      <c r="E24" s="343"/>
      <c r="F24" s="343"/>
      <c r="G24" s="344"/>
    </row>
    <row r="25" spans="2:12">
      <c r="B25" s="87" t="s">
        <v>299</v>
      </c>
      <c r="C25" s="345">
        <v>95588</v>
      </c>
      <c r="D25" s="346">
        <f>C25/C25</f>
        <v>1</v>
      </c>
      <c r="E25" s="345">
        <v>92816</v>
      </c>
      <c r="F25" s="346">
        <f>E25/E25</f>
        <v>1</v>
      </c>
      <c r="G25" s="346">
        <f>(E25-C25)/C25</f>
        <v>-2.8999455998660918E-2</v>
      </c>
    </row>
    <row r="26" spans="2:12">
      <c r="B26" s="87" t="s">
        <v>300</v>
      </c>
      <c r="C26" s="348">
        <v>95588</v>
      </c>
      <c r="D26" s="349">
        <f>C26/C25</f>
        <v>1</v>
      </c>
      <c r="E26" s="348">
        <v>92816</v>
      </c>
      <c r="F26" s="349">
        <f>E26/E25</f>
        <v>1</v>
      </c>
      <c r="G26" s="349">
        <f>(E26-C26)/C26</f>
        <v>-2.8999455998660918E-2</v>
      </c>
    </row>
    <row r="27" spans="2:12">
      <c r="B27" s="87" t="s">
        <v>301</v>
      </c>
      <c r="C27" s="351">
        <v>0</v>
      </c>
      <c r="D27" s="352">
        <f>C27/C25</f>
        <v>0</v>
      </c>
      <c r="E27" s="351">
        <v>0</v>
      </c>
      <c r="F27" s="352">
        <f>E27/E25</f>
        <v>0</v>
      </c>
      <c r="G27" s="349" t="str">
        <f>IFERROR((E27-C27)/C27,"-")</f>
        <v>-</v>
      </c>
    </row>
    <row r="28" spans="2:12" ht="14.25" customHeight="1">
      <c r="B28" s="510" t="s">
        <v>32</v>
      </c>
      <c r="C28" s="511"/>
      <c r="D28" s="511"/>
      <c r="E28" s="511"/>
      <c r="F28" s="511"/>
      <c r="G28" s="512"/>
    </row>
    <row r="29" spans="2:12" ht="15" customHeight="1" thickBot="1"/>
    <row r="30" spans="2:12" ht="30" customHeight="1" thickBot="1">
      <c r="B30" s="40"/>
      <c r="C30" s="40"/>
      <c r="D30" s="40"/>
      <c r="E30" s="40"/>
      <c r="F30" s="40"/>
      <c r="G30" s="53" t="s">
        <v>49</v>
      </c>
      <c r="H30" s="40"/>
      <c r="I30" s="40"/>
      <c r="J30" s="40"/>
      <c r="K30" s="40"/>
      <c r="L30" s="40"/>
    </row>
  </sheetData>
  <mergeCells count="2">
    <mergeCell ref="B6:G6"/>
    <mergeCell ref="B28:G28"/>
  </mergeCells>
  <hyperlinks>
    <hyperlink ref="G30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 fitToPage="1"/>
  </sheetPr>
  <dimension ref="B27:L31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8.5703125" style="20" customWidth="1"/>
    <col min="2" max="8" width="11.42578125" style="20"/>
    <col min="9" max="9" width="12.85546875" style="20" customWidth="1"/>
    <col min="10" max="33" width="11.42578125" style="20"/>
    <col min="34" max="34" width="13.85546875" style="20" customWidth="1"/>
    <col min="35" max="264" width="11.42578125" style="20"/>
    <col min="265" max="265" width="12.85546875" style="20" customWidth="1"/>
    <col min="266" max="289" width="11.42578125" style="20"/>
    <col min="290" max="290" width="13.85546875" style="20" customWidth="1"/>
    <col min="291" max="520" width="11.42578125" style="20"/>
    <col min="521" max="521" width="12.85546875" style="20" customWidth="1"/>
    <col min="522" max="545" width="11.42578125" style="20"/>
    <col min="546" max="546" width="13.85546875" style="20" customWidth="1"/>
    <col min="547" max="776" width="11.42578125" style="20"/>
    <col min="777" max="777" width="12.85546875" style="20" customWidth="1"/>
    <col min="778" max="801" width="11.42578125" style="20"/>
    <col min="802" max="802" width="13.85546875" style="20" customWidth="1"/>
    <col min="803" max="1032" width="11.42578125" style="20"/>
    <col min="1033" max="1033" width="12.85546875" style="20" customWidth="1"/>
    <col min="1034" max="1057" width="11.42578125" style="20"/>
    <col min="1058" max="1058" width="13.85546875" style="20" customWidth="1"/>
    <col min="1059" max="1288" width="11.42578125" style="20"/>
    <col min="1289" max="1289" width="12.85546875" style="20" customWidth="1"/>
    <col min="1290" max="1313" width="11.42578125" style="20"/>
    <col min="1314" max="1314" width="13.85546875" style="20" customWidth="1"/>
    <col min="1315" max="1544" width="11.42578125" style="20"/>
    <col min="1545" max="1545" width="12.85546875" style="20" customWidth="1"/>
    <col min="1546" max="1569" width="11.42578125" style="20"/>
    <col min="1570" max="1570" width="13.85546875" style="20" customWidth="1"/>
    <col min="1571" max="1800" width="11.42578125" style="20"/>
    <col min="1801" max="1801" width="12.85546875" style="20" customWidth="1"/>
    <col min="1802" max="1825" width="11.42578125" style="20"/>
    <col min="1826" max="1826" width="13.85546875" style="20" customWidth="1"/>
    <col min="1827" max="2056" width="11.42578125" style="20"/>
    <col min="2057" max="2057" width="12.85546875" style="20" customWidth="1"/>
    <col min="2058" max="2081" width="11.42578125" style="20"/>
    <col min="2082" max="2082" width="13.85546875" style="20" customWidth="1"/>
    <col min="2083" max="2312" width="11.42578125" style="20"/>
    <col min="2313" max="2313" width="12.85546875" style="20" customWidth="1"/>
    <col min="2314" max="2337" width="11.42578125" style="20"/>
    <col min="2338" max="2338" width="13.85546875" style="20" customWidth="1"/>
    <col min="2339" max="2568" width="11.42578125" style="20"/>
    <col min="2569" max="2569" width="12.85546875" style="20" customWidth="1"/>
    <col min="2570" max="2593" width="11.42578125" style="20"/>
    <col min="2594" max="2594" width="13.85546875" style="20" customWidth="1"/>
    <col min="2595" max="2824" width="11.42578125" style="20"/>
    <col min="2825" max="2825" width="12.85546875" style="20" customWidth="1"/>
    <col min="2826" max="2849" width="11.42578125" style="20"/>
    <col min="2850" max="2850" width="13.85546875" style="20" customWidth="1"/>
    <col min="2851" max="3080" width="11.42578125" style="20"/>
    <col min="3081" max="3081" width="12.85546875" style="20" customWidth="1"/>
    <col min="3082" max="3105" width="11.42578125" style="20"/>
    <col min="3106" max="3106" width="13.85546875" style="20" customWidth="1"/>
    <col min="3107" max="3336" width="11.42578125" style="20"/>
    <col min="3337" max="3337" width="12.85546875" style="20" customWidth="1"/>
    <col min="3338" max="3361" width="11.42578125" style="20"/>
    <col min="3362" max="3362" width="13.85546875" style="20" customWidth="1"/>
    <col min="3363" max="3592" width="11.42578125" style="20"/>
    <col min="3593" max="3593" width="12.85546875" style="20" customWidth="1"/>
    <col min="3594" max="3617" width="11.42578125" style="20"/>
    <col min="3618" max="3618" width="13.85546875" style="20" customWidth="1"/>
    <col min="3619" max="3848" width="11.42578125" style="20"/>
    <col min="3849" max="3849" width="12.85546875" style="20" customWidth="1"/>
    <col min="3850" max="3873" width="11.42578125" style="20"/>
    <col min="3874" max="3874" width="13.85546875" style="20" customWidth="1"/>
    <col min="3875" max="4104" width="11.42578125" style="20"/>
    <col min="4105" max="4105" width="12.85546875" style="20" customWidth="1"/>
    <col min="4106" max="4129" width="11.42578125" style="20"/>
    <col min="4130" max="4130" width="13.85546875" style="20" customWidth="1"/>
    <col min="4131" max="4360" width="11.42578125" style="20"/>
    <col min="4361" max="4361" width="12.85546875" style="20" customWidth="1"/>
    <col min="4362" max="4385" width="11.42578125" style="20"/>
    <col min="4386" max="4386" width="13.85546875" style="20" customWidth="1"/>
    <col min="4387" max="4616" width="11.42578125" style="20"/>
    <col min="4617" max="4617" width="12.85546875" style="20" customWidth="1"/>
    <col min="4618" max="4641" width="11.42578125" style="20"/>
    <col min="4642" max="4642" width="13.85546875" style="20" customWidth="1"/>
    <col min="4643" max="4872" width="11.42578125" style="20"/>
    <col min="4873" max="4873" width="12.85546875" style="20" customWidth="1"/>
    <col min="4874" max="4897" width="11.42578125" style="20"/>
    <col min="4898" max="4898" width="13.85546875" style="20" customWidth="1"/>
    <col min="4899" max="5128" width="11.42578125" style="20"/>
    <col min="5129" max="5129" width="12.85546875" style="20" customWidth="1"/>
    <col min="5130" max="5153" width="11.42578125" style="20"/>
    <col min="5154" max="5154" width="13.85546875" style="20" customWidth="1"/>
    <col min="5155" max="5384" width="11.42578125" style="20"/>
    <col min="5385" max="5385" width="12.85546875" style="20" customWidth="1"/>
    <col min="5386" max="5409" width="11.42578125" style="20"/>
    <col min="5410" max="5410" width="13.85546875" style="20" customWidth="1"/>
    <col min="5411" max="5640" width="11.42578125" style="20"/>
    <col min="5641" max="5641" width="12.85546875" style="20" customWidth="1"/>
    <col min="5642" max="5665" width="11.42578125" style="20"/>
    <col min="5666" max="5666" width="13.85546875" style="20" customWidth="1"/>
    <col min="5667" max="5896" width="11.42578125" style="20"/>
    <col min="5897" max="5897" width="12.85546875" style="20" customWidth="1"/>
    <col min="5898" max="5921" width="11.42578125" style="20"/>
    <col min="5922" max="5922" width="13.85546875" style="20" customWidth="1"/>
    <col min="5923" max="6152" width="11.42578125" style="20"/>
    <col min="6153" max="6153" width="12.85546875" style="20" customWidth="1"/>
    <col min="6154" max="6177" width="11.42578125" style="20"/>
    <col min="6178" max="6178" width="13.85546875" style="20" customWidth="1"/>
    <col min="6179" max="6408" width="11.42578125" style="20"/>
    <col min="6409" max="6409" width="12.85546875" style="20" customWidth="1"/>
    <col min="6410" max="6433" width="11.42578125" style="20"/>
    <col min="6434" max="6434" width="13.85546875" style="20" customWidth="1"/>
    <col min="6435" max="6664" width="11.42578125" style="20"/>
    <col min="6665" max="6665" width="12.85546875" style="20" customWidth="1"/>
    <col min="6666" max="6689" width="11.42578125" style="20"/>
    <col min="6690" max="6690" width="13.85546875" style="20" customWidth="1"/>
    <col min="6691" max="6920" width="11.42578125" style="20"/>
    <col min="6921" max="6921" width="12.85546875" style="20" customWidth="1"/>
    <col min="6922" max="6945" width="11.42578125" style="20"/>
    <col min="6946" max="6946" width="13.85546875" style="20" customWidth="1"/>
    <col min="6947" max="7176" width="11.42578125" style="20"/>
    <col min="7177" max="7177" width="12.85546875" style="20" customWidth="1"/>
    <col min="7178" max="7201" width="11.42578125" style="20"/>
    <col min="7202" max="7202" width="13.85546875" style="20" customWidth="1"/>
    <col min="7203" max="7432" width="11.42578125" style="20"/>
    <col min="7433" max="7433" width="12.85546875" style="20" customWidth="1"/>
    <col min="7434" max="7457" width="11.42578125" style="20"/>
    <col min="7458" max="7458" width="13.85546875" style="20" customWidth="1"/>
    <col min="7459" max="7688" width="11.42578125" style="20"/>
    <col min="7689" max="7689" width="12.85546875" style="20" customWidth="1"/>
    <col min="7690" max="7713" width="11.42578125" style="20"/>
    <col min="7714" max="7714" width="13.85546875" style="20" customWidth="1"/>
    <col min="7715" max="7944" width="11.42578125" style="20"/>
    <col min="7945" max="7945" width="12.85546875" style="20" customWidth="1"/>
    <col min="7946" max="7969" width="11.42578125" style="20"/>
    <col min="7970" max="7970" width="13.85546875" style="20" customWidth="1"/>
    <col min="7971" max="8200" width="11.42578125" style="20"/>
    <col min="8201" max="8201" width="12.85546875" style="20" customWidth="1"/>
    <col min="8202" max="8225" width="11.42578125" style="20"/>
    <col min="8226" max="8226" width="13.85546875" style="20" customWidth="1"/>
    <col min="8227" max="8456" width="11.42578125" style="20"/>
    <col min="8457" max="8457" width="12.85546875" style="20" customWidth="1"/>
    <col min="8458" max="8481" width="11.42578125" style="20"/>
    <col min="8482" max="8482" width="13.85546875" style="20" customWidth="1"/>
    <col min="8483" max="8712" width="11.42578125" style="20"/>
    <col min="8713" max="8713" width="12.85546875" style="20" customWidth="1"/>
    <col min="8714" max="8737" width="11.42578125" style="20"/>
    <col min="8738" max="8738" width="13.85546875" style="20" customWidth="1"/>
    <col min="8739" max="8968" width="11.42578125" style="20"/>
    <col min="8969" max="8969" width="12.85546875" style="20" customWidth="1"/>
    <col min="8970" max="8993" width="11.42578125" style="20"/>
    <col min="8994" max="8994" width="13.85546875" style="20" customWidth="1"/>
    <col min="8995" max="9224" width="11.42578125" style="20"/>
    <col min="9225" max="9225" width="12.85546875" style="20" customWidth="1"/>
    <col min="9226" max="9249" width="11.42578125" style="20"/>
    <col min="9250" max="9250" width="13.85546875" style="20" customWidth="1"/>
    <col min="9251" max="9480" width="11.42578125" style="20"/>
    <col min="9481" max="9481" width="12.85546875" style="20" customWidth="1"/>
    <col min="9482" max="9505" width="11.42578125" style="20"/>
    <col min="9506" max="9506" width="13.85546875" style="20" customWidth="1"/>
    <col min="9507" max="9736" width="11.42578125" style="20"/>
    <col min="9737" max="9737" width="12.85546875" style="20" customWidth="1"/>
    <col min="9738" max="9761" width="11.42578125" style="20"/>
    <col min="9762" max="9762" width="13.85546875" style="20" customWidth="1"/>
    <col min="9763" max="9992" width="11.42578125" style="20"/>
    <col min="9993" max="9993" width="12.85546875" style="20" customWidth="1"/>
    <col min="9994" max="10017" width="11.42578125" style="20"/>
    <col min="10018" max="10018" width="13.85546875" style="20" customWidth="1"/>
    <col min="10019" max="10248" width="11.42578125" style="20"/>
    <col min="10249" max="10249" width="12.85546875" style="20" customWidth="1"/>
    <col min="10250" max="10273" width="11.42578125" style="20"/>
    <col min="10274" max="10274" width="13.85546875" style="20" customWidth="1"/>
    <col min="10275" max="10504" width="11.42578125" style="20"/>
    <col min="10505" max="10505" width="12.85546875" style="20" customWidth="1"/>
    <col min="10506" max="10529" width="11.42578125" style="20"/>
    <col min="10530" max="10530" width="13.85546875" style="20" customWidth="1"/>
    <col min="10531" max="10760" width="11.42578125" style="20"/>
    <col min="10761" max="10761" width="12.85546875" style="20" customWidth="1"/>
    <col min="10762" max="10785" width="11.42578125" style="20"/>
    <col min="10786" max="10786" width="13.85546875" style="20" customWidth="1"/>
    <col min="10787" max="11016" width="11.42578125" style="20"/>
    <col min="11017" max="11017" width="12.85546875" style="20" customWidth="1"/>
    <col min="11018" max="11041" width="11.42578125" style="20"/>
    <col min="11042" max="11042" width="13.85546875" style="20" customWidth="1"/>
    <col min="11043" max="11272" width="11.42578125" style="20"/>
    <col min="11273" max="11273" width="12.85546875" style="20" customWidth="1"/>
    <col min="11274" max="11297" width="11.42578125" style="20"/>
    <col min="11298" max="11298" width="13.85546875" style="20" customWidth="1"/>
    <col min="11299" max="11528" width="11.42578125" style="20"/>
    <col min="11529" max="11529" width="12.85546875" style="20" customWidth="1"/>
    <col min="11530" max="11553" width="11.42578125" style="20"/>
    <col min="11554" max="11554" width="13.85546875" style="20" customWidth="1"/>
    <col min="11555" max="11784" width="11.42578125" style="20"/>
    <col min="11785" max="11785" width="12.85546875" style="20" customWidth="1"/>
    <col min="11786" max="11809" width="11.42578125" style="20"/>
    <col min="11810" max="11810" width="13.85546875" style="20" customWidth="1"/>
    <col min="11811" max="12040" width="11.42578125" style="20"/>
    <col min="12041" max="12041" width="12.85546875" style="20" customWidth="1"/>
    <col min="12042" max="12065" width="11.42578125" style="20"/>
    <col min="12066" max="12066" width="13.85546875" style="20" customWidth="1"/>
    <col min="12067" max="12296" width="11.42578125" style="20"/>
    <col min="12297" max="12297" width="12.85546875" style="20" customWidth="1"/>
    <col min="12298" max="12321" width="11.42578125" style="20"/>
    <col min="12322" max="12322" width="13.85546875" style="20" customWidth="1"/>
    <col min="12323" max="12552" width="11.42578125" style="20"/>
    <col min="12553" max="12553" width="12.85546875" style="20" customWidth="1"/>
    <col min="12554" max="12577" width="11.42578125" style="20"/>
    <col min="12578" max="12578" width="13.85546875" style="20" customWidth="1"/>
    <col min="12579" max="12808" width="11.42578125" style="20"/>
    <col min="12809" max="12809" width="12.85546875" style="20" customWidth="1"/>
    <col min="12810" max="12833" width="11.42578125" style="20"/>
    <col min="12834" max="12834" width="13.85546875" style="20" customWidth="1"/>
    <col min="12835" max="13064" width="11.42578125" style="20"/>
    <col min="13065" max="13065" width="12.85546875" style="20" customWidth="1"/>
    <col min="13066" max="13089" width="11.42578125" style="20"/>
    <col min="13090" max="13090" width="13.85546875" style="20" customWidth="1"/>
    <col min="13091" max="13320" width="11.42578125" style="20"/>
    <col min="13321" max="13321" width="12.85546875" style="20" customWidth="1"/>
    <col min="13322" max="13345" width="11.42578125" style="20"/>
    <col min="13346" max="13346" width="13.85546875" style="20" customWidth="1"/>
    <col min="13347" max="13576" width="11.42578125" style="20"/>
    <col min="13577" max="13577" width="12.85546875" style="20" customWidth="1"/>
    <col min="13578" max="13601" width="11.42578125" style="20"/>
    <col min="13602" max="13602" width="13.85546875" style="20" customWidth="1"/>
    <col min="13603" max="13832" width="11.42578125" style="20"/>
    <col min="13833" max="13833" width="12.85546875" style="20" customWidth="1"/>
    <col min="13834" max="13857" width="11.42578125" style="20"/>
    <col min="13858" max="13858" width="13.85546875" style="20" customWidth="1"/>
    <col min="13859" max="14088" width="11.42578125" style="20"/>
    <col min="14089" max="14089" width="12.85546875" style="20" customWidth="1"/>
    <col min="14090" max="14113" width="11.42578125" style="20"/>
    <col min="14114" max="14114" width="13.85546875" style="20" customWidth="1"/>
    <col min="14115" max="14344" width="11.42578125" style="20"/>
    <col min="14345" max="14345" width="12.85546875" style="20" customWidth="1"/>
    <col min="14346" max="14369" width="11.42578125" style="20"/>
    <col min="14370" max="14370" width="13.85546875" style="20" customWidth="1"/>
    <col min="14371" max="14600" width="11.42578125" style="20"/>
    <col min="14601" max="14601" width="12.85546875" style="20" customWidth="1"/>
    <col min="14602" max="14625" width="11.42578125" style="20"/>
    <col min="14626" max="14626" width="13.85546875" style="20" customWidth="1"/>
    <col min="14627" max="14856" width="11.42578125" style="20"/>
    <col min="14857" max="14857" width="12.85546875" style="20" customWidth="1"/>
    <col min="14858" max="14881" width="11.42578125" style="20"/>
    <col min="14882" max="14882" width="13.85546875" style="20" customWidth="1"/>
    <col min="14883" max="15112" width="11.42578125" style="20"/>
    <col min="15113" max="15113" width="12.85546875" style="20" customWidth="1"/>
    <col min="15114" max="15137" width="11.42578125" style="20"/>
    <col min="15138" max="15138" width="13.85546875" style="20" customWidth="1"/>
    <col min="15139" max="15368" width="11.42578125" style="20"/>
    <col min="15369" max="15369" width="12.85546875" style="20" customWidth="1"/>
    <col min="15370" max="15393" width="11.42578125" style="20"/>
    <col min="15394" max="15394" width="13.85546875" style="20" customWidth="1"/>
    <col min="15395" max="15624" width="11.42578125" style="20"/>
    <col min="15625" max="15625" width="12.85546875" style="20" customWidth="1"/>
    <col min="15626" max="15649" width="11.42578125" style="20"/>
    <col min="15650" max="15650" width="13.85546875" style="20" customWidth="1"/>
    <col min="15651" max="15880" width="11.42578125" style="20"/>
    <col min="15881" max="15881" width="12.85546875" style="20" customWidth="1"/>
    <col min="15882" max="15905" width="11.42578125" style="20"/>
    <col min="15906" max="15906" width="13.85546875" style="20" customWidth="1"/>
    <col min="15907" max="16136" width="11.42578125" style="20"/>
    <col min="16137" max="16137" width="12.85546875" style="20" customWidth="1"/>
    <col min="16138" max="16161" width="11.42578125" style="20"/>
    <col min="16162" max="16162" width="13.85546875" style="20" customWidth="1"/>
    <col min="16163" max="16384" width="11.42578125" style="20"/>
  </cols>
  <sheetData>
    <row r="27" spans="2:12" ht="12.75" customHeight="1"/>
    <row r="28" spans="2:12"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</row>
    <row r="29" spans="2:12" ht="24.95" customHeight="1">
      <c r="B29" s="40"/>
      <c r="C29" s="40"/>
      <c r="D29" s="40"/>
      <c r="E29" s="40"/>
      <c r="F29" s="40"/>
      <c r="G29" s="40"/>
      <c r="H29" s="40"/>
      <c r="I29" s="40"/>
      <c r="J29" s="40"/>
      <c r="K29" s="40"/>
    </row>
    <row r="30" spans="2:12" ht="15" customHeight="1" thickBot="1"/>
    <row r="31" spans="2:12" ht="30" customHeight="1" thickBot="1">
      <c r="I31" s="53" t="s">
        <v>51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 fitToPage="1"/>
  </sheetPr>
  <dimension ref="B1:P33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1.42578125" style="20"/>
    <col min="2" max="2" width="28.85546875" style="20" customWidth="1"/>
    <col min="3" max="3" width="12.7109375" style="20" customWidth="1"/>
    <col min="4" max="4" width="10.7109375" style="20" customWidth="1"/>
    <col min="5" max="5" width="12.7109375" style="20" customWidth="1"/>
    <col min="6" max="7" width="10.7109375" style="20" customWidth="1"/>
    <col min="8" max="8" width="11.42578125" style="20"/>
    <col min="9" max="9" width="28.7109375" style="20" customWidth="1"/>
    <col min="10" max="14" width="11.42578125" style="20"/>
    <col min="15" max="15" width="13.28515625" style="20" customWidth="1"/>
    <col min="16" max="257" width="11.42578125" style="20"/>
    <col min="258" max="258" width="36.7109375" style="20" customWidth="1"/>
    <col min="259" max="259" width="12.7109375" style="20" customWidth="1"/>
    <col min="260" max="260" width="10.7109375" style="20" customWidth="1"/>
    <col min="261" max="261" width="12.7109375" style="20" customWidth="1"/>
    <col min="262" max="263" width="10.7109375" style="20" customWidth="1"/>
    <col min="264" max="270" width="11.42578125" style="20"/>
    <col min="271" max="271" width="13.28515625" style="20" customWidth="1"/>
    <col min="272" max="513" width="11.42578125" style="20"/>
    <col min="514" max="514" width="36.7109375" style="20" customWidth="1"/>
    <col min="515" max="515" width="12.7109375" style="20" customWidth="1"/>
    <col min="516" max="516" width="10.7109375" style="20" customWidth="1"/>
    <col min="517" max="517" width="12.7109375" style="20" customWidth="1"/>
    <col min="518" max="519" width="10.7109375" style="20" customWidth="1"/>
    <col min="520" max="526" width="11.42578125" style="20"/>
    <col min="527" max="527" width="13.28515625" style="20" customWidth="1"/>
    <col min="528" max="769" width="11.42578125" style="20"/>
    <col min="770" max="770" width="36.7109375" style="20" customWidth="1"/>
    <col min="771" max="771" width="12.7109375" style="20" customWidth="1"/>
    <col min="772" max="772" width="10.7109375" style="20" customWidth="1"/>
    <col min="773" max="773" width="12.7109375" style="20" customWidth="1"/>
    <col min="774" max="775" width="10.7109375" style="20" customWidth="1"/>
    <col min="776" max="782" width="11.42578125" style="20"/>
    <col min="783" max="783" width="13.28515625" style="20" customWidth="1"/>
    <col min="784" max="1025" width="11.42578125" style="20"/>
    <col min="1026" max="1026" width="36.7109375" style="20" customWidth="1"/>
    <col min="1027" max="1027" width="12.7109375" style="20" customWidth="1"/>
    <col min="1028" max="1028" width="10.7109375" style="20" customWidth="1"/>
    <col min="1029" max="1029" width="12.7109375" style="20" customWidth="1"/>
    <col min="1030" max="1031" width="10.7109375" style="20" customWidth="1"/>
    <col min="1032" max="1038" width="11.42578125" style="20"/>
    <col min="1039" max="1039" width="13.28515625" style="20" customWidth="1"/>
    <col min="1040" max="1281" width="11.42578125" style="20"/>
    <col min="1282" max="1282" width="36.7109375" style="20" customWidth="1"/>
    <col min="1283" max="1283" width="12.7109375" style="20" customWidth="1"/>
    <col min="1284" max="1284" width="10.7109375" style="20" customWidth="1"/>
    <col min="1285" max="1285" width="12.7109375" style="20" customWidth="1"/>
    <col min="1286" max="1287" width="10.7109375" style="20" customWidth="1"/>
    <col min="1288" max="1294" width="11.42578125" style="20"/>
    <col min="1295" max="1295" width="13.28515625" style="20" customWidth="1"/>
    <col min="1296" max="1537" width="11.42578125" style="20"/>
    <col min="1538" max="1538" width="36.7109375" style="20" customWidth="1"/>
    <col min="1539" max="1539" width="12.7109375" style="20" customWidth="1"/>
    <col min="1540" max="1540" width="10.7109375" style="20" customWidth="1"/>
    <col min="1541" max="1541" width="12.7109375" style="20" customWidth="1"/>
    <col min="1542" max="1543" width="10.7109375" style="20" customWidth="1"/>
    <col min="1544" max="1550" width="11.42578125" style="20"/>
    <col min="1551" max="1551" width="13.28515625" style="20" customWidth="1"/>
    <col min="1552" max="1793" width="11.42578125" style="20"/>
    <col min="1794" max="1794" width="36.7109375" style="20" customWidth="1"/>
    <col min="1795" max="1795" width="12.7109375" style="20" customWidth="1"/>
    <col min="1796" max="1796" width="10.7109375" style="20" customWidth="1"/>
    <col min="1797" max="1797" width="12.7109375" style="20" customWidth="1"/>
    <col min="1798" max="1799" width="10.7109375" style="20" customWidth="1"/>
    <col min="1800" max="1806" width="11.42578125" style="20"/>
    <col min="1807" max="1807" width="13.28515625" style="20" customWidth="1"/>
    <col min="1808" max="2049" width="11.42578125" style="20"/>
    <col min="2050" max="2050" width="36.7109375" style="20" customWidth="1"/>
    <col min="2051" max="2051" width="12.7109375" style="20" customWidth="1"/>
    <col min="2052" max="2052" width="10.7109375" style="20" customWidth="1"/>
    <col min="2053" max="2053" width="12.7109375" style="20" customWidth="1"/>
    <col min="2054" max="2055" width="10.7109375" style="20" customWidth="1"/>
    <col min="2056" max="2062" width="11.42578125" style="20"/>
    <col min="2063" max="2063" width="13.28515625" style="20" customWidth="1"/>
    <col min="2064" max="2305" width="11.42578125" style="20"/>
    <col min="2306" max="2306" width="36.7109375" style="20" customWidth="1"/>
    <col min="2307" max="2307" width="12.7109375" style="20" customWidth="1"/>
    <col min="2308" max="2308" width="10.7109375" style="20" customWidth="1"/>
    <col min="2309" max="2309" width="12.7109375" style="20" customWidth="1"/>
    <col min="2310" max="2311" width="10.7109375" style="20" customWidth="1"/>
    <col min="2312" max="2318" width="11.42578125" style="20"/>
    <col min="2319" max="2319" width="13.28515625" style="20" customWidth="1"/>
    <col min="2320" max="2561" width="11.42578125" style="20"/>
    <col min="2562" max="2562" width="36.7109375" style="20" customWidth="1"/>
    <col min="2563" max="2563" width="12.7109375" style="20" customWidth="1"/>
    <col min="2564" max="2564" width="10.7109375" style="20" customWidth="1"/>
    <col min="2565" max="2565" width="12.7109375" style="20" customWidth="1"/>
    <col min="2566" max="2567" width="10.7109375" style="20" customWidth="1"/>
    <col min="2568" max="2574" width="11.42578125" style="20"/>
    <col min="2575" max="2575" width="13.28515625" style="20" customWidth="1"/>
    <col min="2576" max="2817" width="11.42578125" style="20"/>
    <col min="2818" max="2818" width="36.7109375" style="20" customWidth="1"/>
    <col min="2819" max="2819" width="12.7109375" style="20" customWidth="1"/>
    <col min="2820" max="2820" width="10.7109375" style="20" customWidth="1"/>
    <col min="2821" max="2821" width="12.7109375" style="20" customWidth="1"/>
    <col min="2822" max="2823" width="10.7109375" style="20" customWidth="1"/>
    <col min="2824" max="2830" width="11.42578125" style="20"/>
    <col min="2831" max="2831" width="13.28515625" style="20" customWidth="1"/>
    <col min="2832" max="3073" width="11.42578125" style="20"/>
    <col min="3074" max="3074" width="36.7109375" style="20" customWidth="1"/>
    <col min="3075" max="3075" width="12.7109375" style="20" customWidth="1"/>
    <col min="3076" max="3076" width="10.7109375" style="20" customWidth="1"/>
    <col min="3077" max="3077" width="12.7109375" style="20" customWidth="1"/>
    <col min="3078" max="3079" width="10.7109375" style="20" customWidth="1"/>
    <col min="3080" max="3086" width="11.42578125" style="20"/>
    <col min="3087" max="3087" width="13.28515625" style="20" customWidth="1"/>
    <col min="3088" max="3329" width="11.42578125" style="20"/>
    <col min="3330" max="3330" width="36.7109375" style="20" customWidth="1"/>
    <col min="3331" max="3331" width="12.7109375" style="20" customWidth="1"/>
    <col min="3332" max="3332" width="10.7109375" style="20" customWidth="1"/>
    <col min="3333" max="3333" width="12.7109375" style="20" customWidth="1"/>
    <col min="3334" max="3335" width="10.7109375" style="20" customWidth="1"/>
    <col min="3336" max="3342" width="11.42578125" style="20"/>
    <col min="3343" max="3343" width="13.28515625" style="20" customWidth="1"/>
    <col min="3344" max="3585" width="11.42578125" style="20"/>
    <col min="3586" max="3586" width="36.7109375" style="20" customWidth="1"/>
    <col min="3587" max="3587" width="12.7109375" style="20" customWidth="1"/>
    <col min="3588" max="3588" width="10.7109375" style="20" customWidth="1"/>
    <col min="3589" max="3589" width="12.7109375" style="20" customWidth="1"/>
    <col min="3590" max="3591" width="10.7109375" style="20" customWidth="1"/>
    <col min="3592" max="3598" width="11.42578125" style="20"/>
    <col min="3599" max="3599" width="13.28515625" style="20" customWidth="1"/>
    <col min="3600" max="3841" width="11.42578125" style="20"/>
    <col min="3842" max="3842" width="36.7109375" style="20" customWidth="1"/>
    <col min="3843" max="3843" width="12.7109375" style="20" customWidth="1"/>
    <col min="3844" max="3844" width="10.7109375" style="20" customWidth="1"/>
    <col min="3845" max="3845" width="12.7109375" style="20" customWidth="1"/>
    <col min="3846" max="3847" width="10.7109375" style="20" customWidth="1"/>
    <col min="3848" max="3854" width="11.42578125" style="20"/>
    <col min="3855" max="3855" width="13.28515625" style="20" customWidth="1"/>
    <col min="3856" max="4097" width="11.42578125" style="20"/>
    <col min="4098" max="4098" width="36.7109375" style="20" customWidth="1"/>
    <col min="4099" max="4099" width="12.7109375" style="20" customWidth="1"/>
    <col min="4100" max="4100" width="10.7109375" style="20" customWidth="1"/>
    <col min="4101" max="4101" width="12.7109375" style="20" customWidth="1"/>
    <col min="4102" max="4103" width="10.7109375" style="20" customWidth="1"/>
    <col min="4104" max="4110" width="11.42578125" style="20"/>
    <col min="4111" max="4111" width="13.28515625" style="20" customWidth="1"/>
    <col min="4112" max="4353" width="11.42578125" style="20"/>
    <col min="4354" max="4354" width="36.7109375" style="20" customWidth="1"/>
    <col min="4355" max="4355" width="12.7109375" style="20" customWidth="1"/>
    <col min="4356" max="4356" width="10.7109375" style="20" customWidth="1"/>
    <col min="4357" max="4357" width="12.7109375" style="20" customWidth="1"/>
    <col min="4358" max="4359" width="10.7109375" style="20" customWidth="1"/>
    <col min="4360" max="4366" width="11.42578125" style="20"/>
    <col min="4367" max="4367" width="13.28515625" style="20" customWidth="1"/>
    <col min="4368" max="4609" width="11.42578125" style="20"/>
    <col min="4610" max="4610" width="36.7109375" style="20" customWidth="1"/>
    <col min="4611" max="4611" width="12.7109375" style="20" customWidth="1"/>
    <col min="4612" max="4612" width="10.7109375" style="20" customWidth="1"/>
    <col min="4613" max="4613" width="12.7109375" style="20" customWidth="1"/>
    <col min="4614" max="4615" width="10.7109375" style="20" customWidth="1"/>
    <col min="4616" max="4622" width="11.42578125" style="20"/>
    <col min="4623" max="4623" width="13.28515625" style="20" customWidth="1"/>
    <col min="4624" max="4865" width="11.42578125" style="20"/>
    <col min="4866" max="4866" width="36.7109375" style="20" customWidth="1"/>
    <col min="4867" max="4867" width="12.7109375" style="20" customWidth="1"/>
    <col min="4868" max="4868" width="10.7109375" style="20" customWidth="1"/>
    <col min="4869" max="4869" width="12.7109375" style="20" customWidth="1"/>
    <col min="4870" max="4871" width="10.7109375" style="20" customWidth="1"/>
    <col min="4872" max="4878" width="11.42578125" style="20"/>
    <col min="4879" max="4879" width="13.28515625" style="20" customWidth="1"/>
    <col min="4880" max="5121" width="11.42578125" style="20"/>
    <col min="5122" max="5122" width="36.7109375" style="20" customWidth="1"/>
    <col min="5123" max="5123" width="12.7109375" style="20" customWidth="1"/>
    <col min="5124" max="5124" width="10.7109375" style="20" customWidth="1"/>
    <col min="5125" max="5125" width="12.7109375" style="20" customWidth="1"/>
    <col min="5126" max="5127" width="10.7109375" style="20" customWidth="1"/>
    <col min="5128" max="5134" width="11.42578125" style="20"/>
    <col min="5135" max="5135" width="13.28515625" style="20" customWidth="1"/>
    <col min="5136" max="5377" width="11.42578125" style="20"/>
    <col min="5378" max="5378" width="36.7109375" style="20" customWidth="1"/>
    <col min="5379" max="5379" width="12.7109375" style="20" customWidth="1"/>
    <col min="5380" max="5380" width="10.7109375" style="20" customWidth="1"/>
    <col min="5381" max="5381" width="12.7109375" style="20" customWidth="1"/>
    <col min="5382" max="5383" width="10.7109375" style="20" customWidth="1"/>
    <col min="5384" max="5390" width="11.42578125" style="20"/>
    <col min="5391" max="5391" width="13.28515625" style="20" customWidth="1"/>
    <col min="5392" max="5633" width="11.42578125" style="20"/>
    <col min="5634" max="5634" width="36.7109375" style="20" customWidth="1"/>
    <col min="5635" max="5635" width="12.7109375" style="20" customWidth="1"/>
    <col min="5636" max="5636" width="10.7109375" style="20" customWidth="1"/>
    <col min="5637" max="5637" width="12.7109375" style="20" customWidth="1"/>
    <col min="5638" max="5639" width="10.7109375" style="20" customWidth="1"/>
    <col min="5640" max="5646" width="11.42578125" style="20"/>
    <col min="5647" max="5647" width="13.28515625" style="20" customWidth="1"/>
    <col min="5648" max="5889" width="11.42578125" style="20"/>
    <col min="5890" max="5890" width="36.7109375" style="20" customWidth="1"/>
    <col min="5891" max="5891" width="12.7109375" style="20" customWidth="1"/>
    <col min="5892" max="5892" width="10.7109375" style="20" customWidth="1"/>
    <col min="5893" max="5893" width="12.7109375" style="20" customWidth="1"/>
    <col min="5894" max="5895" width="10.7109375" style="20" customWidth="1"/>
    <col min="5896" max="5902" width="11.42578125" style="20"/>
    <col min="5903" max="5903" width="13.28515625" style="20" customWidth="1"/>
    <col min="5904" max="6145" width="11.42578125" style="20"/>
    <col min="6146" max="6146" width="36.7109375" style="20" customWidth="1"/>
    <col min="6147" max="6147" width="12.7109375" style="20" customWidth="1"/>
    <col min="6148" max="6148" width="10.7109375" style="20" customWidth="1"/>
    <col min="6149" max="6149" width="12.7109375" style="20" customWidth="1"/>
    <col min="6150" max="6151" width="10.7109375" style="20" customWidth="1"/>
    <col min="6152" max="6158" width="11.42578125" style="20"/>
    <col min="6159" max="6159" width="13.28515625" style="20" customWidth="1"/>
    <col min="6160" max="6401" width="11.42578125" style="20"/>
    <col min="6402" max="6402" width="36.7109375" style="20" customWidth="1"/>
    <col min="6403" max="6403" width="12.7109375" style="20" customWidth="1"/>
    <col min="6404" max="6404" width="10.7109375" style="20" customWidth="1"/>
    <col min="6405" max="6405" width="12.7109375" style="20" customWidth="1"/>
    <col min="6406" max="6407" width="10.7109375" style="20" customWidth="1"/>
    <col min="6408" max="6414" width="11.42578125" style="20"/>
    <col min="6415" max="6415" width="13.28515625" style="20" customWidth="1"/>
    <col min="6416" max="6657" width="11.42578125" style="20"/>
    <col min="6658" max="6658" width="36.7109375" style="20" customWidth="1"/>
    <col min="6659" max="6659" width="12.7109375" style="20" customWidth="1"/>
    <col min="6660" max="6660" width="10.7109375" style="20" customWidth="1"/>
    <col min="6661" max="6661" width="12.7109375" style="20" customWidth="1"/>
    <col min="6662" max="6663" width="10.7109375" style="20" customWidth="1"/>
    <col min="6664" max="6670" width="11.42578125" style="20"/>
    <col min="6671" max="6671" width="13.28515625" style="20" customWidth="1"/>
    <col min="6672" max="6913" width="11.42578125" style="20"/>
    <col min="6914" max="6914" width="36.7109375" style="20" customWidth="1"/>
    <col min="6915" max="6915" width="12.7109375" style="20" customWidth="1"/>
    <col min="6916" max="6916" width="10.7109375" style="20" customWidth="1"/>
    <col min="6917" max="6917" width="12.7109375" style="20" customWidth="1"/>
    <col min="6918" max="6919" width="10.7109375" style="20" customWidth="1"/>
    <col min="6920" max="6926" width="11.42578125" style="20"/>
    <col min="6927" max="6927" width="13.28515625" style="20" customWidth="1"/>
    <col min="6928" max="7169" width="11.42578125" style="20"/>
    <col min="7170" max="7170" width="36.7109375" style="20" customWidth="1"/>
    <col min="7171" max="7171" width="12.7109375" style="20" customWidth="1"/>
    <col min="7172" max="7172" width="10.7109375" style="20" customWidth="1"/>
    <col min="7173" max="7173" width="12.7109375" style="20" customWidth="1"/>
    <col min="7174" max="7175" width="10.7109375" style="20" customWidth="1"/>
    <col min="7176" max="7182" width="11.42578125" style="20"/>
    <col min="7183" max="7183" width="13.28515625" style="20" customWidth="1"/>
    <col min="7184" max="7425" width="11.42578125" style="20"/>
    <col min="7426" max="7426" width="36.7109375" style="20" customWidth="1"/>
    <col min="7427" max="7427" width="12.7109375" style="20" customWidth="1"/>
    <col min="7428" max="7428" width="10.7109375" style="20" customWidth="1"/>
    <col min="7429" max="7429" width="12.7109375" style="20" customWidth="1"/>
    <col min="7430" max="7431" width="10.7109375" style="20" customWidth="1"/>
    <col min="7432" max="7438" width="11.42578125" style="20"/>
    <col min="7439" max="7439" width="13.28515625" style="20" customWidth="1"/>
    <col min="7440" max="7681" width="11.42578125" style="20"/>
    <col min="7682" max="7682" width="36.7109375" style="20" customWidth="1"/>
    <col min="7683" max="7683" width="12.7109375" style="20" customWidth="1"/>
    <col min="7684" max="7684" width="10.7109375" style="20" customWidth="1"/>
    <col min="7685" max="7685" width="12.7109375" style="20" customWidth="1"/>
    <col min="7686" max="7687" width="10.7109375" style="20" customWidth="1"/>
    <col min="7688" max="7694" width="11.42578125" style="20"/>
    <col min="7695" max="7695" width="13.28515625" style="20" customWidth="1"/>
    <col min="7696" max="7937" width="11.42578125" style="20"/>
    <col min="7938" max="7938" width="36.7109375" style="20" customWidth="1"/>
    <col min="7939" max="7939" width="12.7109375" style="20" customWidth="1"/>
    <col min="7940" max="7940" width="10.7109375" style="20" customWidth="1"/>
    <col min="7941" max="7941" width="12.7109375" style="20" customWidth="1"/>
    <col min="7942" max="7943" width="10.7109375" style="20" customWidth="1"/>
    <col min="7944" max="7950" width="11.42578125" style="20"/>
    <col min="7951" max="7951" width="13.28515625" style="20" customWidth="1"/>
    <col min="7952" max="8193" width="11.42578125" style="20"/>
    <col min="8194" max="8194" width="36.7109375" style="20" customWidth="1"/>
    <col min="8195" max="8195" width="12.7109375" style="20" customWidth="1"/>
    <col min="8196" max="8196" width="10.7109375" style="20" customWidth="1"/>
    <col min="8197" max="8197" width="12.7109375" style="20" customWidth="1"/>
    <col min="8198" max="8199" width="10.7109375" style="20" customWidth="1"/>
    <col min="8200" max="8206" width="11.42578125" style="20"/>
    <col min="8207" max="8207" width="13.28515625" style="20" customWidth="1"/>
    <col min="8208" max="8449" width="11.42578125" style="20"/>
    <col min="8450" max="8450" width="36.7109375" style="20" customWidth="1"/>
    <col min="8451" max="8451" width="12.7109375" style="20" customWidth="1"/>
    <col min="8452" max="8452" width="10.7109375" style="20" customWidth="1"/>
    <col min="8453" max="8453" width="12.7109375" style="20" customWidth="1"/>
    <col min="8454" max="8455" width="10.7109375" style="20" customWidth="1"/>
    <col min="8456" max="8462" width="11.42578125" style="20"/>
    <col min="8463" max="8463" width="13.28515625" style="20" customWidth="1"/>
    <col min="8464" max="8705" width="11.42578125" style="20"/>
    <col min="8706" max="8706" width="36.7109375" style="20" customWidth="1"/>
    <col min="8707" max="8707" width="12.7109375" style="20" customWidth="1"/>
    <col min="8708" max="8708" width="10.7109375" style="20" customWidth="1"/>
    <col min="8709" max="8709" width="12.7109375" style="20" customWidth="1"/>
    <col min="8710" max="8711" width="10.7109375" style="20" customWidth="1"/>
    <col min="8712" max="8718" width="11.42578125" style="20"/>
    <col min="8719" max="8719" width="13.28515625" style="20" customWidth="1"/>
    <col min="8720" max="8961" width="11.42578125" style="20"/>
    <col min="8962" max="8962" width="36.7109375" style="20" customWidth="1"/>
    <col min="8963" max="8963" width="12.7109375" style="20" customWidth="1"/>
    <col min="8964" max="8964" width="10.7109375" style="20" customWidth="1"/>
    <col min="8965" max="8965" width="12.7109375" style="20" customWidth="1"/>
    <col min="8966" max="8967" width="10.7109375" style="20" customWidth="1"/>
    <col min="8968" max="8974" width="11.42578125" style="20"/>
    <col min="8975" max="8975" width="13.28515625" style="20" customWidth="1"/>
    <col min="8976" max="9217" width="11.42578125" style="20"/>
    <col min="9218" max="9218" width="36.7109375" style="20" customWidth="1"/>
    <col min="9219" max="9219" width="12.7109375" style="20" customWidth="1"/>
    <col min="9220" max="9220" width="10.7109375" style="20" customWidth="1"/>
    <col min="9221" max="9221" width="12.7109375" style="20" customWidth="1"/>
    <col min="9222" max="9223" width="10.7109375" style="20" customWidth="1"/>
    <col min="9224" max="9230" width="11.42578125" style="20"/>
    <col min="9231" max="9231" width="13.28515625" style="20" customWidth="1"/>
    <col min="9232" max="9473" width="11.42578125" style="20"/>
    <col min="9474" max="9474" width="36.7109375" style="20" customWidth="1"/>
    <col min="9475" max="9475" width="12.7109375" style="20" customWidth="1"/>
    <col min="9476" max="9476" width="10.7109375" style="20" customWidth="1"/>
    <col min="9477" max="9477" width="12.7109375" style="20" customWidth="1"/>
    <col min="9478" max="9479" width="10.7109375" style="20" customWidth="1"/>
    <col min="9480" max="9486" width="11.42578125" style="20"/>
    <col min="9487" max="9487" width="13.28515625" style="20" customWidth="1"/>
    <col min="9488" max="9729" width="11.42578125" style="20"/>
    <col min="9730" max="9730" width="36.7109375" style="20" customWidth="1"/>
    <col min="9731" max="9731" width="12.7109375" style="20" customWidth="1"/>
    <col min="9732" max="9732" width="10.7109375" style="20" customWidth="1"/>
    <col min="9733" max="9733" width="12.7109375" style="20" customWidth="1"/>
    <col min="9734" max="9735" width="10.7109375" style="20" customWidth="1"/>
    <col min="9736" max="9742" width="11.42578125" style="20"/>
    <col min="9743" max="9743" width="13.28515625" style="20" customWidth="1"/>
    <col min="9744" max="9985" width="11.42578125" style="20"/>
    <col min="9986" max="9986" width="36.7109375" style="20" customWidth="1"/>
    <col min="9987" max="9987" width="12.7109375" style="20" customWidth="1"/>
    <col min="9988" max="9988" width="10.7109375" style="20" customWidth="1"/>
    <col min="9989" max="9989" width="12.7109375" style="20" customWidth="1"/>
    <col min="9990" max="9991" width="10.7109375" style="20" customWidth="1"/>
    <col min="9992" max="9998" width="11.42578125" style="20"/>
    <col min="9999" max="9999" width="13.28515625" style="20" customWidth="1"/>
    <col min="10000" max="10241" width="11.42578125" style="20"/>
    <col min="10242" max="10242" width="36.7109375" style="20" customWidth="1"/>
    <col min="10243" max="10243" width="12.7109375" style="20" customWidth="1"/>
    <col min="10244" max="10244" width="10.7109375" style="20" customWidth="1"/>
    <col min="10245" max="10245" width="12.7109375" style="20" customWidth="1"/>
    <col min="10246" max="10247" width="10.7109375" style="20" customWidth="1"/>
    <col min="10248" max="10254" width="11.42578125" style="20"/>
    <col min="10255" max="10255" width="13.28515625" style="20" customWidth="1"/>
    <col min="10256" max="10497" width="11.42578125" style="20"/>
    <col min="10498" max="10498" width="36.7109375" style="20" customWidth="1"/>
    <col min="10499" max="10499" width="12.7109375" style="20" customWidth="1"/>
    <col min="10500" max="10500" width="10.7109375" style="20" customWidth="1"/>
    <col min="10501" max="10501" width="12.7109375" style="20" customWidth="1"/>
    <col min="10502" max="10503" width="10.7109375" style="20" customWidth="1"/>
    <col min="10504" max="10510" width="11.42578125" style="20"/>
    <col min="10511" max="10511" width="13.28515625" style="20" customWidth="1"/>
    <col min="10512" max="10753" width="11.42578125" style="20"/>
    <col min="10754" max="10754" width="36.7109375" style="20" customWidth="1"/>
    <col min="10755" max="10755" width="12.7109375" style="20" customWidth="1"/>
    <col min="10756" max="10756" width="10.7109375" style="20" customWidth="1"/>
    <col min="10757" max="10757" width="12.7109375" style="20" customWidth="1"/>
    <col min="10758" max="10759" width="10.7109375" style="20" customWidth="1"/>
    <col min="10760" max="10766" width="11.42578125" style="20"/>
    <col min="10767" max="10767" width="13.28515625" style="20" customWidth="1"/>
    <col min="10768" max="11009" width="11.42578125" style="20"/>
    <col min="11010" max="11010" width="36.7109375" style="20" customWidth="1"/>
    <col min="11011" max="11011" width="12.7109375" style="20" customWidth="1"/>
    <col min="11012" max="11012" width="10.7109375" style="20" customWidth="1"/>
    <col min="11013" max="11013" width="12.7109375" style="20" customWidth="1"/>
    <col min="11014" max="11015" width="10.7109375" style="20" customWidth="1"/>
    <col min="11016" max="11022" width="11.42578125" style="20"/>
    <col min="11023" max="11023" width="13.28515625" style="20" customWidth="1"/>
    <col min="11024" max="11265" width="11.42578125" style="20"/>
    <col min="11266" max="11266" width="36.7109375" style="20" customWidth="1"/>
    <col min="11267" max="11267" width="12.7109375" style="20" customWidth="1"/>
    <col min="11268" max="11268" width="10.7109375" style="20" customWidth="1"/>
    <col min="11269" max="11269" width="12.7109375" style="20" customWidth="1"/>
    <col min="11270" max="11271" width="10.7109375" style="20" customWidth="1"/>
    <col min="11272" max="11278" width="11.42578125" style="20"/>
    <col min="11279" max="11279" width="13.28515625" style="20" customWidth="1"/>
    <col min="11280" max="11521" width="11.42578125" style="20"/>
    <col min="11522" max="11522" width="36.7109375" style="20" customWidth="1"/>
    <col min="11523" max="11523" width="12.7109375" style="20" customWidth="1"/>
    <col min="11524" max="11524" width="10.7109375" style="20" customWidth="1"/>
    <col min="11525" max="11525" width="12.7109375" style="20" customWidth="1"/>
    <col min="11526" max="11527" width="10.7109375" style="20" customWidth="1"/>
    <col min="11528" max="11534" width="11.42578125" style="20"/>
    <col min="11535" max="11535" width="13.28515625" style="20" customWidth="1"/>
    <col min="11536" max="11777" width="11.42578125" style="20"/>
    <col min="11778" max="11778" width="36.7109375" style="20" customWidth="1"/>
    <col min="11779" max="11779" width="12.7109375" style="20" customWidth="1"/>
    <col min="11780" max="11780" width="10.7109375" style="20" customWidth="1"/>
    <col min="11781" max="11781" width="12.7109375" style="20" customWidth="1"/>
    <col min="11782" max="11783" width="10.7109375" style="20" customWidth="1"/>
    <col min="11784" max="11790" width="11.42578125" style="20"/>
    <col min="11791" max="11791" width="13.28515625" style="20" customWidth="1"/>
    <col min="11792" max="12033" width="11.42578125" style="20"/>
    <col min="12034" max="12034" width="36.7109375" style="20" customWidth="1"/>
    <col min="12035" max="12035" width="12.7109375" style="20" customWidth="1"/>
    <col min="12036" max="12036" width="10.7109375" style="20" customWidth="1"/>
    <col min="12037" max="12037" width="12.7109375" style="20" customWidth="1"/>
    <col min="12038" max="12039" width="10.7109375" style="20" customWidth="1"/>
    <col min="12040" max="12046" width="11.42578125" style="20"/>
    <col min="12047" max="12047" width="13.28515625" style="20" customWidth="1"/>
    <col min="12048" max="12289" width="11.42578125" style="20"/>
    <col min="12290" max="12290" width="36.7109375" style="20" customWidth="1"/>
    <col min="12291" max="12291" width="12.7109375" style="20" customWidth="1"/>
    <col min="12292" max="12292" width="10.7109375" style="20" customWidth="1"/>
    <col min="12293" max="12293" width="12.7109375" style="20" customWidth="1"/>
    <col min="12294" max="12295" width="10.7109375" style="20" customWidth="1"/>
    <col min="12296" max="12302" width="11.42578125" style="20"/>
    <col min="12303" max="12303" width="13.28515625" style="20" customWidth="1"/>
    <col min="12304" max="12545" width="11.42578125" style="20"/>
    <col min="12546" max="12546" width="36.7109375" style="20" customWidth="1"/>
    <col min="12547" max="12547" width="12.7109375" style="20" customWidth="1"/>
    <col min="12548" max="12548" width="10.7109375" style="20" customWidth="1"/>
    <col min="12549" max="12549" width="12.7109375" style="20" customWidth="1"/>
    <col min="12550" max="12551" width="10.7109375" style="20" customWidth="1"/>
    <col min="12552" max="12558" width="11.42578125" style="20"/>
    <col min="12559" max="12559" width="13.28515625" style="20" customWidth="1"/>
    <col min="12560" max="12801" width="11.42578125" style="20"/>
    <col min="12802" max="12802" width="36.7109375" style="20" customWidth="1"/>
    <col min="12803" max="12803" width="12.7109375" style="20" customWidth="1"/>
    <col min="12804" max="12804" width="10.7109375" style="20" customWidth="1"/>
    <col min="12805" max="12805" width="12.7109375" style="20" customWidth="1"/>
    <col min="12806" max="12807" width="10.7109375" style="20" customWidth="1"/>
    <col min="12808" max="12814" width="11.42578125" style="20"/>
    <col min="12815" max="12815" width="13.28515625" style="20" customWidth="1"/>
    <col min="12816" max="13057" width="11.42578125" style="20"/>
    <col min="13058" max="13058" width="36.7109375" style="20" customWidth="1"/>
    <col min="13059" max="13059" width="12.7109375" style="20" customWidth="1"/>
    <col min="13060" max="13060" width="10.7109375" style="20" customWidth="1"/>
    <col min="13061" max="13061" width="12.7109375" style="20" customWidth="1"/>
    <col min="13062" max="13063" width="10.7109375" style="20" customWidth="1"/>
    <col min="13064" max="13070" width="11.42578125" style="20"/>
    <col min="13071" max="13071" width="13.28515625" style="20" customWidth="1"/>
    <col min="13072" max="13313" width="11.42578125" style="20"/>
    <col min="13314" max="13314" width="36.7109375" style="20" customWidth="1"/>
    <col min="13315" max="13315" width="12.7109375" style="20" customWidth="1"/>
    <col min="13316" max="13316" width="10.7109375" style="20" customWidth="1"/>
    <col min="13317" max="13317" width="12.7109375" style="20" customWidth="1"/>
    <col min="13318" max="13319" width="10.7109375" style="20" customWidth="1"/>
    <col min="13320" max="13326" width="11.42578125" style="20"/>
    <col min="13327" max="13327" width="13.28515625" style="20" customWidth="1"/>
    <col min="13328" max="13569" width="11.42578125" style="20"/>
    <col min="13570" max="13570" width="36.7109375" style="20" customWidth="1"/>
    <col min="13571" max="13571" width="12.7109375" style="20" customWidth="1"/>
    <col min="13572" max="13572" width="10.7109375" style="20" customWidth="1"/>
    <col min="13573" max="13573" width="12.7109375" style="20" customWidth="1"/>
    <col min="13574" max="13575" width="10.7109375" style="20" customWidth="1"/>
    <col min="13576" max="13582" width="11.42578125" style="20"/>
    <col min="13583" max="13583" width="13.28515625" style="20" customWidth="1"/>
    <col min="13584" max="13825" width="11.42578125" style="20"/>
    <col min="13826" max="13826" width="36.7109375" style="20" customWidth="1"/>
    <col min="13827" max="13827" width="12.7109375" style="20" customWidth="1"/>
    <col min="13828" max="13828" width="10.7109375" style="20" customWidth="1"/>
    <col min="13829" max="13829" width="12.7109375" style="20" customWidth="1"/>
    <col min="13830" max="13831" width="10.7109375" style="20" customWidth="1"/>
    <col min="13832" max="13838" width="11.42578125" style="20"/>
    <col min="13839" max="13839" width="13.28515625" style="20" customWidth="1"/>
    <col min="13840" max="14081" width="11.42578125" style="20"/>
    <col min="14082" max="14082" width="36.7109375" style="20" customWidth="1"/>
    <col min="14083" max="14083" width="12.7109375" style="20" customWidth="1"/>
    <col min="14084" max="14084" width="10.7109375" style="20" customWidth="1"/>
    <col min="14085" max="14085" width="12.7109375" style="20" customWidth="1"/>
    <col min="14086" max="14087" width="10.7109375" style="20" customWidth="1"/>
    <col min="14088" max="14094" width="11.42578125" style="20"/>
    <col min="14095" max="14095" width="13.28515625" style="20" customWidth="1"/>
    <col min="14096" max="14337" width="11.42578125" style="20"/>
    <col min="14338" max="14338" width="36.7109375" style="20" customWidth="1"/>
    <col min="14339" max="14339" width="12.7109375" style="20" customWidth="1"/>
    <col min="14340" max="14340" width="10.7109375" style="20" customWidth="1"/>
    <col min="14341" max="14341" width="12.7109375" style="20" customWidth="1"/>
    <col min="14342" max="14343" width="10.7109375" style="20" customWidth="1"/>
    <col min="14344" max="14350" width="11.42578125" style="20"/>
    <col min="14351" max="14351" width="13.28515625" style="20" customWidth="1"/>
    <col min="14352" max="14593" width="11.42578125" style="20"/>
    <col min="14594" max="14594" width="36.7109375" style="20" customWidth="1"/>
    <col min="14595" max="14595" width="12.7109375" style="20" customWidth="1"/>
    <col min="14596" max="14596" width="10.7109375" style="20" customWidth="1"/>
    <col min="14597" max="14597" width="12.7109375" style="20" customWidth="1"/>
    <col min="14598" max="14599" width="10.7109375" style="20" customWidth="1"/>
    <col min="14600" max="14606" width="11.42578125" style="20"/>
    <col min="14607" max="14607" width="13.28515625" style="20" customWidth="1"/>
    <col min="14608" max="14849" width="11.42578125" style="20"/>
    <col min="14850" max="14850" width="36.7109375" style="20" customWidth="1"/>
    <col min="14851" max="14851" width="12.7109375" style="20" customWidth="1"/>
    <col min="14852" max="14852" width="10.7109375" style="20" customWidth="1"/>
    <col min="14853" max="14853" width="12.7109375" style="20" customWidth="1"/>
    <col min="14854" max="14855" width="10.7109375" style="20" customWidth="1"/>
    <col min="14856" max="14862" width="11.42578125" style="20"/>
    <col min="14863" max="14863" width="13.28515625" style="20" customWidth="1"/>
    <col min="14864" max="15105" width="11.42578125" style="20"/>
    <col min="15106" max="15106" width="36.7109375" style="20" customWidth="1"/>
    <col min="15107" max="15107" width="12.7109375" style="20" customWidth="1"/>
    <col min="15108" max="15108" width="10.7109375" style="20" customWidth="1"/>
    <col min="15109" max="15109" width="12.7109375" style="20" customWidth="1"/>
    <col min="15110" max="15111" width="10.7109375" style="20" customWidth="1"/>
    <col min="15112" max="15118" width="11.42578125" style="20"/>
    <col min="15119" max="15119" width="13.28515625" style="20" customWidth="1"/>
    <col min="15120" max="15361" width="11.42578125" style="20"/>
    <col min="15362" max="15362" width="36.7109375" style="20" customWidth="1"/>
    <col min="15363" max="15363" width="12.7109375" style="20" customWidth="1"/>
    <col min="15364" max="15364" width="10.7109375" style="20" customWidth="1"/>
    <col min="15365" max="15365" width="12.7109375" style="20" customWidth="1"/>
    <col min="15366" max="15367" width="10.7109375" style="20" customWidth="1"/>
    <col min="15368" max="15374" width="11.42578125" style="20"/>
    <col min="15375" max="15375" width="13.28515625" style="20" customWidth="1"/>
    <col min="15376" max="15617" width="11.42578125" style="20"/>
    <col min="15618" max="15618" width="36.7109375" style="20" customWidth="1"/>
    <col min="15619" max="15619" width="12.7109375" style="20" customWidth="1"/>
    <col min="15620" max="15620" width="10.7109375" style="20" customWidth="1"/>
    <col min="15621" max="15621" width="12.7109375" style="20" customWidth="1"/>
    <col min="15622" max="15623" width="10.7109375" style="20" customWidth="1"/>
    <col min="15624" max="15630" width="11.42578125" style="20"/>
    <col min="15631" max="15631" width="13.28515625" style="20" customWidth="1"/>
    <col min="15632" max="15873" width="11.42578125" style="20"/>
    <col min="15874" max="15874" width="36.7109375" style="20" customWidth="1"/>
    <col min="15875" max="15875" width="12.7109375" style="20" customWidth="1"/>
    <col min="15876" max="15876" width="10.7109375" style="20" customWidth="1"/>
    <col min="15877" max="15877" width="12.7109375" style="20" customWidth="1"/>
    <col min="15878" max="15879" width="10.7109375" style="20" customWidth="1"/>
    <col min="15880" max="15886" width="11.42578125" style="20"/>
    <col min="15887" max="15887" width="13.28515625" style="20" customWidth="1"/>
    <col min="15888" max="16129" width="11.42578125" style="20"/>
    <col min="16130" max="16130" width="36.7109375" style="20" customWidth="1"/>
    <col min="16131" max="16131" width="12.7109375" style="20" customWidth="1"/>
    <col min="16132" max="16132" width="10.7109375" style="20" customWidth="1"/>
    <col min="16133" max="16133" width="12.7109375" style="20" customWidth="1"/>
    <col min="16134" max="16135" width="10.7109375" style="20" customWidth="1"/>
    <col min="16136" max="16142" width="11.42578125" style="20"/>
    <col min="16143" max="16143" width="13.28515625" style="20" customWidth="1"/>
    <col min="16144" max="16384" width="11.42578125" style="20"/>
  </cols>
  <sheetData>
    <row r="1" spans="2:14" ht="26.25">
      <c r="B1" s="23"/>
    </row>
    <row r="7" spans="2:14" ht="33.75" customHeight="1">
      <c r="B7" s="580" t="s">
        <v>305</v>
      </c>
      <c r="C7" s="581"/>
      <c r="D7" s="581"/>
      <c r="E7" s="581"/>
      <c r="F7" s="581"/>
      <c r="G7" s="582"/>
      <c r="I7" s="580" t="s">
        <v>306</v>
      </c>
      <c r="J7" s="581"/>
      <c r="K7" s="581"/>
      <c r="L7" s="581"/>
      <c r="M7" s="581"/>
      <c r="N7" s="582"/>
    </row>
    <row r="8" spans="2:14" ht="41.25" customHeight="1">
      <c r="B8" s="24" t="s">
        <v>235</v>
      </c>
      <c r="C8" s="246" t="str">
        <f>actualizaciones!$A$3</f>
        <v>acumulado julio 2009</v>
      </c>
      <c r="D8" s="247" t="s">
        <v>27</v>
      </c>
      <c r="E8" s="246" t="str">
        <f>actualizaciones!$A$2</f>
        <v xml:space="preserve">acumulado julio 2010 </v>
      </c>
      <c r="F8" s="247" t="s">
        <v>27</v>
      </c>
      <c r="G8" s="247" t="s">
        <v>28</v>
      </c>
      <c r="I8" s="24" t="s">
        <v>235</v>
      </c>
      <c r="J8" s="246" t="str">
        <f>actualizaciones!$A$3</f>
        <v>acumulado julio 2009</v>
      </c>
      <c r="K8" s="247" t="s">
        <v>27</v>
      </c>
      <c r="L8" s="246" t="str">
        <f>actualizaciones!$A$2</f>
        <v xml:space="preserve">acumulado julio 2010 </v>
      </c>
      <c r="M8" s="247" t="s">
        <v>27</v>
      </c>
      <c r="N8" s="247" t="s">
        <v>28</v>
      </c>
    </row>
    <row r="9" spans="2:14">
      <c r="B9" s="74" t="s">
        <v>236</v>
      </c>
      <c r="C9" s="75"/>
      <c r="D9" s="76"/>
      <c r="E9" s="75"/>
      <c r="F9" s="75"/>
      <c r="G9" s="76"/>
      <c r="I9" s="74" t="s">
        <v>236</v>
      </c>
      <c r="J9" s="75"/>
      <c r="K9" s="76"/>
      <c r="L9" s="75"/>
      <c r="M9" s="75"/>
      <c r="N9" s="76"/>
    </row>
    <row r="10" spans="2:14">
      <c r="B10" s="27" t="s">
        <v>29</v>
      </c>
      <c r="C10" s="28">
        <v>945838</v>
      </c>
      <c r="D10" s="29">
        <f>C10/$C$10</f>
        <v>1</v>
      </c>
      <c r="E10" s="28">
        <v>978683</v>
      </c>
      <c r="F10" s="29">
        <f>E10/$E$10</f>
        <v>1</v>
      </c>
      <c r="G10" s="29">
        <f>(E10-C10)/C10</f>
        <v>3.472581985498574E-2</v>
      </c>
      <c r="I10" s="27" t="s">
        <v>29</v>
      </c>
      <c r="J10" s="28">
        <v>808683</v>
      </c>
      <c r="K10" s="29">
        <f>J10/$C$10</f>
        <v>0.85499102383283399</v>
      </c>
      <c r="L10" s="28">
        <v>818429</v>
      </c>
      <c r="M10" s="29">
        <f>L10/$E$10</f>
        <v>0.83625545758943398</v>
      </c>
      <c r="N10" s="29">
        <f>(L10-J10)/J10</f>
        <v>1.2051693927039395E-2</v>
      </c>
    </row>
    <row r="11" spans="2:14">
      <c r="B11" s="74" t="s">
        <v>238</v>
      </c>
      <c r="C11" s="75"/>
      <c r="D11" s="83"/>
      <c r="E11" s="75"/>
      <c r="F11" s="353"/>
      <c r="G11" s="354"/>
      <c r="I11" s="74" t="s">
        <v>238</v>
      </c>
      <c r="J11" s="75"/>
      <c r="K11" s="83"/>
      <c r="L11" s="75"/>
      <c r="M11" s="353"/>
      <c r="N11" s="354"/>
    </row>
    <row r="12" spans="2:14">
      <c r="B12" s="87" t="s">
        <v>239</v>
      </c>
      <c r="C12" s="355">
        <v>605398</v>
      </c>
      <c r="D12" s="86">
        <f>C12/$C$10</f>
        <v>0.64006521201305089</v>
      </c>
      <c r="E12" s="355">
        <v>644123</v>
      </c>
      <c r="F12" s="86">
        <f>E12/$E$10</f>
        <v>0.6581528441793717</v>
      </c>
      <c r="G12" s="356">
        <f>(E12-C12)/C12</f>
        <v>6.3966184229217807E-2</v>
      </c>
      <c r="I12" s="87" t="s">
        <v>239</v>
      </c>
      <c r="J12" s="355">
        <v>343639</v>
      </c>
      <c r="K12" s="86">
        <f>J12/$C$10</f>
        <v>0.36331697394268364</v>
      </c>
      <c r="L12" s="355">
        <v>372354</v>
      </c>
      <c r="M12" s="86">
        <f>L12/$E$10</f>
        <v>0.38046435873515733</v>
      </c>
      <c r="N12" s="356">
        <f>(L12-J12)/J12</f>
        <v>8.3561528231661714E-2</v>
      </c>
    </row>
    <row r="13" spans="2:14">
      <c r="B13" s="87" t="s">
        <v>307</v>
      </c>
      <c r="C13" s="357">
        <v>82765</v>
      </c>
      <c r="D13" s="33">
        <f>C13/$C$10</f>
        <v>8.7504414075137607E-2</v>
      </c>
      <c r="E13" s="357">
        <v>92816</v>
      </c>
      <c r="F13" s="33">
        <f>E13/$E$10</f>
        <v>9.4837654276205885E-2</v>
      </c>
      <c r="G13" s="358">
        <f>(E13-C13)/C13</f>
        <v>0.12144022231619646</v>
      </c>
      <c r="I13" s="87" t="s">
        <v>307</v>
      </c>
      <c r="J13" s="357">
        <v>40667</v>
      </c>
      <c r="K13" s="33">
        <f>J13/$C$10</f>
        <v>4.2995734999016745E-2</v>
      </c>
      <c r="L13" s="357">
        <v>43716</v>
      </c>
      <c r="M13" s="33">
        <f>L13/$E$10</f>
        <v>4.466819184557206E-2</v>
      </c>
      <c r="N13" s="358">
        <f>(L13-J13)/J13</f>
        <v>7.4974795288563212E-2</v>
      </c>
    </row>
    <row r="14" spans="2:14">
      <c r="B14" s="87" t="s">
        <v>308</v>
      </c>
      <c r="C14" s="357">
        <v>401480</v>
      </c>
      <c r="D14" s="33">
        <f>C14/$C$10</f>
        <v>0.42447015239396174</v>
      </c>
      <c r="E14" s="357">
        <v>441530</v>
      </c>
      <c r="F14" s="33">
        <f>E14/$E$10</f>
        <v>0.45114710279017822</v>
      </c>
      <c r="G14" s="358">
        <f>(E14-C14)/C14</f>
        <v>9.9755903158314244E-2</v>
      </c>
      <c r="I14" s="87" t="s">
        <v>308</v>
      </c>
      <c r="J14" s="357">
        <v>191184</v>
      </c>
      <c r="K14" s="33">
        <f>J14/$C$10</f>
        <v>0.20213186613352394</v>
      </c>
      <c r="L14" s="357">
        <v>215077</v>
      </c>
      <c r="M14" s="33">
        <f>L14/$E$10</f>
        <v>0.21976165929110855</v>
      </c>
      <c r="N14" s="358">
        <f>(L14-J14)/J14</f>
        <v>0.12497384718386476</v>
      </c>
    </row>
    <row r="15" spans="2:14">
      <c r="B15" s="87" t="s">
        <v>241</v>
      </c>
      <c r="C15" s="357">
        <v>111484</v>
      </c>
      <c r="D15" s="33">
        <f>C15/$C$10</f>
        <v>0.11786796470431511</v>
      </c>
      <c r="E15" s="357">
        <v>99829</v>
      </c>
      <c r="F15" s="33">
        <f>E15/$E$10</f>
        <v>0.10200340661889498</v>
      </c>
      <c r="G15" s="358">
        <f>(E15-C15)/C15</f>
        <v>-0.10454414983315992</v>
      </c>
      <c r="I15" s="87" t="s">
        <v>241</v>
      </c>
      <c r="J15" s="357">
        <v>103848</v>
      </c>
      <c r="K15" s="33">
        <f>J15/$C$10</f>
        <v>0.10979470057240247</v>
      </c>
      <c r="L15" s="357">
        <v>105461</v>
      </c>
      <c r="M15" s="33">
        <f>L15/$E$10</f>
        <v>0.10775807896939049</v>
      </c>
      <c r="N15" s="358">
        <f>(L15-J15)/J15</f>
        <v>1.5532316462522148E-2</v>
      </c>
    </row>
    <row r="16" spans="2:14">
      <c r="B16" s="87" t="s">
        <v>242</v>
      </c>
      <c r="C16" s="357">
        <v>9669</v>
      </c>
      <c r="D16" s="33">
        <f>C16/$C$10</f>
        <v>1.0222680839636386E-2</v>
      </c>
      <c r="E16" s="357">
        <v>9948</v>
      </c>
      <c r="F16" s="33">
        <f>E16/$E$10</f>
        <v>1.0164680494092571E-2</v>
      </c>
      <c r="G16" s="358">
        <f>(E16-C16)/C16</f>
        <v>2.8855103940428173E-2</v>
      </c>
      <c r="I16" s="87" t="s">
        <v>242</v>
      </c>
      <c r="J16" s="357">
        <v>7940</v>
      </c>
      <c r="K16" s="33">
        <f>J16/$C$10</f>
        <v>8.3946722377405015E-3</v>
      </c>
      <c r="L16" s="357">
        <v>8100</v>
      </c>
      <c r="M16" s="33">
        <f>L16/$E$10</f>
        <v>8.2764286290862316E-3</v>
      </c>
      <c r="N16" s="358">
        <f>(L16-J16)/J16</f>
        <v>2.0151133501259445E-2</v>
      </c>
    </row>
    <row r="17" spans="2:16">
      <c r="B17" s="74" t="s">
        <v>243</v>
      </c>
      <c r="C17" s="83"/>
      <c r="D17" s="83"/>
      <c r="E17" s="83"/>
      <c r="F17" s="359"/>
      <c r="G17" s="360"/>
      <c r="I17" s="74" t="s">
        <v>243</v>
      </c>
      <c r="J17" s="83"/>
      <c r="K17" s="83"/>
      <c r="L17" s="83"/>
      <c r="M17" s="359"/>
      <c r="N17" s="360"/>
    </row>
    <row r="18" spans="2:16">
      <c r="B18" s="253" t="s">
        <v>244</v>
      </c>
      <c r="C18" s="88">
        <v>340440</v>
      </c>
      <c r="D18" s="86">
        <f>C18/$C$10</f>
        <v>0.35993478798694911</v>
      </c>
      <c r="E18" s="88">
        <v>334560</v>
      </c>
      <c r="F18" s="33">
        <f>E18/$E$10</f>
        <v>0.34184715582062836</v>
      </c>
      <c r="G18" s="35">
        <f>(E18-C18)/C18</f>
        <v>-1.7271765949947126E-2</v>
      </c>
      <c r="I18" s="253" t="s">
        <v>244</v>
      </c>
      <c r="J18" s="88">
        <v>465044</v>
      </c>
      <c r="K18" s="86">
        <f>J18/$C$10</f>
        <v>0.49167404989015034</v>
      </c>
      <c r="L18" s="88">
        <v>446075</v>
      </c>
      <c r="M18" s="33">
        <f>L18/$E$10</f>
        <v>0.4557910988542766</v>
      </c>
      <c r="N18" s="35">
        <f>(L18-J18)/J18</f>
        <v>-4.0789688717626719E-2</v>
      </c>
    </row>
    <row r="19" spans="2:16">
      <c r="B19" s="577" t="s">
        <v>88</v>
      </c>
      <c r="C19" s="578"/>
      <c r="D19" s="578"/>
      <c r="E19" s="578"/>
      <c r="F19" s="578"/>
      <c r="G19" s="579"/>
      <c r="I19" s="577" t="s">
        <v>88</v>
      </c>
      <c r="J19" s="578"/>
      <c r="K19" s="578"/>
      <c r="L19" s="578"/>
      <c r="M19" s="578"/>
      <c r="N19" s="579"/>
    </row>
    <row r="20" spans="2:16" ht="20.100000000000001" customHeight="1" thickBot="1"/>
    <row r="21" spans="2:16" ht="38.25" customHeight="1" thickBot="1">
      <c r="B21" s="580" t="s">
        <v>309</v>
      </c>
      <c r="C21" s="581"/>
      <c r="D21" s="581"/>
      <c r="E21" s="581"/>
      <c r="F21" s="581"/>
      <c r="G21" s="582"/>
      <c r="I21" s="580" t="s">
        <v>310</v>
      </c>
      <c r="J21" s="581"/>
      <c r="K21" s="581"/>
      <c r="L21" s="581"/>
      <c r="M21" s="581"/>
      <c r="N21" s="582"/>
      <c r="P21" s="53" t="s">
        <v>49</v>
      </c>
    </row>
    <row r="22" spans="2:16" ht="33.75" customHeight="1">
      <c r="B22" s="24" t="s">
        <v>235</v>
      </c>
      <c r="C22" s="246" t="str">
        <f>actualizaciones!$A$3</f>
        <v>acumulado julio 2009</v>
      </c>
      <c r="D22" s="247" t="s">
        <v>27</v>
      </c>
      <c r="E22" s="246" t="str">
        <f>actualizaciones!$A$2</f>
        <v xml:space="preserve">acumulado julio 2010 </v>
      </c>
      <c r="F22" s="247" t="s">
        <v>27</v>
      </c>
      <c r="G22" s="247" t="s">
        <v>28</v>
      </c>
      <c r="I22" s="24" t="s">
        <v>235</v>
      </c>
      <c r="J22" s="246" t="str">
        <f>actualizaciones!$A$3</f>
        <v>acumulado julio 2009</v>
      </c>
      <c r="K22" s="247" t="s">
        <v>27</v>
      </c>
      <c r="L22" s="246" t="str">
        <f>actualizaciones!$A$2</f>
        <v xml:space="preserve">acumulado julio 2010 </v>
      </c>
      <c r="M22" s="247" t="s">
        <v>27</v>
      </c>
      <c r="N22" s="247" t="s">
        <v>28</v>
      </c>
    </row>
    <row r="23" spans="2:16">
      <c r="B23" s="74" t="s">
        <v>236</v>
      </c>
      <c r="C23" s="75"/>
      <c r="D23" s="76"/>
      <c r="E23" s="75"/>
      <c r="F23" s="75"/>
      <c r="G23" s="76"/>
      <c r="I23" s="74" t="s">
        <v>236</v>
      </c>
      <c r="J23" s="75"/>
      <c r="K23" s="76"/>
      <c r="L23" s="75"/>
      <c r="M23" s="75"/>
      <c r="N23" s="76"/>
    </row>
    <row r="24" spans="2:16">
      <c r="B24" s="27" t="s">
        <v>29</v>
      </c>
      <c r="C24" s="28">
        <v>443574</v>
      </c>
      <c r="D24" s="29">
        <f>C24/$C$10</f>
        <v>0.46897460241605854</v>
      </c>
      <c r="E24" s="28">
        <v>415019</v>
      </c>
      <c r="F24" s="29">
        <f>E24/$E$10</f>
        <v>0.42405865842157264</v>
      </c>
      <c r="G24" s="29">
        <f>(E24-C24)/C24</f>
        <v>-6.4374828100835488E-2</v>
      </c>
      <c r="I24" s="27" t="s">
        <v>29</v>
      </c>
      <c r="J24" s="28">
        <v>95588</v>
      </c>
      <c r="K24" s="29">
        <f>J24/$C$10</f>
        <v>0.10106170401273791</v>
      </c>
      <c r="L24" s="28">
        <v>92816</v>
      </c>
      <c r="M24" s="29">
        <f>L24/$E$10</f>
        <v>9.4837654276205885E-2</v>
      </c>
      <c r="N24" s="29">
        <f>(L24-J24)/J24</f>
        <v>-2.8999455998660918E-2</v>
      </c>
    </row>
    <row r="25" spans="2:16">
      <c r="B25" s="74" t="s">
        <v>238</v>
      </c>
      <c r="C25" s="75"/>
      <c r="D25" s="83"/>
      <c r="E25" s="75"/>
      <c r="F25" s="353"/>
      <c r="G25" s="354"/>
      <c r="I25" s="74" t="s">
        <v>238</v>
      </c>
      <c r="J25" s="75"/>
      <c r="K25" s="83"/>
      <c r="L25" s="75"/>
      <c r="M25" s="353"/>
      <c r="N25" s="354"/>
    </row>
    <row r="26" spans="2:16">
      <c r="B26" s="87" t="s">
        <v>239</v>
      </c>
      <c r="C26" s="355">
        <v>292166</v>
      </c>
      <c r="D26" s="86">
        <f>C26/$C$10</f>
        <v>0.30889644949769413</v>
      </c>
      <c r="E26" s="355">
        <v>284310</v>
      </c>
      <c r="F26" s="86">
        <f>E26/$E$10</f>
        <v>0.2905026448809267</v>
      </c>
      <c r="G26" s="356">
        <f>(E26-C26)/C26</f>
        <v>-2.6888823477064408E-2</v>
      </c>
      <c r="I26" s="87" t="s">
        <v>239</v>
      </c>
      <c r="J26" s="355">
        <v>95588</v>
      </c>
      <c r="K26" s="86">
        <f>J26/$C$10</f>
        <v>0.10106170401273791</v>
      </c>
      <c r="L26" s="355">
        <v>92816</v>
      </c>
      <c r="M26" s="86">
        <f>L26/$E$10</f>
        <v>9.4837654276205885E-2</v>
      </c>
      <c r="N26" s="356">
        <f>(L26-J26)/J26</f>
        <v>-2.8999455998660918E-2</v>
      </c>
    </row>
    <row r="27" spans="2:16">
      <c r="B27" s="87" t="s">
        <v>240</v>
      </c>
      <c r="C27" s="357">
        <v>235840</v>
      </c>
      <c r="D27" s="33">
        <f>C27/$C$10</f>
        <v>0.24934502525802515</v>
      </c>
      <c r="E27" s="357">
        <v>235506</v>
      </c>
      <c r="F27" s="33">
        <f>E27/$E$10</f>
        <v>0.24063562971871383</v>
      </c>
      <c r="G27" s="358">
        <f>(E27-C27)/C27</f>
        <v>-1.4162143826322931E-3</v>
      </c>
      <c r="I27" s="87" t="s">
        <v>240</v>
      </c>
      <c r="J27" s="357">
        <v>32115</v>
      </c>
      <c r="K27" s="33">
        <f>J27/$C$10</f>
        <v>3.3954017495596497E-2</v>
      </c>
      <c r="L27" s="357">
        <v>30405</v>
      </c>
      <c r="M27" s="33">
        <f>L27/$E$10</f>
        <v>3.1067260798440351E-2</v>
      </c>
      <c r="N27" s="358">
        <f>(L27-J27)/J27</f>
        <v>-5.3246146660439045E-2</v>
      </c>
    </row>
    <row r="28" spans="2:16">
      <c r="B28" s="87" t="s">
        <v>241</v>
      </c>
      <c r="C28" s="357">
        <v>50916</v>
      </c>
      <c r="D28" s="33">
        <f>C28/$C$10</f>
        <v>5.3831628672140475E-2</v>
      </c>
      <c r="E28" s="357">
        <v>43093</v>
      </c>
      <c r="F28" s="33">
        <f>E28/$E$10</f>
        <v>4.4031622088050983E-2</v>
      </c>
      <c r="G28" s="358">
        <f>(E28-C28)/C28</f>
        <v>-0.15364521957734306</v>
      </c>
      <c r="I28" s="87" t="s">
        <v>241</v>
      </c>
      <c r="J28" s="357">
        <v>26495</v>
      </c>
      <c r="K28" s="33">
        <f>J28/$C$10</f>
        <v>2.8012196591805361E-2</v>
      </c>
      <c r="L28" s="357">
        <v>27640</v>
      </c>
      <c r="M28" s="33">
        <f>L28/$E$10</f>
        <v>2.8242035470116472E-2</v>
      </c>
      <c r="N28" s="358">
        <f>(L28-J28)/J28</f>
        <v>4.3215701075674656E-2</v>
      </c>
    </row>
    <row r="29" spans="2:16">
      <c r="B29" s="87" t="s">
        <v>242</v>
      </c>
      <c r="C29" s="357">
        <v>5410</v>
      </c>
      <c r="D29" s="33">
        <f>C29/$C$10</f>
        <v>5.7197955675284771E-3</v>
      </c>
      <c r="E29" s="357">
        <v>5711</v>
      </c>
      <c r="F29" s="33">
        <f>E29/$E$10</f>
        <v>5.8353930741619096E-3</v>
      </c>
      <c r="G29" s="358">
        <f>(E29-C29)/C29</f>
        <v>5.5637707948243992E-2</v>
      </c>
      <c r="I29" s="87" t="s">
        <v>311</v>
      </c>
      <c r="J29" s="357">
        <v>30073</v>
      </c>
      <c r="K29" s="33">
        <f>J29/$C$10</f>
        <v>3.1795085416318654E-2</v>
      </c>
      <c r="L29" s="357">
        <v>29823</v>
      </c>
      <c r="M29" s="33">
        <f>L29/$E$10</f>
        <v>3.0472584074720824E-2</v>
      </c>
      <c r="N29" s="358">
        <f>(L29-J29)/J29</f>
        <v>-8.3131047783726267E-3</v>
      </c>
    </row>
    <row r="30" spans="2:16">
      <c r="B30" s="74" t="s">
        <v>243</v>
      </c>
      <c r="C30" s="83"/>
      <c r="D30" s="83"/>
      <c r="E30" s="83"/>
      <c r="F30" s="359"/>
      <c r="G30" s="360"/>
      <c r="I30" s="87" t="s">
        <v>312</v>
      </c>
      <c r="J30" s="357">
        <v>6905</v>
      </c>
      <c r="K30" s="33">
        <f>J30/$C$10</f>
        <v>7.3004045090174002E-3</v>
      </c>
      <c r="L30" s="357">
        <v>4948</v>
      </c>
      <c r="M30" s="33">
        <f>L30/$E$10</f>
        <v>5.0557739329282307E-3</v>
      </c>
      <c r="N30" s="358">
        <f>(L30-J30)/J30</f>
        <v>-0.28341781317885589</v>
      </c>
    </row>
    <row r="31" spans="2:16">
      <c r="B31" s="253" t="s">
        <v>244</v>
      </c>
      <c r="C31" s="88">
        <v>151408</v>
      </c>
      <c r="D31" s="86">
        <f>C31/$C$10</f>
        <v>0.16007815291836447</v>
      </c>
      <c r="E31" s="88">
        <v>130709</v>
      </c>
      <c r="F31" s="33">
        <f>E31/$E$10</f>
        <v>0.13355601354064595</v>
      </c>
      <c r="G31" s="35">
        <f>(E31-C31)/C31</f>
        <v>-0.13671008136954454</v>
      </c>
      <c r="I31" s="74" t="s">
        <v>243</v>
      </c>
      <c r="J31" s="83"/>
      <c r="K31" s="83"/>
      <c r="L31" s="83"/>
      <c r="M31" s="359"/>
      <c r="N31" s="360"/>
    </row>
    <row r="32" spans="2:16">
      <c r="B32" s="577" t="s">
        <v>88</v>
      </c>
      <c r="C32" s="578"/>
      <c r="D32" s="578"/>
      <c r="E32" s="578"/>
      <c r="F32" s="578"/>
      <c r="G32" s="579"/>
      <c r="I32" s="253" t="s">
        <v>244</v>
      </c>
      <c r="J32" s="88">
        <v>0</v>
      </c>
      <c r="K32" s="86">
        <f>J32/$C$10</f>
        <v>0</v>
      </c>
      <c r="L32" s="88">
        <v>0</v>
      </c>
      <c r="M32" s="33">
        <f>L32/$E$10</f>
        <v>0</v>
      </c>
      <c r="N32" s="352" t="str">
        <f>IFERROR((L32-J32)/J32,"-")</f>
        <v>-</v>
      </c>
    </row>
    <row r="33" spans="9:14">
      <c r="I33" s="577" t="s">
        <v>88</v>
      </c>
      <c r="J33" s="578"/>
      <c r="K33" s="578"/>
      <c r="L33" s="578"/>
      <c r="M33" s="578"/>
      <c r="N33" s="579"/>
    </row>
  </sheetData>
  <mergeCells count="8">
    <mergeCell ref="B32:G32"/>
    <mergeCell ref="I33:N33"/>
    <mergeCell ref="B7:G7"/>
    <mergeCell ref="I7:N7"/>
    <mergeCell ref="B19:G19"/>
    <mergeCell ref="I19:N19"/>
    <mergeCell ref="B21:G21"/>
    <mergeCell ref="I21:N21"/>
  </mergeCells>
  <hyperlinks>
    <hyperlink ref="P21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3" t="s">
        <v>51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 fitToPage="1"/>
  </sheetPr>
  <dimension ref="B6:L30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1.42578125" style="20"/>
    <col min="2" max="2" width="26.85546875" style="20" bestFit="1" customWidth="1"/>
    <col min="3" max="7" width="11.7109375" style="20" customWidth="1"/>
    <col min="8" max="8" width="10.7109375" style="20" customWidth="1"/>
    <col min="9" max="15" width="11.42578125" style="20"/>
    <col min="16" max="16" width="13.85546875" style="20" customWidth="1"/>
    <col min="17" max="257" width="11.42578125" style="20"/>
    <col min="258" max="258" width="26.85546875" style="20" bestFit="1" customWidth="1"/>
    <col min="259" max="263" width="11.7109375" style="20" customWidth="1"/>
    <col min="264" max="264" width="10.7109375" style="20" customWidth="1"/>
    <col min="265" max="271" width="11.42578125" style="20"/>
    <col min="272" max="272" width="13.85546875" style="20" customWidth="1"/>
    <col min="273" max="513" width="11.42578125" style="20"/>
    <col min="514" max="514" width="26.85546875" style="20" bestFit="1" customWidth="1"/>
    <col min="515" max="519" width="11.7109375" style="20" customWidth="1"/>
    <col min="520" max="520" width="10.7109375" style="20" customWidth="1"/>
    <col min="521" max="527" width="11.42578125" style="20"/>
    <col min="528" max="528" width="13.85546875" style="20" customWidth="1"/>
    <col min="529" max="769" width="11.42578125" style="20"/>
    <col min="770" max="770" width="26.85546875" style="20" bestFit="1" customWidth="1"/>
    <col min="771" max="775" width="11.7109375" style="20" customWidth="1"/>
    <col min="776" max="776" width="10.7109375" style="20" customWidth="1"/>
    <col min="777" max="783" width="11.42578125" style="20"/>
    <col min="784" max="784" width="13.85546875" style="20" customWidth="1"/>
    <col min="785" max="1025" width="11.42578125" style="20"/>
    <col min="1026" max="1026" width="26.85546875" style="20" bestFit="1" customWidth="1"/>
    <col min="1027" max="1031" width="11.7109375" style="20" customWidth="1"/>
    <col min="1032" max="1032" width="10.7109375" style="20" customWidth="1"/>
    <col min="1033" max="1039" width="11.42578125" style="20"/>
    <col min="1040" max="1040" width="13.85546875" style="20" customWidth="1"/>
    <col min="1041" max="1281" width="11.42578125" style="20"/>
    <col min="1282" max="1282" width="26.85546875" style="20" bestFit="1" customWidth="1"/>
    <col min="1283" max="1287" width="11.7109375" style="20" customWidth="1"/>
    <col min="1288" max="1288" width="10.7109375" style="20" customWidth="1"/>
    <col min="1289" max="1295" width="11.42578125" style="20"/>
    <col min="1296" max="1296" width="13.85546875" style="20" customWidth="1"/>
    <col min="1297" max="1537" width="11.42578125" style="20"/>
    <col min="1538" max="1538" width="26.85546875" style="20" bestFit="1" customWidth="1"/>
    <col min="1539" max="1543" width="11.7109375" style="20" customWidth="1"/>
    <col min="1544" max="1544" width="10.7109375" style="20" customWidth="1"/>
    <col min="1545" max="1551" width="11.42578125" style="20"/>
    <col min="1552" max="1552" width="13.85546875" style="20" customWidth="1"/>
    <col min="1553" max="1793" width="11.42578125" style="20"/>
    <col min="1794" max="1794" width="26.85546875" style="20" bestFit="1" customWidth="1"/>
    <col min="1795" max="1799" width="11.7109375" style="20" customWidth="1"/>
    <col min="1800" max="1800" width="10.7109375" style="20" customWidth="1"/>
    <col min="1801" max="1807" width="11.42578125" style="20"/>
    <col min="1808" max="1808" width="13.85546875" style="20" customWidth="1"/>
    <col min="1809" max="2049" width="11.42578125" style="20"/>
    <col min="2050" max="2050" width="26.85546875" style="20" bestFit="1" customWidth="1"/>
    <col min="2051" max="2055" width="11.7109375" style="20" customWidth="1"/>
    <col min="2056" max="2056" width="10.7109375" style="20" customWidth="1"/>
    <col min="2057" max="2063" width="11.42578125" style="20"/>
    <col min="2064" max="2064" width="13.85546875" style="20" customWidth="1"/>
    <col min="2065" max="2305" width="11.42578125" style="20"/>
    <col min="2306" max="2306" width="26.85546875" style="20" bestFit="1" customWidth="1"/>
    <col min="2307" max="2311" width="11.7109375" style="20" customWidth="1"/>
    <col min="2312" max="2312" width="10.7109375" style="20" customWidth="1"/>
    <col min="2313" max="2319" width="11.42578125" style="20"/>
    <col min="2320" max="2320" width="13.85546875" style="20" customWidth="1"/>
    <col min="2321" max="2561" width="11.42578125" style="20"/>
    <col min="2562" max="2562" width="26.85546875" style="20" bestFit="1" customWidth="1"/>
    <col min="2563" max="2567" width="11.7109375" style="20" customWidth="1"/>
    <col min="2568" max="2568" width="10.7109375" style="20" customWidth="1"/>
    <col min="2569" max="2575" width="11.42578125" style="20"/>
    <col min="2576" max="2576" width="13.85546875" style="20" customWidth="1"/>
    <col min="2577" max="2817" width="11.42578125" style="20"/>
    <col min="2818" max="2818" width="26.85546875" style="20" bestFit="1" customWidth="1"/>
    <col min="2819" max="2823" width="11.7109375" style="20" customWidth="1"/>
    <col min="2824" max="2824" width="10.7109375" style="20" customWidth="1"/>
    <col min="2825" max="2831" width="11.42578125" style="20"/>
    <col min="2832" max="2832" width="13.85546875" style="20" customWidth="1"/>
    <col min="2833" max="3073" width="11.42578125" style="20"/>
    <col min="3074" max="3074" width="26.85546875" style="20" bestFit="1" customWidth="1"/>
    <col min="3075" max="3079" width="11.7109375" style="20" customWidth="1"/>
    <col min="3080" max="3080" width="10.7109375" style="20" customWidth="1"/>
    <col min="3081" max="3087" width="11.42578125" style="20"/>
    <col min="3088" max="3088" width="13.85546875" style="20" customWidth="1"/>
    <col min="3089" max="3329" width="11.42578125" style="20"/>
    <col min="3330" max="3330" width="26.85546875" style="20" bestFit="1" customWidth="1"/>
    <col min="3331" max="3335" width="11.7109375" style="20" customWidth="1"/>
    <col min="3336" max="3336" width="10.7109375" style="20" customWidth="1"/>
    <col min="3337" max="3343" width="11.42578125" style="20"/>
    <col min="3344" max="3344" width="13.85546875" style="20" customWidth="1"/>
    <col min="3345" max="3585" width="11.42578125" style="20"/>
    <col min="3586" max="3586" width="26.85546875" style="20" bestFit="1" customWidth="1"/>
    <col min="3587" max="3591" width="11.7109375" style="20" customWidth="1"/>
    <col min="3592" max="3592" width="10.7109375" style="20" customWidth="1"/>
    <col min="3593" max="3599" width="11.42578125" style="20"/>
    <col min="3600" max="3600" width="13.85546875" style="20" customWidth="1"/>
    <col min="3601" max="3841" width="11.42578125" style="20"/>
    <col min="3842" max="3842" width="26.85546875" style="20" bestFit="1" customWidth="1"/>
    <col min="3843" max="3847" width="11.7109375" style="20" customWidth="1"/>
    <col min="3848" max="3848" width="10.7109375" style="20" customWidth="1"/>
    <col min="3849" max="3855" width="11.42578125" style="20"/>
    <col min="3856" max="3856" width="13.85546875" style="20" customWidth="1"/>
    <col min="3857" max="4097" width="11.42578125" style="20"/>
    <col min="4098" max="4098" width="26.85546875" style="20" bestFit="1" customWidth="1"/>
    <col min="4099" max="4103" width="11.7109375" style="20" customWidth="1"/>
    <col min="4104" max="4104" width="10.7109375" style="20" customWidth="1"/>
    <col min="4105" max="4111" width="11.42578125" style="20"/>
    <col min="4112" max="4112" width="13.85546875" style="20" customWidth="1"/>
    <col min="4113" max="4353" width="11.42578125" style="20"/>
    <col min="4354" max="4354" width="26.85546875" style="20" bestFit="1" customWidth="1"/>
    <col min="4355" max="4359" width="11.7109375" style="20" customWidth="1"/>
    <col min="4360" max="4360" width="10.7109375" style="20" customWidth="1"/>
    <col min="4361" max="4367" width="11.42578125" style="20"/>
    <col min="4368" max="4368" width="13.85546875" style="20" customWidth="1"/>
    <col min="4369" max="4609" width="11.42578125" style="20"/>
    <col min="4610" max="4610" width="26.85546875" style="20" bestFit="1" customWidth="1"/>
    <col min="4611" max="4615" width="11.7109375" style="20" customWidth="1"/>
    <col min="4616" max="4616" width="10.7109375" style="20" customWidth="1"/>
    <col min="4617" max="4623" width="11.42578125" style="20"/>
    <col min="4624" max="4624" width="13.85546875" style="20" customWidth="1"/>
    <col min="4625" max="4865" width="11.42578125" style="20"/>
    <col min="4866" max="4866" width="26.85546875" style="20" bestFit="1" customWidth="1"/>
    <col min="4867" max="4871" width="11.7109375" style="20" customWidth="1"/>
    <col min="4872" max="4872" width="10.7109375" style="20" customWidth="1"/>
    <col min="4873" max="4879" width="11.42578125" style="20"/>
    <col min="4880" max="4880" width="13.85546875" style="20" customWidth="1"/>
    <col min="4881" max="5121" width="11.42578125" style="20"/>
    <col min="5122" max="5122" width="26.85546875" style="20" bestFit="1" customWidth="1"/>
    <col min="5123" max="5127" width="11.7109375" style="20" customWidth="1"/>
    <col min="5128" max="5128" width="10.7109375" style="20" customWidth="1"/>
    <col min="5129" max="5135" width="11.42578125" style="20"/>
    <col min="5136" max="5136" width="13.85546875" style="20" customWidth="1"/>
    <col min="5137" max="5377" width="11.42578125" style="20"/>
    <col min="5378" max="5378" width="26.85546875" style="20" bestFit="1" customWidth="1"/>
    <col min="5379" max="5383" width="11.7109375" style="20" customWidth="1"/>
    <col min="5384" max="5384" width="10.7109375" style="20" customWidth="1"/>
    <col min="5385" max="5391" width="11.42578125" style="20"/>
    <col min="5392" max="5392" width="13.85546875" style="20" customWidth="1"/>
    <col min="5393" max="5633" width="11.42578125" style="20"/>
    <col min="5634" max="5634" width="26.85546875" style="20" bestFit="1" customWidth="1"/>
    <col min="5635" max="5639" width="11.7109375" style="20" customWidth="1"/>
    <col min="5640" max="5640" width="10.7109375" style="20" customWidth="1"/>
    <col min="5641" max="5647" width="11.42578125" style="20"/>
    <col min="5648" max="5648" width="13.85546875" style="20" customWidth="1"/>
    <col min="5649" max="5889" width="11.42578125" style="20"/>
    <col min="5890" max="5890" width="26.85546875" style="20" bestFit="1" customWidth="1"/>
    <col min="5891" max="5895" width="11.7109375" style="20" customWidth="1"/>
    <col min="5896" max="5896" width="10.7109375" style="20" customWidth="1"/>
    <col min="5897" max="5903" width="11.42578125" style="20"/>
    <col min="5904" max="5904" width="13.85546875" style="20" customWidth="1"/>
    <col min="5905" max="6145" width="11.42578125" style="20"/>
    <col min="6146" max="6146" width="26.85546875" style="20" bestFit="1" customWidth="1"/>
    <col min="6147" max="6151" width="11.7109375" style="20" customWidth="1"/>
    <col min="6152" max="6152" width="10.7109375" style="20" customWidth="1"/>
    <col min="6153" max="6159" width="11.42578125" style="20"/>
    <col min="6160" max="6160" width="13.85546875" style="20" customWidth="1"/>
    <col min="6161" max="6401" width="11.42578125" style="20"/>
    <col min="6402" max="6402" width="26.85546875" style="20" bestFit="1" customWidth="1"/>
    <col min="6403" max="6407" width="11.7109375" style="20" customWidth="1"/>
    <col min="6408" max="6408" width="10.7109375" style="20" customWidth="1"/>
    <col min="6409" max="6415" width="11.42578125" style="20"/>
    <col min="6416" max="6416" width="13.85546875" style="20" customWidth="1"/>
    <col min="6417" max="6657" width="11.42578125" style="20"/>
    <col min="6658" max="6658" width="26.85546875" style="20" bestFit="1" customWidth="1"/>
    <col min="6659" max="6663" width="11.7109375" style="20" customWidth="1"/>
    <col min="6664" max="6664" width="10.7109375" style="20" customWidth="1"/>
    <col min="6665" max="6671" width="11.42578125" style="20"/>
    <col min="6672" max="6672" width="13.85546875" style="20" customWidth="1"/>
    <col min="6673" max="6913" width="11.42578125" style="20"/>
    <col min="6914" max="6914" width="26.85546875" style="20" bestFit="1" customWidth="1"/>
    <col min="6915" max="6919" width="11.7109375" style="20" customWidth="1"/>
    <col min="6920" max="6920" width="10.7109375" style="20" customWidth="1"/>
    <col min="6921" max="6927" width="11.42578125" style="20"/>
    <col min="6928" max="6928" width="13.85546875" style="20" customWidth="1"/>
    <col min="6929" max="7169" width="11.42578125" style="20"/>
    <col min="7170" max="7170" width="26.85546875" style="20" bestFit="1" customWidth="1"/>
    <col min="7171" max="7175" width="11.7109375" style="20" customWidth="1"/>
    <col min="7176" max="7176" width="10.7109375" style="20" customWidth="1"/>
    <col min="7177" max="7183" width="11.42578125" style="20"/>
    <col min="7184" max="7184" width="13.85546875" style="20" customWidth="1"/>
    <col min="7185" max="7425" width="11.42578125" style="20"/>
    <col min="7426" max="7426" width="26.85546875" style="20" bestFit="1" customWidth="1"/>
    <col min="7427" max="7431" width="11.7109375" style="20" customWidth="1"/>
    <col min="7432" max="7432" width="10.7109375" style="20" customWidth="1"/>
    <col min="7433" max="7439" width="11.42578125" style="20"/>
    <col min="7440" max="7440" width="13.85546875" style="20" customWidth="1"/>
    <col min="7441" max="7681" width="11.42578125" style="20"/>
    <col min="7682" max="7682" width="26.85546875" style="20" bestFit="1" customWidth="1"/>
    <col min="7683" max="7687" width="11.7109375" style="20" customWidth="1"/>
    <col min="7688" max="7688" width="10.7109375" style="20" customWidth="1"/>
    <col min="7689" max="7695" width="11.42578125" style="20"/>
    <col min="7696" max="7696" width="13.85546875" style="20" customWidth="1"/>
    <col min="7697" max="7937" width="11.42578125" style="20"/>
    <col min="7938" max="7938" width="26.85546875" style="20" bestFit="1" customWidth="1"/>
    <col min="7939" max="7943" width="11.7109375" style="20" customWidth="1"/>
    <col min="7944" max="7944" width="10.7109375" style="20" customWidth="1"/>
    <col min="7945" max="7951" width="11.42578125" style="20"/>
    <col min="7952" max="7952" width="13.85546875" style="20" customWidth="1"/>
    <col min="7953" max="8193" width="11.42578125" style="20"/>
    <col min="8194" max="8194" width="26.85546875" style="20" bestFit="1" customWidth="1"/>
    <col min="8195" max="8199" width="11.7109375" style="20" customWidth="1"/>
    <col min="8200" max="8200" width="10.7109375" style="20" customWidth="1"/>
    <col min="8201" max="8207" width="11.42578125" style="20"/>
    <col min="8208" max="8208" width="13.85546875" style="20" customWidth="1"/>
    <col min="8209" max="8449" width="11.42578125" style="20"/>
    <col min="8450" max="8450" width="26.85546875" style="20" bestFit="1" customWidth="1"/>
    <col min="8451" max="8455" width="11.7109375" style="20" customWidth="1"/>
    <col min="8456" max="8456" width="10.7109375" style="20" customWidth="1"/>
    <col min="8457" max="8463" width="11.42578125" style="20"/>
    <col min="8464" max="8464" width="13.85546875" style="20" customWidth="1"/>
    <col min="8465" max="8705" width="11.42578125" style="20"/>
    <col min="8706" max="8706" width="26.85546875" style="20" bestFit="1" customWidth="1"/>
    <col min="8707" max="8711" width="11.7109375" style="20" customWidth="1"/>
    <col min="8712" max="8712" width="10.7109375" style="20" customWidth="1"/>
    <col min="8713" max="8719" width="11.42578125" style="20"/>
    <col min="8720" max="8720" width="13.85546875" style="20" customWidth="1"/>
    <col min="8721" max="8961" width="11.42578125" style="20"/>
    <col min="8962" max="8962" width="26.85546875" style="20" bestFit="1" customWidth="1"/>
    <col min="8963" max="8967" width="11.7109375" style="20" customWidth="1"/>
    <col min="8968" max="8968" width="10.7109375" style="20" customWidth="1"/>
    <col min="8969" max="8975" width="11.42578125" style="20"/>
    <col min="8976" max="8976" width="13.85546875" style="20" customWidth="1"/>
    <col min="8977" max="9217" width="11.42578125" style="20"/>
    <col min="9218" max="9218" width="26.85546875" style="20" bestFit="1" customWidth="1"/>
    <col min="9219" max="9223" width="11.7109375" style="20" customWidth="1"/>
    <col min="9224" max="9224" width="10.7109375" style="20" customWidth="1"/>
    <col min="9225" max="9231" width="11.42578125" style="20"/>
    <col min="9232" max="9232" width="13.85546875" style="20" customWidth="1"/>
    <col min="9233" max="9473" width="11.42578125" style="20"/>
    <col min="9474" max="9474" width="26.85546875" style="20" bestFit="1" customWidth="1"/>
    <col min="9475" max="9479" width="11.7109375" style="20" customWidth="1"/>
    <col min="9480" max="9480" width="10.7109375" style="20" customWidth="1"/>
    <col min="9481" max="9487" width="11.42578125" style="20"/>
    <col min="9488" max="9488" width="13.85546875" style="20" customWidth="1"/>
    <col min="9489" max="9729" width="11.42578125" style="20"/>
    <col min="9730" max="9730" width="26.85546875" style="20" bestFit="1" customWidth="1"/>
    <col min="9731" max="9735" width="11.7109375" style="20" customWidth="1"/>
    <col min="9736" max="9736" width="10.7109375" style="20" customWidth="1"/>
    <col min="9737" max="9743" width="11.42578125" style="20"/>
    <col min="9744" max="9744" width="13.85546875" style="20" customWidth="1"/>
    <col min="9745" max="9985" width="11.42578125" style="20"/>
    <col min="9986" max="9986" width="26.85546875" style="20" bestFit="1" customWidth="1"/>
    <col min="9987" max="9991" width="11.7109375" style="20" customWidth="1"/>
    <col min="9992" max="9992" width="10.7109375" style="20" customWidth="1"/>
    <col min="9993" max="9999" width="11.42578125" style="20"/>
    <col min="10000" max="10000" width="13.85546875" style="20" customWidth="1"/>
    <col min="10001" max="10241" width="11.42578125" style="20"/>
    <col min="10242" max="10242" width="26.85546875" style="20" bestFit="1" customWidth="1"/>
    <col min="10243" max="10247" width="11.7109375" style="20" customWidth="1"/>
    <col min="10248" max="10248" width="10.7109375" style="20" customWidth="1"/>
    <col min="10249" max="10255" width="11.42578125" style="20"/>
    <col min="10256" max="10256" width="13.85546875" style="20" customWidth="1"/>
    <col min="10257" max="10497" width="11.42578125" style="20"/>
    <col min="10498" max="10498" width="26.85546875" style="20" bestFit="1" customWidth="1"/>
    <col min="10499" max="10503" width="11.7109375" style="20" customWidth="1"/>
    <col min="10504" max="10504" width="10.7109375" style="20" customWidth="1"/>
    <col min="10505" max="10511" width="11.42578125" style="20"/>
    <col min="10512" max="10512" width="13.85546875" style="20" customWidth="1"/>
    <col min="10513" max="10753" width="11.42578125" style="20"/>
    <col min="10754" max="10754" width="26.85546875" style="20" bestFit="1" customWidth="1"/>
    <col min="10755" max="10759" width="11.7109375" style="20" customWidth="1"/>
    <col min="10760" max="10760" width="10.7109375" style="20" customWidth="1"/>
    <col min="10761" max="10767" width="11.42578125" style="20"/>
    <col min="10768" max="10768" width="13.85546875" style="20" customWidth="1"/>
    <col min="10769" max="11009" width="11.42578125" style="20"/>
    <col min="11010" max="11010" width="26.85546875" style="20" bestFit="1" customWidth="1"/>
    <col min="11011" max="11015" width="11.7109375" style="20" customWidth="1"/>
    <col min="11016" max="11016" width="10.7109375" style="20" customWidth="1"/>
    <col min="11017" max="11023" width="11.42578125" style="20"/>
    <col min="11024" max="11024" width="13.85546875" style="20" customWidth="1"/>
    <col min="11025" max="11265" width="11.42578125" style="20"/>
    <col min="11266" max="11266" width="26.85546875" style="20" bestFit="1" customWidth="1"/>
    <col min="11267" max="11271" width="11.7109375" style="20" customWidth="1"/>
    <col min="11272" max="11272" width="10.7109375" style="20" customWidth="1"/>
    <col min="11273" max="11279" width="11.42578125" style="20"/>
    <col min="11280" max="11280" width="13.85546875" style="20" customWidth="1"/>
    <col min="11281" max="11521" width="11.42578125" style="20"/>
    <col min="11522" max="11522" width="26.85546875" style="20" bestFit="1" customWidth="1"/>
    <col min="11523" max="11527" width="11.7109375" style="20" customWidth="1"/>
    <col min="11528" max="11528" width="10.7109375" style="20" customWidth="1"/>
    <col min="11529" max="11535" width="11.42578125" style="20"/>
    <col min="11536" max="11536" width="13.85546875" style="20" customWidth="1"/>
    <col min="11537" max="11777" width="11.42578125" style="20"/>
    <col min="11778" max="11778" width="26.85546875" style="20" bestFit="1" customWidth="1"/>
    <col min="11779" max="11783" width="11.7109375" style="20" customWidth="1"/>
    <col min="11784" max="11784" width="10.7109375" style="20" customWidth="1"/>
    <col min="11785" max="11791" width="11.42578125" style="20"/>
    <col min="11792" max="11792" width="13.85546875" style="20" customWidth="1"/>
    <col min="11793" max="12033" width="11.42578125" style="20"/>
    <col min="12034" max="12034" width="26.85546875" style="20" bestFit="1" customWidth="1"/>
    <col min="12035" max="12039" width="11.7109375" style="20" customWidth="1"/>
    <col min="12040" max="12040" width="10.7109375" style="20" customWidth="1"/>
    <col min="12041" max="12047" width="11.42578125" style="20"/>
    <col min="12048" max="12048" width="13.85546875" style="20" customWidth="1"/>
    <col min="12049" max="12289" width="11.42578125" style="20"/>
    <col min="12290" max="12290" width="26.85546875" style="20" bestFit="1" customWidth="1"/>
    <col min="12291" max="12295" width="11.7109375" style="20" customWidth="1"/>
    <col min="12296" max="12296" width="10.7109375" style="20" customWidth="1"/>
    <col min="12297" max="12303" width="11.42578125" style="20"/>
    <col min="12304" max="12304" width="13.85546875" style="20" customWidth="1"/>
    <col min="12305" max="12545" width="11.42578125" style="20"/>
    <col min="12546" max="12546" width="26.85546875" style="20" bestFit="1" customWidth="1"/>
    <col min="12547" max="12551" width="11.7109375" style="20" customWidth="1"/>
    <col min="12552" max="12552" width="10.7109375" style="20" customWidth="1"/>
    <col min="12553" max="12559" width="11.42578125" style="20"/>
    <col min="12560" max="12560" width="13.85546875" style="20" customWidth="1"/>
    <col min="12561" max="12801" width="11.42578125" style="20"/>
    <col min="12802" max="12802" width="26.85546875" style="20" bestFit="1" customWidth="1"/>
    <col min="12803" max="12807" width="11.7109375" style="20" customWidth="1"/>
    <col min="12808" max="12808" width="10.7109375" style="20" customWidth="1"/>
    <col min="12809" max="12815" width="11.42578125" style="20"/>
    <col min="12816" max="12816" width="13.85546875" style="20" customWidth="1"/>
    <col min="12817" max="13057" width="11.42578125" style="20"/>
    <col min="13058" max="13058" width="26.85546875" style="20" bestFit="1" customWidth="1"/>
    <col min="13059" max="13063" width="11.7109375" style="20" customWidth="1"/>
    <col min="13064" max="13064" width="10.7109375" style="20" customWidth="1"/>
    <col min="13065" max="13071" width="11.42578125" style="20"/>
    <col min="13072" max="13072" width="13.85546875" style="20" customWidth="1"/>
    <col min="13073" max="13313" width="11.42578125" style="20"/>
    <col min="13314" max="13314" width="26.85546875" style="20" bestFit="1" customWidth="1"/>
    <col min="13315" max="13319" width="11.7109375" style="20" customWidth="1"/>
    <col min="13320" max="13320" width="10.7109375" style="20" customWidth="1"/>
    <col min="13321" max="13327" width="11.42578125" style="20"/>
    <col min="13328" max="13328" width="13.85546875" style="20" customWidth="1"/>
    <col min="13329" max="13569" width="11.42578125" style="20"/>
    <col min="13570" max="13570" width="26.85546875" style="20" bestFit="1" customWidth="1"/>
    <col min="13571" max="13575" width="11.7109375" style="20" customWidth="1"/>
    <col min="13576" max="13576" width="10.7109375" style="20" customWidth="1"/>
    <col min="13577" max="13583" width="11.42578125" style="20"/>
    <col min="13584" max="13584" width="13.85546875" style="20" customWidth="1"/>
    <col min="13585" max="13825" width="11.42578125" style="20"/>
    <col min="13826" max="13826" width="26.85546875" style="20" bestFit="1" customWidth="1"/>
    <col min="13827" max="13831" width="11.7109375" style="20" customWidth="1"/>
    <col min="13832" max="13832" width="10.7109375" style="20" customWidth="1"/>
    <col min="13833" max="13839" width="11.42578125" style="20"/>
    <col min="13840" max="13840" width="13.85546875" style="20" customWidth="1"/>
    <col min="13841" max="14081" width="11.42578125" style="20"/>
    <col min="14082" max="14082" width="26.85546875" style="20" bestFit="1" customWidth="1"/>
    <col min="14083" max="14087" width="11.7109375" style="20" customWidth="1"/>
    <col min="14088" max="14088" width="10.7109375" style="20" customWidth="1"/>
    <col min="14089" max="14095" width="11.42578125" style="20"/>
    <col min="14096" max="14096" width="13.85546875" style="20" customWidth="1"/>
    <col min="14097" max="14337" width="11.42578125" style="20"/>
    <col min="14338" max="14338" width="26.85546875" style="20" bestFit="1" customWidth="1"/>
    <col min="14339" max="14343" width="11.7109375" style="20" customWidth="1"/>
    <col min="14344" max="14344" width="10.7109375" style="20" customWidth="1"/>
    <col min="14345" max="14351" width="11.42578125" style="20"/>
    <col min="14352" max="14352" width="13.85546875" style="20" customWidth="1"/>
    <col min="14353" max="14593" width="11.42578125" style="20"/>
    <col min="14594" max="14594" width="26.85546875" style="20" bestFit="1" customWidth="1"/>
    <col min="14595" max="14599" width="11.7109375" style="20" customWidth="1"/>
    <col min="14600" max="14600" width="10.7109375" style="20" customWidth="1"/>
    <col min="14601" max="14607" width="11.42578125" style="20"/>
    <col min="14608" max="14608" width="13.85546875" style="20" customWidth="1"/>
    <col min="14609" max="14849" width="11.42578125" style="20"/>
    <col min="14850" max="14850" width="26.85546875" style="20" bestFit="1" customWidth="1"/>
    <col min="14851" max="14855" width="11.7109375" style="20" customWidth="1"/>
    <col min="14856" max="14856" width="10.7109375" style="20" customWidth="1"/>
    <col min="14857" max="14863" width="11.42578125" style="20"/>
    <col min="14864" max="14864" width="13.85546875" style="20" customWidth="1"/>
    <col min="14865" max="15105" width="11.42578125" style="20"/>
    <col min="15106" max="15106" width="26.85546875" style="20" bestFit="1" customWidth="1"/>
    <col min="15107" max="15111" width="11.7109375" style="20" customWidth="1"/>
    <col min="15112" max="15112" width="10.7109375" style="20" customWidth="1"/>
    <col min="15113" max="15119" width="11.42578125" style="20"/>
    <col min="15120" max="15120" width="13.85546875" style="20" customWidth="1"/>
    <col min="15121" max="15361" width="11.42578125" style="20"/>
    <col min="15362" max="15362" width="26.85546875" style="20" bestFit="1" customWidth="1"/>
    <col min="15363" max="15367" width="11.7109375" style="20" customWidth="1"/>
    <col min="15368" max="15368" width="10.7109375" style="20" customWidth="1"/>
    <col min="15369" max="15375" width="11.42578125" style="20"/>
    <col min="15376" max="15376" width="13.85546875" style="20" customWidth="1"/>
    <col min="15377" max="15617" width="11.42578125" style="20"/>
    <col min="15618" max="15618" width="26.85546875" style="20" bestFit="1" customWidth="1"/>
    <col min="15619" max="15623" width="11.7109375" style="20" customWidth="1"/>
    <col min="15624" max="15624" width="10.7109375" style="20" customWidth="1"/>
    <col min="15625" max="15631" width="11.42578125" style="20"/>
    <col min="15632" max="15632" width="13.85546875" style="20" customWidth="1"/>
    <col min="15633" max="15873" width="11.42578125" style="20"/>
    <col min="15874" max="15874" width="26.85546875" style="20" bestFit="1" customWidth="1"/>
    <col min="15875" max="15879" width="11.7109375" style="20" customWidth="1"/>
    <col min="15880" max="15880" width="10.7109375" style="20" customWidth="1"/>
    <col min="15881" max="15887" width="11.42578125" style="20"/>
    <col min="15888" max="15888" width="13.85546875" style="20" customWidth="1"/>
    <col min="15889" max="16129" width="11.42578125" style="20"/>
    <col min="16130" max="16130" width="26.85546875" style="20" bestFit="1" customWidth="1"/>
    <col min="16131" max="16135" width="11.7109375" style="20" customWidth="1"/>
    <col min="16136" max="16136" width="10.7109375" style="20" customWidth="1"/>
    <col min="16137" max="16143" width="11.42578125" style="20"/>
    <col min="16144" max="16144" width="13.85546875" style="20" customWidth="1"/>
    <col min="16145" max="16384" width="11.42578125" style="20"/>
  </cols>
  <sheetData>
    <row r="6" spans="2:7" ht="20.25" customHeight="1">
      <c r="B6" s="490" t="s">
        <v>313</v>
      </c>
      <c r="C6" s="491"/>
      <c r="D6" s="491"/>
      <c r="E6" s="491"/>
      <c r="F6" s="491"/>
      <c r="G6" s="492"/>
    </row>
    <row r="7" spans="2:7" ht="25.5">
      <c r="B7" s="24" t="s">
        <v>263</v>
      </c>
      <c r="C7" s="246" t="str">
        <f>actualizaciones!A3</f>
        <v>acumulado julio 2009</v>
      </c>
      <c r="D7" s="247" t="s">
        <v>27</v>
      </c>
      <c r="E7" s="246" t="str">
        <f>actualizaciones!A2</f>
        <v xml:space="preserve">acumulado julio 2010 </v>
      </c>
      <c r="F7" s="247" t="s">
        <v>27</v>
      </c>
      <c r="G7" s="247" t="s">
        <v>28</v>
      </c>
    </row>
    <row r="8" spans="2:7" ht="15" customHeight="1">
      <c r="B8" s="74" t="s">
        <v>264</v>
      </c>
      <c r="C8" s="83"/>
      <c r="D8" s="83"/>
      <c r="E8" s="83"/>
      <c r="F8" s="83"/>
      <c r="G8" s="84"/>
    </row>
    <row r="9" spans="2:7">
      <c r="B9" s="77" t="s">
        <v>231</v>
      </c>
      <c r="C9" s="336">
        <v>20942185</v>
      </c>
      <c r="D9" s="337">
        <f>C9/C9</f>
        <v>1</v>
      </c>
      <c r="E9" s="336">
        <v>20533466</v>
      </c>
      <c r="F9" s="337">
        <f>E9/E9</f>
        <v>1</v>
      </c>
      <c r="G9" s="337">
        <f>(E9-C9)/C9</f>
        <v>-1.9516540418299238E-2</v>
      </c>
    </row>
    <row r="10" spans="2:7">
      <c r="B10" s="79" t="s">
        <v>232</v>
      </c>
      <c r="C10" s="338">
        <v>11565062</v>
      </c>
      <c r="D10" s="339">
        <f>C10/C9</f>
        <v>0.55223760080430961</v>
      </c>
      <c r="E10" s="338">
        <v>11697161</v>
      </c>
      <c r="F10" s="339">
        <f>E10/E9</f>
        <v>0.56966325120172112</v>
      </c>
      <c r="G10" s="339">
        <f>(E10-C10)/C10</f>
        <v>1.1422247455309795E-2</v>
      </c>
    </row>
    <row r="11" spans="2:7">
      <c r="B11" s="340" t="s">
        <v>233</v>
      </c>
      <c r="C11" s="341">
        <v>9377123</v>
      </c>
      <c r="D11" s="342">
        <f>C11/C9</f>
        <v>0.44776239919569044</v>
      </c>
      <c r="E11" s="341">
        <v>8836305</v>
      </c>
      <c r="F11" s="342">
        <f>E11/E9</f>
        <v>0.43033674879827888</v>
      </c>
      <c r="G11" s="342">
        <f>(E11-C11)/C11</f>
        <v>-5.7674192820121907E-2</v>
      </c>
    </row>
    <row r="12" spans="2:7" ht="15" customHeight="1">
      <c r="B12" s="74" t="s">
        <v>302</v>
      </c>
      <c r="C12" s="343"/>
      <c r="D12" s="343"/>
      <c r="E12" s="343"/>
      <c r="F12" s="343"/>
      <c r="G12" s="344"/>
    </row>
    <row r="13" spans="2:7">
      <c r="B13" s="85" t="s">
        <v>231</v>
      </c>
      <c r="C13" s="345">
        <v>7711663</v>
      </c>
      <c r="D13" s="346">
        <f>C13/C13</f>
        <v>1</v>
      </c>
      <c r="E13" s="345">
        <v>7698603</v>
      </c>
      <c r="F13" s="346">
        <f>E13/E13</f>
        <v>1</v>
      </c>
      <c r="G13" s="347">
        <f>(E13-C13)/C13</f>
        <v>-1.6935387347709566E-3</v>
      </c>
    </row>
    <row r="14" spans="2:7">
      <c r="B14" s="87" t="s">
        <v>232</v>
      </c>
      <c r="C14" s="361">
        <v>4759902</v>
      </c>
      <c r="D14" s="349">
        <f>C14/C13</f>
        <v>0.61723418152478915</v>
      </c>
      <c r="E14" s="348">
        <v>4862858</v>
      </c>
      <c r="F14" s="349">
        <f>E14/E13</f>
        <v>0.63165460019174913</v>
      </c>
      <c r="G14" s="350">
        <f>(E14-C14)/C14</f>
        <v>2.1629857085292931E-2</v>
      </c>
    </row>
    <row r="15" spans="2:7">
      <c r="B15" s="87" t="s">
        <v>233</v>
      </c>
      <c r="C15" s="361">
        <v>2951761</v>
      </c>
      <c r="D15" s="349">
        <f>C15/C13</f>
        <v>0.38276581847521085</v>
      </c>
      <c r="E15" s="348">
        <v>2835745</v>
      </c>
      <c r="F15" s="349">
        <f>E15/E14</f>
        <v>0.58314369862331983</v>
      </c>
      <c r="G15" s="350">
        <f>(E15-C15)/C15</f>
        <v>-3.9303995140527979E-2</v>
      </c>
    </row>
    <row r="16" spans="2:7" ht="15" customHeight="1">
      <c r="B16" s="74" t="s">
        <v>303</v>
      </c>
      <c r="C16" s="343"/>
      <c r="D16" s="343"/>
      <c r="E16" s="343"/>
      <c r="F16" s="343"/>
      <c r="G16" s="344"/>
    </row>
    <row r="17" spans="2:12">
      <c r="B17" s="87" t="s">
        <v>231</v>
      </c>
      <c r="C17" s="345">
        <v>6591865</v>
      </c>
      <c r="D17" s="346">
        <f>C17/C17</f>
        <v>1</v>
      </c>
      <c r="E17" s="345">
        <v>6476287</v>
      </c>
      <c r="F17" s="346">
        <f>E17/E17</f>
        <v>1</v>
      </c>
      <c r="G17" s="347">
        <f>(E17-C17)/C17</f>
        <v>-1.7533429461920109E-2</v>
      </c>
    </row>
    <row r="18" spans="2:12">
      <c r="B18" s="87" t="s">
        <v>232</v>
      </c>
      <c r="C18" s="348">
        <v>2787146</v>
      </c>
      <c r="D18" s="349">
        <f>C18/C17</f>
        <v>0.42281600123788943</v>
      </c>
      <c r="E18" s="348">
        <v>2876302</v>
      </c>
      <c r="F18" s="349">
        <f>E18/E17</f>
        <v>0.44412824817677166</v>
      </c>
      <c r="G18" s="350">
        <f>(E18-C18)/C18</f>
        <v>3.1988277614448613E-2</v>
      </c>
    </row>
    <row r="19" spans="2:12">
      <c r="B19" s="87" t="s">
        <v>233</v>
      </c>
      <c r="C19" s="351">
        <v>3804719</v>
      </c>
      <c r="D19" s="352">
        <f>C19/C17</f>
        <v>0.57718399876211057</v>
      </c>
      <c r="E19" s="351">
        <v>3599985</v>
      </c>
      <c r="F19" s="352">
        <f>E19/E17</f>
        <v>0.55587175182322834</v>
      </c>
      <c r="G19" s="350">
        <f>(E19-C19)/C19</f>
        <v>-5.3810544221531212E-2</v>
      </c>
    </row>
    <row r="20" spans="2:12" ht="15" customHeight="1">
      <c r="B20" s="74" t="s">
        <v>87</v>
      </c>
      <c r="C20" s="343"/>
      <c r="D20" s="343"/>
      <c r="E20" s="343"/>
      <c r="F20" s="343"/>
      <c r="G20" s="344"/>
    </row>
    <row r="21" spans="2:12">
      <c r="B21" s="87" t="s">
        <v>231</v>
      </c>
      <c r="C21" s="345">
        <v>3360494</v>
      </c>
      <c r="D21" s="346">
        <f>C21/C21</f>
        <v>1</v>
      </c>
      <c r="E21" s="345">
        <v>3090514</v>
      </c>
      <c r="F21" s="346">
        <f>E21/E21</f>
        <v>1</v>
      </c>
      <c r="G21" s="347">
        <f>(E21-C21)/C21</f>
        <v>-8.0339378674682951E-2</v>
      </c>
    </row>
    <row r="22" spans="2:12">
      <c r="B22" s="87" t="s">
        <v>232</v>
      </c>
      <c r="C22" s="348">
        <v>2131326</v>
      </c>
      <c r="D22" s="349">
        <f>C22/C21</f>
        <v>0.63422996737979598</v>
      </c>
      <c r="E22" s="348">
        <v>2079572</v>
      </c>
      <c r="F22" s="349">
        <f>E22/E21</f>
        <v>0.67288871689304752</v>
      </c>
      <c r="G22" s="350">
        <f>(E22-C22)/C22</f>
        <v>-2.428253584857502E-2</v>
      </c>
    </row>
    <row r="23" spans="2:12">
      <c r="B23" s="87" t="s">
        <v>233</v>
      </c>
      <c r="C23" s="351">
        <v>1229168</v>
      </c>
      <c r="D23" s="352">
        <f>C23/C21</f>
        <v>0.36577003262020408</v>
      </c>
      <c r="E23" s="351">
        <v>1010942</v>
      </c>
      <c r="F23" s="352">
        <f>E23/E21</f>
        <v>0.32711128310695242</v>
      </c>
      <c r="G23" s="350">
        <f>(E23-C23)/C23</f>
        <v>-0.17753960402483632</v>
      </c>
    </row>
    <row r="24" spans="2:12" ht="15" customHeight="1">
      <c r="B24" s="74" t="s">
        <v>304</v>
      </c>
      <c r="C24" s="343"/>
      <c r="D24" s="343"/>
      <c r="E24" s="343"/>
      <c r="F24" s="343"/>
      <c r="G24" s="344"/>
    </row>
    <row r="25" spans="2:12">
      <c r="B25" s="87" t="s">
        <v>231</v>
      </c>
      <c r="C25" s="345">
        <v>224256</v>
      </c>
      <c r="D25" s="346">
        <f>C25/C25</f>
        <v>1</v>
      </c>
      <c r="E25" s="345">
        <v>193668</v>
      </c>
      <c r="F25" s="346">
        <f>E25/E25</f>
        <v>1</v>
      </c>
      <c r="G25" s="346">
        <f>(E25-C25)/C25</f>
        <v>-0.13639768835616439</v>
      </c>
    </row>
    <row r="26" spans="2:12">
      <c r="B26" s="87" t="s">
        <v>232</v>
      </c>
      <c r="C26" s="348">
        <v>224256</v>
      </c>
      <c r="D26" s="349">
        <f>C26/C25</f>
        <v>1</v>
      </c>
      <c r="E26" s="348">
        <v>193668</v>
      </c>
      <c r="F26" s="349">
        <f>E26/E25</f>
        <v>1</v>
      </c>
      <c r="G26" s="349">
        <f>(E26-C26)/C26</f>
        <v>-0.13639768835616439</v>
      </c>
    </row>
    <row r="27" spans="2:12">
      <c r="B27" s="87" t="s">
        <v>233</v>
      </c>
      <c r="C27" s="351" t="s">
        <v>213</v>
      </c>
      <c r="D27" s="352" t="str">
        <f>IFERROR(C27/C25,"-")</f>
        <v>-</v>
      </c>
      <c r="E27" s="351" t="s">
        <v>213</v>
      </c>
      <c r="F27" s="352" t="str">
        <f>IFERROR(E27/E25,"-")</f>
        <v>-</v>
      </c>
      <c r="G27" s="349" t="str">
        <f>IFERROR((E27-C27)/C27,"-")</f>
        <v>-</v>
      </c>
    </row>
    <row r="28" spans="2:12" ht="15.75" customHeight="1">
      <c r="B28" s="510" t="s">
        <v>32</v>
      </c>
      <c r="C28" s="511"/>
      <c r="D28" s="511"/>
      <c r="E28" s="511"/>
      <c r="F28" s="511"/>
      <c r="G28" s="512"/>
    </row>
    <row r="29" spans="2:12" ht="15" customHeight="1" thickBot="1"/>
    <row r="30" spans="2:12" ht="30" customHeight="1" thickBot="1">
      <c r="B30" s="40"/>
      <c r="C30" s="40"/>
      <c r="D30" s="40"/>
      <c r="E30" s="40"/>
      <c r="F30" s="40"/>
      <c r="G30" s="53" t="s">
        <v>49</v>
      </c>
      <c r="H30" s="40"/>
      <c r="I30" s="40"/>
      <c r="J30" s="40"/>
      <c r="K30" s="40"/>
      <c r="L30" s="40"/>
    </row>
  </sheetData>
  <mergeCells count="2">
    <mergeCell ref="B6:G6"/>
    <mergeCell ref="B28:G28"/>
  </mergeCells>
  <hyperlinks>
    <hyperlink ref="G30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 fitToPage="1"/>
  </sheetPr>
  <dimension ref="B27:L31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8.5703125" style="20" customWidth="1"/>
    <col min="2" max="8" width="11.42578125" style="20"/>
    <col min="9" max="9" width="12.85546875" style="20" customWidth="1"/>
    <col min="10" max="33" width="11.42578125" style="20"/>
    <col min="34" max="34" width="13.85546875" style="20" customWidth="1"/>
    <col min="35" max="264" width="11.42578125" style="20"/>
    <col min="265" max="265" width="12.85546875" style="20" customWidth="1"/>
    <col min="266" max="289" width="11.42578125" style="20"/>
    <col min="290" max="290" width="13.85546875" style="20" customWidth="1"/>
    <col min="291" max="520" width="11.42578125" style="20"/>
    <col min="521" max="521" width="12.85546875" style="20" customWidth="1"/>
    <col min="522" max="545" width="11.42578125" style="20"/>
    <col min="546" max="546" width="13.85546875" style="20" customWidth="1"/>
    <col min="547" max="776" width="11.42578125" style="20"/>
    <col min="777" max="777" width="12.85546875" style="20" customWidth="1"/>
    <col min="778" max="801" width="11.42578125" style="20"/>
    <col min="802" max="802" width="13.85546875" style="20" customWidth="1"/>
    <col min="803" max="1032" width="11.42578125" style="20"/>
    <col min="1033" max="1033" width="12.85546875" style="20" customWidth="1"/>
    <col min="1034" max="1057" width="11.42578125" style="20"/>
    <col min="1058" max="1058" width="13.85546875" style="20" customWidth="1"/>
    <col min="1059" max="1288" width="11.42578125" style="20"/>
    <col min="1289" max="1289" width="12.85546875" style="20" customWidth="1"/>
    <col min="1290" max="1313" width="11.42578125" style="20"/>
    <col min="1314" max="1314" width="13.85546875" style="20" customWidth="1"/>
    <col min="1315" max="1544" width="11.42578125" style="20"/>
    <col min="1545" max="1545" width="12.85546875" style="20" customWidth="1"/>
    <col min="1546" max="1569" width="11.42578125" style="20"/>
    <col min="1570" max="1570" width="13.85546875" style="20" customWidth="1"/>
    <col min="1571" max="1800" width="11.42578125" style="20"/>
    <col min="1801" max="1801" width="12.85546875" style="20" customWidth="1"/>
    <col min="1802" max="1825" width="11.42578125" style="20"/>
    <col min="1826" max="1826" width="13.85546875" style="20" customWidth="1"/>
    <col min="1827" max="2056" width="11.42578125" style="20"/>
    <col min="2057" max="2057" width="12.85546875" style="20" customWidth="1"/>
    <col min="2058" max="2081" width="11.42578125" style="20"/>
    <col min="2082" max="2082" width="13.85546875" style="20" customWidth="1"/>
    <col min="2083" max="2312" width="11.42578125" style="20"/>
    <col min="2313" max="2313" width="12.85546875" style="20" customWidth="1"/>
    <col min="2314" max="2337" width="11.42578125" style="20"/>
    <col min="2338" max="2338" width="13.85546875" style="20" customWidth="1"/>
    <col min="2339" max="2568" width="11.42578125" style="20"/>
    <col min="2569" max="2569" width="12.85546875" style="20" customWidth="1"/>
    <col min="2570" max="2593" width="11.42578125" style="20"/>
    <col min="2594" max="2594" width="13.85546875" style="20" customWidth="1"/>
    <col min="2595" max="2824" width="11.42578125" style="20"/>
    <col min="2825" max="2825" width="12.85546875" style="20" customWidth="1"/>
    <col min="2826" max="2849" width="11.42578125" style="20"/>
    <col min="2850" max="2850" width="13.85546875" style="20" customWidth="1"/>
    <col min="2851" max="3080" width="11.42578125" style="20"/>
    <col min="3081" max="3081" width="12.85546875" style="20" customWidth="1"/>
    <col min="3082" max="3105" width="11.42578125" style="20"/>
    <col min="3106" max="3106" width="13.85546875" style="20" customWidth="1"/>
    <col min="3107" max="3336" width="11.42578125" style="20"/>
    <col min="3337" max="3337" width="12.85546875" style="20" customWidth="1"/>
    <col min="3338" max="3361" width="11.42578125" style="20"/>
    <col min="3362" max="3362" width="13.85546875" style="20" customWidth="1"/>
    <col min="3363" max="3592" width="11.42578125" style="20"/>
    <col min="3593" max="3593" width="12.85546875" style="20" customWidth="1"/>
    <col min="3594" max="3617" width="11.42578125" style="20"/>
    <col min="3618" max="3618" width="13.85546875" style="20" customWidth="1"/>
    <col min="3619" max="3848" width="11.42578125" style="20"/>
    <col min="3849" max="3849" width="12.85546875" style="20" customWidth="1"/>
    <col min="3850" max="3873" width="11.42578125" style="20"/>
    <col min="3874" max="3874" width="13.85546875" style="20" customWidth="1"/>
    <col min="3875" max="4104" width="11.42578125" style="20"/>
    <col min="4105" max="4105" width="12.85546875" style="20" customWidth="1"/>
    <col min="4106" max="4129" width="11.42578125" style="20"/>
    <col min="4130" max="4130" width="13.85546875" style="20" customWidth="1"/>
    <col min="4131" max="4360" width="11.42578125" style="20"/>
    <col min="4361" max="4361" width="12.85546875" style="20" customWidth="1"/>
    <col min="4362" max="4385" width="11.42578125" style="20"/>
    <col min="4386" max="4386" width="13.85546875" style="20" customWidth="1"/>
    <col min="4387" max="4616" width="11.42578125" style="20"/>
    <col min="4617" max="4617" width="12.85546875" style="20" customWidth="1"/>
    <col min="4618" max="4641" width="11.42578125" style="20"/>
    <col min="4642" max="4642" width="13.85546875" style="20" customWidth="1"/>
    <col min="4643" max="4872" width="11.42578125" style="20"/>
    <col min="4873" max="4873" width="12.85546875" style="20" customWidth="1"/>
    <col min="4874" max="4897" width="11.42578125" style="20"/>
    <col min="4898" max="4898" width="13.85546875" style="20" customWidth="1"/>
    <col min="4899" max="5128" width="11.42578125" style="20"/>
    <col min="5129" max="5129" width="12.85546875" style="20" customWidth="1"/>
    <col min="5130" max="5153" width="11.42578125" style="20"/>
    <col min="5154" max="5154" width="13.85546875" style="20" customWidth="1"/>
    <col min="5155" max="5384" width="11.42578125" style="20"/>
    <col min="5385" max="5385" width="12.85546875" style="20" customWidth="1"/>
    <col min="5386" max="5409" width="11.42578125" style="20"/>
    <col min="5410" max="5410" width="13.85546875" style="20" customWidth="1"/>
    <col min="5411" max="5640" width="11.42578125" style="20"/>
    <col min="5641" max="5641" width="12.85546875" style="20" customWidth="1"/>
    <col min="5642" max="5665" width="11.42578125" style="20"/>
    <col min="5666" max="5666" width="13.85546875" style="20" customWidth="1"/>
    <col min="5667" max="5896" width="11.42578125" style="20"/>
    <col min="5897" max="5897" width="12.85546875" style="20" customWidth="1"/>
    <col min="5898" max="5921" width="11.42578125" style="20"/>
    <col min="5922" max="5922" width="13.85546875" style="20" customWidth="1"/>
    <col min="5923" max="6152" width="11.42578125" style="20"/>
    <col min="6153" max="6153" width="12.85546875" style="20" customWidth="1"/>
    <col min="6154" max="6177" width="11.42578125" style="20"/>
    <col min="6178" max="6178" width="13.85546875" style="20" customWidth="1"/>
    <col min="6179" max="6408" width="11.42578125" style="20"/>
    <col min="6409" max="6409" width="12.85546875" style="20" customWidth="1"/>
    <col min="6410" max="6433" width="11.42578125" style="20"/>
    <col min="6434" max="6434" width="13.85546875" style="20" customWidth="1"/>
    <col min="6435" max="6664" width="11.42578125" style="20"/>
    <col min="6665" max="6665" width="12.85546875" style="20" customWidth="1"/>
    <col min="6666" max="6689" width="11.42578125" style="20"/>
    <col min="6690" max="6690" width="13.85546875" style="20" customWidth="1"/>
    <col min="6691" max="6920" width="11.42578125" style="20"/>
    <col min="6921" max="6921" width="12.85546875" style="20" customWidth="1"/>
    <col min="6922" max="6945" width="11.42578125" style="20"/>
    <col min="6946" max="6946" width="13.85546875" style="20" customWidth="1"/>
    <col min="6947" max="7176" width="11.42578125" style="20"/>
    <col min="7177" max="7177" width="12.85546875" style="20" customWidth="1"/>
    <col min="7178" max="7201" width="11.42578125" style="20"/>
    <col min="7202" max="7202" width="13.85546875" style="20" customWidth="1"/>
    <col min="7203" max="7432" width="11.42578125" style="20"/>
    <col min="7433" max="7433" width="12.85546875" style="20" customWidth="1"/>
    <col min="7434" max="7457" width="11.42578125" style="20"/>
    <col min="7458" max="7458" width="13.85546875" style="20" customWidth="1"/>
    <col min="7459" max="7688" width="11.42578125" style="20"/>
    <col min="7689" max="7689" width="12.85546875" style="20" customWidth="1"/>
    <col min="7690" max="7713" width="11.42578125" style="20"/>
    <col min="7714" max="7714" width="13.85546875" style="20" customWidth="1"/>
    <col min="7715" max="7944" width="11.42578125" style="20"/>
    <col min="7945" max="7945" width="12.85546875" style="20" customWidth="1"/>
    <col min="7946" max="7969" width="11.42578125" style="20"/>
    <col min="7970" max="7970" width="13.85546875" style="20" customWidth="1"/>
    <col min="7971" max="8200" width="11.42578125" style="20"/>
    <col min="8201" max="8201" width="12.85546875" style="20" customWidth="1"/>
    <col min="8202" max="8225" width="11.42578125" style="20"/>
    <col min="8226" max="8226" width="13.85546875" style="20" customWidth="1"/>
    <col min="8227" max="8456" width="11.42578125" style="20"/>
    <col min="8457" max="8457" width="12.85546875" style="20" customWidth="1"/>
    <col min="8458" max="8481" width="11.42578125" style="20"/>
    <col min="8482" max="8482" width="13.85546875" style="20" customWidth="1"/>
    <col min="8483" max="8712" width="11.42578125" style="20"/>
    <col min="8713" max="8713" width="12.85546875" style="20" customWidth="1"/>
    <col min="8714" max="8737" width="11.42578125" style="20"/>
    <col min="8738" max="8738" width="13.85546875" style="20" customWidth="1"/>
    <col min="8739" max="8968" width="11.42578125" style="20"/>
    <col min="8969" max="8969" width="12.85546875" style="20" customWidth="1"/>
    <col min="8970" max="8993" width="11.42578125" style="20"/>
    <col min="8994" max="8994" width="13.85546875" style="20" customWidth="1"/>
    <col min="8995" max="9224" width="11.42578125" style="20"/>
    <col min="9225" max="9225" width="12.85546875" style="20" customWidth="1"/>
    <col min="9226" max="9249" width="11.42578125" style="20"/>
    <col min="9250" max="9250" width="13.85546875" style="20" customWidth="1"/>
    <col min="9251" max="9480" width="11.42578125" style="20"/>
    <col min="9481" max="9481" width="12.85546875" style="20" customWidth="1"/>
    <col min="9482" max="9505" width="11.42578125" style="20"/>
    <col min="9506" max="9506" width="13.85546875" style="20" customWidth="1"/>
    <col min="9507" max="9736" width="11.42578125" style="20"/>
    <col min="9737" max="9737" width="12.85546875" style="20" customWidth="1"/>
    <col min="9738" max="9761" width="11.42578125" style="20"/>
    <col min="9762" max="9762" width="13.85546875" style="20" customWidth="1"/>
    <col min="9763" max="9992" width="11.42578125" style="20"/>
    <col min="9993" max="9993" width="12.85546875" style="20" customWidth="1"/>
    <col min="9994" max="10017" width="11.42578125" style="20"/>
    <col min="10018" max="10018" width="13.85546875" style="20" customWidth="1"/>
    <col min="10019" max="10248" width="11.42578125" style="20"/>
    <col min="10249" max="10249" width="12.85546875" style="20" customWidth="1"/>
    <col min="10250" max="10273" width="11.42578125" style="20"/>
    <col min="10274" max="10274" width="13.85546875" style="20" customWidth="1"/>
    <col min="10275" max="10504" width="11.42578125" style="20"/>
    <col min="10505" max="10505" width="12.85546875" style="20" customWidth="1"/>
    <col min="10506" max="10529" width="11.42578125" style="20"/>
    <col min="10530" max="10530" width="13.85546875" style="20" customWidth="1"/>
    <col min="10531" max="10760" width="11.42578125" style="20"/>
    <col min="10761" max="10761" width="12.85546875" style="20" customWidth="1"/>
    <col min="10762" max="10785" width="11.42578125" style="20"/>
    <col min="10786" max="10786" width="13.85546875" style="20" customWidth="1"/>
    <col min="10787" max="11016" width="11.42578125" style="20"/>
    <col min="11017" max="11017" width="12.85546875" style="20" customWidth="1"/>
    <col min="11018" max="11041" width="11.42578125" style="20"/>
    <col min="11042" max="11042" width="13.85546875" style="20" customWidth="1"/>
    <col min="11043" max="11272" width="11.42578125" style="20"/>
    <col min="11273" max="11273" width="12.85546875" style="20" customWidth="1"/>
    <col min="11274" max="11297" width="11.42578125" style="20"/>
    <col min="11298" max="11298" width="13.85546875" style="20" customWidth="1"/>
    <col min="11299" max="11528" width="11.42578125" style="20"/>
    <col min="11529" max="11529" width="12.85546875" style="20" customWidth="1"/>
    <col min="11530" max="11553" width="11.42578125" style="20"/>
    <col min="11554" max="11554" width="13.85546875" style="20" customWidth="1"/>
    <col min="11555" max="11784" width="11.42578125" style="20"/>
    <col min="11785" max="11785" width="12.85546875" style="20" customWidth="1"/>
    <col min="11786" max="11809" width="11.42578125" style="20"/>
    <col min="11810" max="11810" width="13.85546875" style="20" customWidth="1"/>
    <col min="11811" max="12040" width="11.42578125" style="20"/>
    <col min="12041" max="12041" width="12.85546875" style="20" customWidth="1"/>
    <col min="12042" max="12065" width="11.42578125" style="20"/>
    <col min="12066" max="12066" width="13.85546875" style="20" customWidth="1"/>
    <col min="12067" max="12296" width="11.42578125" style="20"/>
    <col min="12297" max="12297" width="12.85546875" style="20" customWidth="1"/>
    <col min="12298" max="12321" width="11.42578125" style="20"/>
    <col min="12322" max="12322" width="13.85546875" style="20" customWidth="1"/>
    <col min="12323" max="12552" width="11.42578125" style="20"/>
    <col min="12553" max="12553" width="12.85546875" style="20" customWidth="1"/>
    <col min="12554" max="12577" width="11.42578125" style="20"/>
    <col min="12578" max="12578" width="13.85546875" style="20" customWidth="1"/>
    <col min="12579" max="12808" width="11.42578125" style="20"/>
    <col min="12809" max="12809" width="12.85546875" style="20" customWidth="1"/>
    <col min="12810" max="12833" width="11.42578125" style="20"/>
    <col min="12834" max="12834" width="13.85546875" style="20" customWidth="1"/>
    <col min="12835" max="13064" width="11.42578125" style="20"/>
    <col min="13065" max="13065" width="12.85546875" style="20" customWidth="1"/>
    <col min="13066" max="13089" width="11.42578125" style="20"/>
    <col min="13090" max="13090" width="13.85546875" style="20" customWidth="1"/>
    <col min="13091" max="13320" width="11.42578125" style="20"/>
    <col min="13321" max="13321" width="12.85546875" style="20" customWidth="1"/>
    <col min="13322" max="13345" width="11.42578125" style="20"/>
    <col min="13346" max="13346" width="13.85546875" style="20" customWidth="1"/>
    <col min="13347" max="13576" width="11.42578125" style="20"/>
    <col min="13577" max="13577" width="12.85546875" style="20" customWidth="1"/>
    <col min="13578" max="13601" width="11.42578125" style="20"/>
    <col min="13602" max="13602" width="13.85546875" style="20" customWidth="1"/>
    <col min="13603" max="13832" width="11.42578125" style="20"/>
    <col min="13833" max="13833" width="12.85546875" style="20" customWidth="1"/>
    <col min="13834" max="13857" width="11.42578125" style="20"/>
    <col min="13858" max="13858" width="13.85546875" style="20" customWidth="1"/>
    <col min="13859" max="14088" width="11.42578125" style="20"/>
    <col min="14089" max="14089" width="12.85546875" style="20" customWidth="1"/>
    <col min="14090" max="14113" width="11.42578125" style="20"/>
    <col min="14114" max="14114" width="13.85546875" style="20" customWidth="1"/>
    <col min="14115" max="14344" width="11.42578125" style="20"/>
    <col min="14345" max="14345" width="12.85546875" style="20" customWidth="1"/>
    <col min="14346" max="14369" width="11.42578125" style="20"/>
    <col min="14370" max="14370" width="13.85546875" style="20" customWidth="1"/>
    <col min="14371" max="14600" width="11.42578125" style="20"/>
    <col min="14601" max="14601" width="12.85546875" style="20" customWidth="1"/>
    <col min="14602" max="14625" width="11.42578125" style="20"/>
    <col min="14626" max="14626" width="13.85546875" style="20" customWidth="1"/>
    <col min="14627" max="14856" width="11.42578125" style="20"/>
    <col min="14857" max="14857" width="12.85546875" style="20" customWidth="1"/>
    <col min="14858" max="14881" width="11.42578125" style="20"/>
    <col min="14882" max="14882" width="13.85546875" style="20" customWidth="1"/>
    <col min="14883" max="15112" width="11.42578125" style="20"/>
    <col min="15113" max="15113" width="12.85546875" style="20" customWidth="1"/>
    <col min="15114" max="15137" width="11.42578125" style="20"/>
    <col min="15138" max="15138" width="13.85546875" style="20" customWidth="1"/>
    <col min="15139" max="15368" width="11.42578125" style="20"/>
    <col min="15369" max="15369" width="12.85546875" style="20" customWidth="1"/>
    <col min="15370" max="15393" width="11.42578125" style="20"/>
    <col min="15394" max="15394" width="13.85546875" style="20" customWidth="1"/>
    <col min="15395" max="15624" width="11.42578125" style="20"/>
    <col min="15625" max="15625" width="12.85546875" style="20" customWidth="1"/>
    <col min="15626" max="15649" width="11.42578125" style="20"/>
    <col min="15650" max="15650" width="13.85546875" style="20" customWidth="1"/>
    <col min="15651" max="15880" width="11.42578125" style="20"/>
    <col min="15881" max="15881" width="12.85546875" style="20" customWidth="1"/>
    <col min="15882" max="15905" width="11.42578125" style="20"/>
    <col min="15906" max="15906" width="13.85546875" style="20" customWidth="1"/>
    <col min="15907" max="16136" width="11.42578125" style="20"/>
    <col min="16137" max="16137" width="12.85546875" style="20" customWidth="1"/>
    <col min="16138" max="16161" width="11.42578125" style="20"/>
    <col min="16162" max="16162" width="13.85546875" style="20" customWidth="1"/>
    <col min="16163" max="16384" width="11.42578125" style="20"/>
  </cols>
  <sheetData>
    <row r="27" spans="2:12" ht="12.75" customHeight="1"/>
    <row r="28" spans="2:12"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</row>
    <row r="29" spans="2:12" ht="24.95" customHeight="1">
      <c r="B29" s="40"/>
      <c r="C29" s="40"/>
      <c r="D29" s="40"/>
      <c r="E29" s="40"/>
      <c r="F29" s="40"/>
      <c r="G29" s="40"/>
      <c r="H29" s="40"/>
      <c r="I29" s="40"/>
      <c r="J29" s="40"/>
      <c r="K29" s="40"/>
    </row>
    <row r="30" spans="2:12" ht="15" customHeight="1" thickBot="1"/>
    <row r="31" spans="2:12" ht="30" customHeight="1" thickBot="1">
      <c r="I31" s="53" t="s">
        <v>51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 fitToPage="1"/>
  </sheetPr>
  <dimension ref="B1:P33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1.42578125" style="20"/>
    <col min="2" max="2" width="28.85546875" style="20" customWidth="1"/>
    <col min="3" max="3" width="12.7109375" style="20" customWidth="1"/>
    <col min="4" max="4" width="10.7109375" style="20" customWidth="1"/>
    <col min="5" max="5" width="12.7109375" style="20" customWidth="1"/>
    <col min="6" max="7" width="10.7109375" style="20" customWidth="1"/>
    <col min="8" max="8" width="11.42578125" style="20"/>
    <col min="9" max="9" width="28.7109375" style="20" customWidth="1"/>
    <col min="10" max="14" width="11.42578125" style="20"/>
    <col min="15" max="15" width="13.28515625" style="20" customWidth="1"/>
    <col min="16" max="257" width="11.42578125" style="20"/>
    <col min="258" max="258" width="36.7109375" style="20" customWidth="1"/>
    <col min="259" max="259" width="12.7109375" style="20" customWidth="1"/>
    <col min="260" max="260" width="10.7109375" style="20" customWidth="1"/>
    <col min="261" max="261" width="12.7109375" style="20" customWidth="1"/>
    <col min="262" max="263" width="10.7109375" style="20" customWidth="1"/>
    <col min="264" max="270" width="11.42578125" style="20"/>
    <col min="271" max="271" width="13.28515625" style="20" customWidth="1"/>
    <col min="272" max="513" width="11.42578125" style="20"/>
    <col min="514" max="514" width="36.7109375" style="20" customWidth="1"/>
    <col min="515" max="515" width="12.7109375" style="20" customWidth="1"/>
    <col min="516" max="516" width="10.7109375" style="20" customWidth="1"/>
    <col min="517" max="517" width="12.7109375" style="20" customWidth="1"/>
    <col min="518" max="519" width="10.7109375" style="20" customWidth="1"/>
    <col min="520" max="526" width="11.42578125" style="20"/>
    <col min="527" max="527" width="13.28515625" style="20" customWidth="1"/>
    <col min="528" max="769" width="11.42578125" style="20"/>
    <col min="770" max="770" width="36.7109375" style="20" customWidth="1"/>
    <col min="771" max="771" width="12.7109375" style="20" customWidth="1"/>
    <col min="772" max="772" width="10.7109375" style="20" customWidth="1"/>
    <col min="773" max="773" width="12.7109375" style="20" customWidth="1"/>
    <col min="774" max="775" width="10.7109375" style="20" customWidth="1"/>
    <col min="776" max="782" width="11.42578125" style="20"/>
    <col min="783" max="783" width="13.28515625" style="20" customWidth="1"/>
    <col min="784" max="1025" width="11.42578125" style="20"/>
    <col min="1026" max="1026" width="36.7109375" style="20" customWidth="1"/>
    <col min="1027" max="1027" width="12.7109375" style="20" customWidth="1"/>
    <col min="1028" max="1028" width="10.7109375" style="20" customWidth="1"/>
    <col min="1029" max="1029" width="12.7109375" style="20" customWidth="1"/>
    <col min="1030" max="1031" width="10.7109375" style="20" customWidth="1"/>
    <col min="1032" max="1038" width="11.42578125" style="20"/>
    <col min="1039" max="1039" width="13.28515625" style="20" customWidth="1"/>
    <col min="1040" max="1281" width="11.42578125" style="20"/>
    <col min="1282" max="1282" width="36.7109375" style="20" customWidth="1"/>
    <col min="1283" max="1283" width="12.7109375" style="20" customWidth="1"/>
    <col min="1284" max="1284" width="10.7109375" style="20" customWidth="1"/>
    <col min="1285" max="1285" width="12.7109375" style="20" customWidth="1"/>
    <col min="1286" max="1287" width="10.7109375" style="20" customWidth="1"/>
    <col min="1288" max="1294" width="11.42578125" style="20"/>
    <col min="1295" max="1295" width="13.28515625" style="20" customWidth="1"/>
    <col min="1296" max="1537" width="11.42578125" style="20"/>
    <col min="1538" max="1538" width="36.7109375" style="20" customWidth="1"/>
    <col min="1539" max="1539" width="12.7109375" style="20" customWidth="1"/>
    <col min="1540" max="1540" width="10.7109375" style="20" customWidth="1"/>
    <col min="1541" max="1541" width="12.7109375" style="20" customWidth="1"/>
    <col min="1542" max="1543" width="10.7109375" style="20" customWidth="1"/>
    <col min="1544" max="1550" width="11.42578125" style="20"/>
    <col min="1551" max="1551" width="13.28515625" style="20" customWidth="1"/>
    <col min="1552" max="1793" width="11.42578125" style="20"/>
    <col min="1794" max="1794" width="36.7109375" style="20" customWidth="1"/>
    <col min="1795" max="1795" width="12.7109375" style="20" customWidth="1"/>
    <col min="1796" max="1796" width="10.7109375" style="20" customWidth="1"/>
    <col min="1797" max="1797" width="12.7109375" style="20" customWidth="1"/>
    <col min="1798" max="1799" width="10.7109375" style="20" customWidth="1"/>
    <col min="1800" max="1806" width="11.42578125" style="20"/>
    <col min="1807" max="1807" width="13.28515625" style="20" customWidth="1"/>
    <col min="1808" max="2049" width="11.42578125" style="20"/>
    <col min="2050" max="2050" width="36.7109375" style="20" customWidth="1"/>
    <col min="2051" max="2051" width="12.7109375" style="20" customWidth="1"/>
    <col min="2052" max="2052" width="10.7109375" style="20" customWidth="1"/>
    <col min="2053" max="2053" width="12.7109375" style="20" customWidth="1"/>
    <col min="2054" max="2055" width="10.7109375" style="20" customWidth="1"/>
    <col min="2056" max="2062" width="11.42578125" style="20"/>
    <col min="2063" max="2063" width="13.28515625" style="20" customWidth="1"/>
    <col min="2064" max="2305" width="11.42578125" style="20"/>
    <col min="2306" max="2306" width="36.7109375" style="20" customWidth="1"/>
    <col min="2307" max="2307" width="12.7109375" style="20" customWidth="1"/>
    <col min="2308" max="2308" width="10.7109375" style="20" customWidth="1"/>
    <col min="2309" max="2309" width="12.7109375" style="20" customWidth="1"/>
    <col min="2310" max="2311" width="10.7109375" style="20" customWidth="1"/>
    <col min="2312" max="2318" width="11.42578125" style="20"/>
    <col min="2319" max="2319" width="13.28515625" style="20" customWidth="1"/>
    <col min="2320" max="2561" width="11.42578125" style="20"/>
    <col min="2562" max="2562" width="36.7109375" style="20" customWidth="1"/>
    <col min="2563" max="2563" width="12.7109375" style="20" customWidth="1"/>
    <col min="2564" max="2564" width="10.7109375" style="20" customWidth="1"/>
    <col min="2565" max="2565" width="12.7109375" style="20" customWidth="1"/>
    <col min="2566" max="2567" width="10.7109375" style="20" customWidth="1"/>
    <col min="2568" max="2574" width="11.42578125" style="20"/>
    <col min="2575" max="2575" width="13.28515625" style="20" customWidth="1"/>
    <col min="2576" max="2817" width="11.42578125" style="20"/>
    <col min="2818" max="2818" width="36.7109375" style="20" customWidth="1"/>
    <col min="2819" max="2819" width="12.7109375" style="20" customWidth="1"/>
    <col min="2820" max="2820" width="10.7109375" style="20" customWidth="1"/>
    <col min="2821" max="2821" width="12.7109375" style="20" customWidth="1"/>
    <col min="2822" max="2823" width="10.7109375" style="20" customWidth="1"/>
    <col min="2824" max="2830" width="11.42578125" style="20"/>
    <col min="2831" max="2831" width="13.28515625" style="20" customWidth="1"/>
    <col min="2832" max="3073" width="11.42578125" style="20"/>
    <col min="3074" max="3074" width="36.7109375" style="20" customWidth="1"/>
    <col min="3075" max="3075" width="12.7109375" style="20" customWidth="1"/>
    <col min="3076" max="3076" width="10.7109375" style="20" customWidth="1"/>
    <col min="3077" max="3077" width="12.7109375" style="20" customWidth="1"/>
    <col min="3078" max="3079" width="10.7109375" style="20" customWidth="1"/>
    <col min="3080" max="3086" width="11.42578125" style="20"/>
    <col min="3087" max="3087" width="13.28515625" style="20" customWidth="1"/>
    <col min="3088" max="3329" width="11.42578125" style="20"/>
    <col min="3330" max="3330" width="36.7109375" style="20" customWidth="1"/>
    <col min="3331" max="3331" width="12.7109375" style="20" customWidth="1"/>
    <col min="3332" max="3332" width="10.7109375" style="20" customWidth="1"/>
    <col min="3333" max="3333" width="12.7109375" style="20" customWidth="1"/>
    <col min="3334" max="3335" width="10.7109375" style="20" customWidth="1"/>
    <col min="3336" max="3342" width="11.42578125" style="20"/>
    <col min="3343" max="3343" width="13.28515625" style="20" customWidth="1"/>
    <col min="3344" max="3585" width="11.42578125" style="20"/>
    <col min="3586" max="3586" width="36.7109375" style="20" customWidth="1"/>
    <col min="3587" max="3587" width="12.7109375" style="20" customWidth="1"/>
    <col min="3588" max="3588" width="10.7109375" style="20" customWidth="1"/>
    <col min="3589" max="3589" width="12.7109375" style="20" customWidth="1"/>
    <col min="3590" max="3591" width="10.7109375" style="20" customWidth="1"/>
    <col min="3592" max="3598" width="11.42578125" style="20"/>
    <col min="3599" max="3599" width="13.28515625" style="20" customWidth="1"/>
    <col min="3600" max="3841" width="11.42578125" style="20"/>
    <col min="3842" max="3842" width="36.7109375" style="20" customWidth="1"/>
    <col min="3843" max="3843" width="12.7109375" style="20" customWidth="1"/>
    <col min="3844" max="3844" width="10.7109375" style="20" customWidth="1"/>
    <col min="3845" max="3845" width="12.7109375" style="20" customWidth="1"/>
    <col min="3846" max="3847" width="10.7109375" style="20" customWidth="1"/>
    <col min="3848" max="3854" width="11.42578125" style="20"/>
    <col min="3855" max="3855" width="13.28515625" style="20" customWidth="1"/>
    <col min="3856" max="4097" width="11.42578125" style="20"/>
    <col min="4098" max="4098" width="36.7109375" style="20" customWidth="1"/>
    <col min="4099" max="4099" width="12.7109375" style="20" customWidth="1"/>
    <col min="4100" max="4100" width="10.7109375" style="20" customWidth="1"/>
    <col min="4101" max="4101" width="12.7109375" style="20" customWidth="1"/>
    <col min="4102" max="4103" width="10.7109375" style="20" customWidth="1"/>
    <col min="4104" max="4110" width="11.42578125" style="20"/>
    <col min="4111" max="4111" width="13.28515625" style="20" customWidth="1"/>
    <col min="4112" max="4353" width="11.42578125" style="20"/>
    <col min="4354" max="4354" width="36.7109375" style="20" customWidth="1"/>
    <col min="4355" max="4355" width="12.7109375" style="20" customWidth="1"/>
    <col min="4356" max="4356" width="10.7109375" style="20" customWidth="1"/>
    <col min="4357" max="4357" width="12.7109375" style="20" customWidth="1"/>
    <col min="4358" max="4359" width="10.7109375" style="20" customWidth="1"/>
    <col min="4360" max="4366" width="11.42578125" style="20"/>
    <col min="4367" max="4367" width="13.28515625" style="20" customWidth="1"/>
    <col min="4368" max="4609" width="11.42578125" style="20"/>
    <col min="4610" max="4610" width="36.7109375" style="20" customWidth="1"/>
    <col min="4611" max="4611" width="12.7109375" style="20" customWidth="1"/>
    <col min="4612" max="4612" width="10.7109375" style="20" customWidth="1"/>
    <col min="4613" max="4613" width="12.7109375" style="20" customWidth="1"/>
    <col min="4614" max="4615" width="10.7109375" style="20" customWidth="1"/>
    <col min="4616" max="4622" width="11.42578125" style="20"/>
    <col min="4623" max="4623" width="13.28515625" style="20" customWidth="1"/>
    <col min="4624" max="4865" width="11.42578125" style="20"/>
    <col min="4866" max="4866" width="36.7109375" style="20" customWidth="1"/>
    <col min="4867" max="4867" width="12.7109375" style="20" customWidth="1"/>
    <col min="4868" max="4868" width="10.7109375" style="20" customWidth="1"/>
    <col min="4869" max="4869" width="12.7109375" style="20" customWidth="1"/>
    <col min="4870" max="4871" width="10.7109375" style="20" customWidth="1"/>
    <col min="4872" max="4878" width="11.42578125" style="20"/>
    <col min="4879" max="4879" width="13.28515625" style="20" customWidth="1"/>
    <col min="4880" max="5121" width="11.42578125" style="20"/>
    <col min="5122" max="5122" width="36.7109375" style="20" customWidth="1"/>
    <col min="5123" max="5123" width="12.7109375" style="20" customWidth="1"/>
    <col min="5124" max="5124" width="10.7109375" style="20" customWidth="1"/>
    <col min="5125" max="5125" width="12.7109375" style="20" customWidth="1"/>
    <col min="5126" max="5127" width="10.7109375" style="20" customWidth="1"/>
    <col min="5128" max="5134" width="11.42578125" style="20"/>
    <col min="5135" max="5135" width="13.28515625" style="20" customWidth="1"/>
    <col min="5136" max="5377" width="11.42578125" style="20"/>
    <col min="5378" max="5378" width="36.7109375" style="20" customWidth="1"/>
    <col min="5379" max="5379" width="12.7109375" style="20" customWidth="1"/>
    <col min="5380" max="5380" width="10.7109375" style="20" customWidth="1"/>
    <col min="5381" max="5381" width="12.7109375" style="20" customWidth="1"/>
    <col min="5382" max="5383" width="10.7109375" style="20" customWidth="1"/>
    <col min="5384" max="5390" width="11.42578125" style="20"/>
    <col min="5391" max="5391" width="13.28515625" style="20" customWidth="1"/>
    <col min="5392" max="5633" width="11.42578125" style="20"/>
    <col min="5634" max="5634" width="36.7109375" style="20" customWidth="1"/>
    <col min="5635" max="5635" width="12.7109375" style="20" customWidth="1"/>
    <col min="5636" max="5636" width="10.7109375" style="20" customWidth="1"/>
    <col min="5637" max="5637" width="12.7109375" style="20" customWidth="1"/>
    <col min="5638" max="5639" width="10.7109375" style="20" customWidth="1"/>
    <col min="5640" max="5646" width="11.42578125" style="20"/>
    <col min="5647" max="5647" width="13.28515625" style="20" customWidth="1"/>
    <col min="5648" max="5889" width="11.42578125" style="20"/>
    <col min="5890" max="5890" width="36.7109375" style="20" customWidth="1"/>
    <col min="5891" max="5891" width="12.7109375" style="20" customWidth="1"/>
    <col min="5892" max="5892" width="10.7109375" style="20" customWidth="1"/>
    <col min="5893" max="5893" width="12.7109375" style="20" customWidth="1"/>
    <col min="5894" max="5895" width="10.7109375" style="20" customWidth="1"/>
    <col min="5896" max="5902" width="11.42578125" style="20"/>
    <col min="5903" max="5903" width="13.28515625" style="20" customWidth="1"/>
    <col min="5904" max="6145" width="11.42578125" style="20"/>
    <col min="6146" max="6146" width="36.7109375" style="20" customWidth="1"/>
    <col min="6147" max="6147" width="12.7109375" style="20" customWidth="1"/>
    <col min="6148" max="6148" width="10.7109375" style="20" customWidth="1"/>
    <col min="6149" max="6149" width="12.7109375" style="20" customWidth="1"/>
    <col min="6150" max="6151" width="10.7109375" style="20" customWidth="1"/>
    <col min="6152" max="6158" width="11.42578125" style="20"/>
    <col min="6159" max="6159" width="13.28515625" style="20" customWidth="1"/>
    <col min="6160" max="6401" width="11.42578125" style="20"/>
    <col min="6402" max="6402" width="36.7109375" style="20" customWidth="1"/>
    <col min="6403" max="6403" width="12.7109375" style="20" customWidth="1"/>
    <col min="6404" max="6404" width="10.7109375" style="20" customWidth="1"/>
    <col min="6405" max="6405" width="12.7109375" style="20" customWidth="1"/>
    <col min="6406" max="6407" width="10.7109375" style="20" customWidth="1"/>
    <col min="6408" max="6414" width="11.42578125" style="20"/>
    <col min="6415" max="6415" width="13.28515625" style="20" customWidth="1"/>
    <col min="6416" max="6657" width="11.42578125" style="20"/>
    <col min="6658" max="6658" width="36.7109375" style="20" customWidth="1"/>
    <col min="6659" max="6659" width="12.7109375" style="20" customWidth="1"/>
    <col min="6660" max="6660" width="10.7109375" style="20" customWidth="1"/>
    <col min="6661" max="6661" width="12.7109375" style="20" customWidth="1"/>
    <col min="6662" max="6663" width="10.7109375" style="20" customWidth="1"/>
    <col min="6664" max="6670" width="11.42578125" style="20"/>
    <col min="6671" max="6671" width="13.28515625" style="20" customWidth="1"/>
    <col min="6672" max="6913" width="11.42578125" style="20"/>
    <col min="6914" max="6914" width="36.7109375" style="20" customWidth="1"/>
    <col min="6915" max="6915" width="12.7109375" style="20" customWidth="1"/>
    <col min="6916" max="6916" width="10.7109375" style="20" customWidth="1"/>
    <col min="6917" max="6917" width="12.7109375" style="20" customWidth="1"/>
    <col min="6918" max="6919" width="10.7109375" style="20" customWidth="1"/>
    <col min="6920" max="6926" width="11.42578125" style="20"/>
    <col min="6927" max="6927" width="13.28515625" style="20" customWidth="1"/>
    <col min="6928" max="7169" width="11.42578125" style="20"/>
    <col min="7170" max="7170" width="36.7109375" style="20" customWidth="1"/>
    <col min="7171" max="7171" width="12.7109375" style="20" customWidth="1"/>
    <col min="7172" max="7172" width="10.7109375" style="20" customWidth="1"/>
    <col min="7173" max="7173" width="12.7109375" style="20" customWidth="1"/>
    <col min="7174" max="7175" width="10.7109375" style="20" customWidth="1"/>
    <col min="7176" max="7182" width="11.42578125" style="20"/>
    <col min="7183" max="7183" width="13.28515625" style="20" customWidth="1"/>
    <col min="7184" max="7425" width="11.42578125" style="20"/>
    <col min="7426" max="7426" width="36.7109375" style="20" customWidth="1"/>
    <col min="7427" max="7427" width="12.7109375" style="20" customWidth="1"/>
    <col min="7428" max="7428" width="10.7109375" style="20" customWidth="1"/>
    <col min="7429" max="7429" width="12.7109375" style="20" customWidth="1"/>
    <col min="7430" max="7431" width="10.7109375" style="20" customWidth="1"/>
    <col min="7432" max="7438" width="11.42578125" style="20"/>
    <col min="7439" max="7439" width="13.28515625" style="20" customWidth="1"/>
    <col min="7440" max="7681" width="11.42578125" style="20"/>
    <col min="7682" max="7682" width="36.7109375" style="20" customWidth="1"/>
    <col min="7683" max="7683" width="12.7109375" style="20" customWidth="1"/>
    <col min="7684" max="7684" width="10.7109375" style="20" customWidth="1"/>
    <col min="7685" max="7685" width="12.7109375" style="20" customWidth="1"/>
    <col min="7686" max="7687" width="10.7109375" style="20" customWidth="1"/>
    <col min="7688" max="7694" width="11.42578125" style="20"/>
    <col min="7695" max="7695" width="13.28515625" style="20" customWidth="1"/>
    <col min="7696" max="7937" width="11.42578125" style="20"/>
    <col min="7938" max="7938" width="36.7109375" style="20" customWidth="1"/>
    <col min="7939" max="7939" width="12.7109375" style="20" customWidth="1"/>
    <col min="7940" max="7940" width="10.7109375" style="20" customWidth="1"/>
    <col min="7941" max="7941" width="12.7109375" style="20" customWidth="1"/>
    <col min="7942" max="7943" width="10.7109375" style="20" customWidth="1"/>
    <col min="7944" max="7950" width="11.42578125" style="20"/>
    <col min="7951" max="7951" width="13.28515625" style="20" customWidth="1"/>
    <col min="7952" max="8193" width="11.42578125" style="20"/>
    <col min="8194" max="8194" width="36.7109375" style="20" customWidth="1"/>
    <col min="8195" max="8195" width="12.7109375" style="20" customWidth="1"/>
    <col min="8196" max="8196" width="10.7109375" style="20" customWidth="1"/>
    <col min="8197" max="8197" width="12.7109375" style="20" customWidth="1"/>
    <col min="8198" max="8199" width="10.7109375" style="20" customWidth="1"/>
    <col min="8200" max="8206" width="11.42578125" style="20"/>
    <col min="8207" max="8207" width="13.28515625" style="20" customWidth="1"/>
    <col min="8208" max="8449" width="11.42578125" style="20"/>
    <col min="8450" max="8450" width="36.7109375" style="20" customWidth="1"/>
    <col min="8451" max="8451" width="12.7109375" style="20" customWidth="1"/>
    <col min="8452" max="8452" width="10.7109375" style="20" customWidth="1"/>
    <col min="8453" max="8453" width="12.7109375" style="20" customWidth="1"/>
    <col min="8454" max="8455" width="10.7109375" style="20" customWidth="1"/>
    <col min="8456" max="8462" width="11.42578125" style="20"/>
    <col min="8463" max="8463" width="13.28515625" style="20" customWidth="1"/>
    <col min="8464" max="8705" width="11.42578125" style="20"/>
    <col min="8706" max="8706" width="36.7109375" style="20" customWidth="1"/>
    <col min="8707" max="8707" width="12.7109375" style="20" customWidth="1"/>
    <col min="8708" max="8708" width="10.7109375" style="20" customWidth="1"/>
    <col min="8709" max="8709" width="12.7109375" style="20" customWidth="1"/>
    <col min="8710" max="8711" width="10.7109375" style="20" customWidth="1"/>
    <col min="8712" max="8718" width="11.42578125" style="20"/>
    <col min="8719" max="8719" width="13.28515625" style="20" customWidth="1"/>
    <col min="8720" max="8961" width="11.42578125" style="20"/>
    <col min="8962" max="8962" width="36.7109375" style="20" customWidth="1"/>
    <col min="8963" max="8963" width="12.7109375" style="20" customWidth="1"/>
    <col min="8964" max="8964" width="10.7109375" style="20" customWidth="1"/>
    <col min="8965" max="8965" width="12.7109375" style="20" customWidth="1"/>
    <col min="8966" max="8967" width="10.7109375" style="20" customWidth="1"/>
    <col min="8968" max="8974" width="11.42578125" style="20"/>
    <col min="8975" max="8975" width="13.28515625" style="20" customWidth="1"/>
    <col min="8976" max="9217" width="11.42578125" style="20"/>
    <col min="9218" max="9218" width="36.7109375" style="20" customWidth="1"/>
    <col min="9219" max="9219" width="12.7109375" style="20" customWidth="1"/>
    <col min="9220" max="9220" width="10.7109375" style="20" customWidth="1"/>
    <col min="9221" max="9221" width="12.7109375" style="20" customWidth="1"/>
    <col min="9222" max="9223" width="10.7109375" style="20" customWidth="1"/>
    <col min="9224" max="9230" width="11.42578125" style="20"/>
    <col min="9231" max="9231" width="13.28515625" style="20" customWidth="1"/>
    <col min="9232" max="9473" width="11.42578125" style="20"/>
    <col min="9474" max="9474" width="36.7109375" style="20" customWidth="1"/>
    <col min="9475" max="9475" width="12.7109375" style="20" customWidth="1"/>
    <col min="9476" max="9476" width="10.7109375" style="20" customWidth="1"/>
    <col min="9477" max="9477" width="12.7109375" style="20" customWidth="1"/>
    <col min="9478" max="9479" width="10.7109375" style="20" customWidth="1"/>
    <col min="9480" max="9486" width="11.42578125" style="20"/>
    <col min="9487" max="9487" width="13.28515625" style="20" customWidth="1"/>
    <col min="9488" max="9729" width="11.42578125" style="20"/>
    <col min="9730" max="9730" width="36.7109375" style="20" customWidth="1"/>
    <col min="9731" max="9731" width="12.7109375" style="20" customWidth="1"/>
    <col min="9732" max="9732" width="10.7109375" style="20" customWidth="1"/>
    <col min="9733" max="9733" width="12.7109375" style="20" customWidth="1"/>
    <col min="9734" max="9735" width="10.7109375" style="20" customWidth="1"/>
    <col min="9736" max="9742" width="11.42578125" style="20"/>
    <col min="9743" max="9743" width="13.28515625" style="20" customWidth="1"/>
    <col min="9744" max="9985" width="11.42578125" style="20"/>
    <col min="9986" max="9986" width="36.7109375" style="20" customWidth="1"/>
    <col min="9987" max="9987" width="12.7109375" style="20" customWidth="1"/>
    <col min="9988" max="9988" width="10.7109375" style="20" customWidth="1"/>
    <col min="9989" max="9989" width="12.7109375" style="20" customWidth="1"/>
    <col min="9990" max="9991" width="10.7109375" style="20" customWidth="1"/>
    <col min="9992" max="9998" width="11.42578125" style="20"/>
    <col min="9999" max="9999" width="13.28515625" style="20" customWidth="1"/>
    <col min="10000" max="10241" width="11.42578125" style="20"/>
    <col min="10242" max="10242" width="36.7109375" style="20" customWidth="1"/>
    <col min="10243" max="10243" width="12.7109375" style="20" customWidth="1"/>
    <col min="10244" max="10244" width="10.7109375" style="20" customWidth="1"/>
    <col min="10245" max="10245" width="12.7109375" style="20" customWidth="1"/>
    <col min="10246" max="10247" width="10.7109375" style="20" customWidth="1"/>
    <col min="10248" max="10254" width="11.42578125" style="20"/>
    <col min="10255" max="10255" width="13.28515625" style="20" customWidth="1"/>
    <col min="10256" max="10497" width="11.42578125" style="20"/>
    <col min="10498" max="10498" width="36.7109375" style="20" customWidth="1"/>
    <col min="10499" max="10499" width="12.7109375" style="20" customWidth="1"/>
    <col min="10500" max="10500" width="10.7109375" style="20" customWidth="1"/>
    <col min="10501" max="10501" width="12.7109375" style="20" customWidth="1"/>
    <col min="10502" max="10503" width="10.7109375" style="20" customWidth="1"/>
    <col min="10504" max="10510" width="11.42578125" style="20"/>
    <col min="10511" max="10511" width="13.28515625" style="20" customWidth="1"/>
    <col min="10512" max="10753" width="11.42578125" style="20"/>
    <col min="10754" max="10754" width="36.7109375" style="20" customWidth="1"/>
    <col min="10755" max="10755" width="12.7109375" style="20" customWidth="1"/>
    <col min="10756" max="10756" width="10.7109375" style="20" customWidth="1"/>
    <col min="10757" max="10757" width="12.7109375" style="20" customWidth="1"/>
    <col min="10758" max="10759" width="10.7109375" style="20" customWidth="1"/>
    <col min="10760" max="10766" width="11.42578125" style="20"/>
    <col min="10767" max="10767" width="13.28515625" style="20" customWidth="1"/>
    <col min="10768" max="11009" width="11.42578125" style="20"/>
    <col min="11010" max="11010" width="36.7109375" style="20" customWidth="1"/>
    <col min="11011" max="11011" width="12.7109375" style="20" customWidth="1"/>
    <col min="11012" max="11012" width="10.7109375" style="20" customWidth="1"/>
    <col min="11013" max="11013" width="12.7109375" style="20" customWidth="1"/>
    <col min="11014" max="11015" width="10.7109375" style="20" customWidth="1"/>
    <col min="11016" max="11022" width="11.42578125" style="20"/>
    <col min="11023" max="11023" width="13.28515625" style="20" customWidth="1"/>
    <col min="11024" max="11265" width="11.42578125" style="20"/>
    <col min="11266" max="11266" width="36.7109375" style="20" customWidth="1"/>
    <col min="11267" max="11267" width="12.7109375" style="20" customWidth="1"/>
    <col min="11268" max="11268" width="10.7109375" style="20" customWidth="1"/>
    <col min="11269" max="11269" width="12.7109375" style="20" customWidth="1"/>
    <col min="11270" max="11271" width="10.7109375" style="20" customWidth="1"/>
    <col min="11272" max="11278" width="11.42578125" style="20"/>
    <col min="11279" max="11279" width="13.28515625" style="20" customWidth="1"/>
    <col min="11280" max="11521" width="11.42578125" style="20"/>
    <col min="11522" max="11522" width="36.7109375" style="20" customWidth="1"/>
    <col min="11523" max="11523" width="12.7109375" style="20" customWidth="1"/>
    <col min="11524" max="11524" width="10.7109375" style="20" customWidth="1"/>
    <col min="11525" max="11525" width="12.7109375" style="20" customWidth="1"/>
    <col min="11526" max="11527" width="10.7109375" style="20" customWidth="1"/>
    <col min="11528" max="11534" width="11.42578125" style="20"/>
    <col min="11535" max="11535" width="13.28515625" style="20" customWidth="1"/>
    <col min="11536" max="11777" width="11.42578125" style="20"/>
    <col min="11778" max="11778" width="36.7109375" style="20" customWidth="1"/>
    <col min="11779" max="11779" width="12.7109375" style="20" customWidth="1"/>
    <col min="11780" max="11780" width="10.7109375" style="20" customWidth="1"/>
    <col min="11781" max="11781" width="12.7109375" style="20" customWidth="1"/>
    <col min="11782" max="11783" width="10.7109375" style="20" customWidth="1"/>
    <col min="11784" max="11790" width="11.42578125" style="20"/>
    <col min="11791" max="11791" width="13.28515625" style="20" customWidth="1"/>
    <col min="11792" max="12033" width="11.42578125" style="20"/>
    <col min="12034" max="12034" width="36.7109375" style="20" customWidth="1"/>
    <col min="12035" max="12035" width="12.7109375" style="20" customWidth="1"/>
    <col min="12036" max="12036" width="10.7109375" style="20" customWidth="1"/>
    <col min="12037" max="12037" width="12.7109375" style="20" customWidth="1"/>
    <col min="12038" max="12039" width="10.7109375" style="20" customWidth="1"/>
    <col min="12040" max="12046" width="11.42578125" style="20"/>
    <col min="12047" max="12047" width="13.28515625" style="20" customWidth="1"/>
    <col min="12048" max="12289" width="11.42578125" style="20"/>
    <col min="12290" max="12290" width="36.7109375" style="20" customWidth="1"/>
    <col min="12291" max="12291" width="12.7109375" style="20" customWidth="1"/>
    <col min="12292" max="12292" width="10.7109375" style="20" customWidth="1"/>
    <col min="12293" max="12293" width="12.7109375" style="20" customWidth="1"/>
    <col min="12294" max="12295" width="10.7109375" style="20" customWidth="1"/>
    <col min="12296" max="12302" width="11.42578125" style="20"/>
    <col min="12303" max="12303" width="13.28515625" style="20" customWidth="1"/>
    <col min="12304" max="12545" width="11.42578125" style="20"/>
    <col min="12546" max="12546" width="36.7109375" style="20" customWidth="1"/>
    <col min="12547" max="12547" width="12.7109375" style="20" customWidth="1"/>
    <col min="12548" max="12548" width="10.7109375" style="20" customWidth="1"/>
    <col min="12549" max="12549" width="12.7109375" style="20" customWidth="1"/>
    <col min="12550" max="12551" width="10.7109375" style="20" customWidth="1"/>
    <col min="12552" max="12558" width="11.42578125" style="20"/>
    <col min="12559" max="12559" width="13.28515625" style="20" customWidth="1"/>
    <col min="12560" max="12801" width="11.42578125" style="20"/>
    <col min="12802" max="12802" width="36.7109375" style="20" customWidth="1"/>
    <col min="12803" max="12803" width="12.7109375" style="20" customWidth="1"/>
    <col min="12804" max="12804" width="10.7109375" style="20" customWidth="1"/>
    <col min="12805" max="12805" width="12.7109375" style="20" customWidth="1"/>
    <col min="12806" max="12807" width="10.7109375" style="20" customWidth="1"/>
    <col min="12808" max="12814" width="11.42578125" style="20"/>
    <col min="12815" max="12815" width="13.28515625" style="20" customWidth="1"/>
    <col min="12816" max="13057" width="11.42578125" style="20"/>
    <col min="13058" max="13058" width="36.7109375" style="20" customWidth="1"/>
    <col min="13059" max="13059" width="12.7109375" style="20" customWidth="1"/>
    <col min="13060" max="13060" width="10.7109375" style="20" customWidth="1"/>
    <col min="13061" max="13061" width="12.7109375" style="20" customWidth="1"/>
    <col min="13062" max="13063" width="10.7109375" style="20" customWidth="1"/>
    <col min="13064" max="13070" width="11.42578125" style="20"/>
    <col min="13071" max="13071" width="13.28515625" style="20" customWidth="1"/>
    <col min="13072" max="13313" width="11.42578125" style="20"/>
    <col min="13314" max="13314" width="36.7109375" style="20" customWidth="1"/>
    <col min="13315" max="13315" width="12.7109375" style="20" customWidth="1"/>
    <col min="13316" max="13316" width="10.7109375" style="20" customWidth="1"/>
    <col min="13317" max="13317" width="12.7109375" style="20" customWidth="1"/>
    <col min="13318" max="13319" width="10.7109375" style="20" customWidth="1"/>
    <col min="13320" max="13326" width="11.42578125" style="20"/>
    <col min="13327" max="13327" width="13.28515625" style="20" customWidth="1"/>
    <col min="13328" max="13569" width="11.42578125" style="20"/>
    <col min="13570" max="13570" width="36.7109375" style="20" customWidth="1"/>
    <col min="13571" max="13571" width="12.7109375" style="20" customWidth="1"/>
    <col min="13572" max="13572" width="10.7109375" style="20" customWidth="1"/>
    <col min="13573" max="13573" width="12.7109375" style="20" customWidth="1"/>
    <col min="13574" max="13575" width="10.7109375" style="20" customWidth="1"/>
    <col min="13576" max="13582" width="11.42578125" style="20"/>
    <col min="13583" max="13583" width="13.28515625" style="20" customWidth="1"/>
    <col min="13584" max="13825" width="11.42578125" style="20"/>
    <col min="13826" max="13826" width="36.7109375" style="20" customWidth="1"/>
    <col min="13827" max="13827" width="12.7109375" style="20" customWidth="1"/>
    <col min="13828" max="13828" width="10.7109375" style="20" customWidth="1"/>
    <col min="13829" max="13829" width="12.7109375" style="20" customWidth="1"/>
    <col min="13830" max="13831" width="10.7109375" style="20" customWidth="1"/>
    <col min="13832" max="13838" width="11.42578125" style="20"/>
    <col min="13839" max="13839" width="13.28515625" style="20" customWidth="1"/>
    <col min="13840" max="14081" width="11.42578125" style="20"/>
    <col min="14082" max="14082" width="36.7109375" style="20" customWidth="1"/>
    <col min="14083" max="14083" width="12.7109375" style="20" customWidth="1"/>
    <col min="14084" max="14084" width="10.7109375" style="20" customWidth="1"/>
    <col min="14085" max="14085" width="12.7109375" style="20" customWidth="1"/>
    <col min="14086" max="14087" width="10.7109375" style="20" customWidth="1"/>
    <col min="14088" max="14094" width="11.42578125" style="20"/>
    <col min="14095" max="14095" width="13.28515625" style="20" customWidth="1"/>
    <col min="14096" max="14337" width="11.42578125" style="20"/>
    <col min="14338" max="14338" width="36.7109375" style="20" customWidth="1"/>
    <col min="14339" max="14339" width="12.7109375" style="20" customWidth="1"/>
    <col min="14340" max="14340" width="10.7109375" style="20" customWidth="1"/>
    <col min="14341" max="14341" width="12.7109375" style="20" customWidth="1"/>
    <col min="14342" max="14343" width="10.7109375" style="20" customWidth="1"/>
    <col min="14344" max="14350" width="11.42578125" style="20"/>
    <col min="14351" max="14351" width="13.28515625" style="20" customWidth="1"/>
    <col min="14352" max="14593" width="11.42578125" style="20"/>
    <col min="14594" max="14594" width="36.7109375" style="20" customWidth="1"/>
    <col min="14595" max="14595" width="12.7109375" style="20" customWidth="1"/>
    <col min="14596" max="14596" width="10.7109375" style="20" customWidth="1"/>
    <col min="14597" max="14597" width="12.7109375" style="20" customWidth="1"/>
    <col min="14598" max="14599" width="10.7109375" style="20" customWidth="1"/>
    <col min="14600" max="14606" width="11.42578125" style="20"/>
    <col min="14607" max="14607" width="13.28515625" style="20" customWidth="1"/>
    <col min="14608" max="14849" width="11.42578125" style="20"/>
    <col min="14850" max="14850" width="36.7109375" style="20" customWidth="1"/>
    <col min="14851" max="14851" width="12.7109375" style="20" customWidth="1"/>
    <col min="14852" max="14852" width="10.7109375" style="20" customWidth="1"/>
    <col min="14853" max="14853" width="12.7109375" style="20" customWidth="1"/>
    <col min="14854" max="14855" width="10.7109375" style="20" customWidth="1"/>
    <col min="14856" max="14862" width="11.42578125" style="20"/>
    <col min="14863" max="14863" width="13.28515625" style="20" customWidth="1"/>
    <col min="14864" max="15105" width="11.42578125" style="20"/>
    <col min="15106" max="15106" width="36.7109375" style="20" customWidth="1"/>
    <col min="15107" max="15107" width="12.7109375" style="20" customWidth="1"/>
    <col min="15108" max="15108" width="10.7109375" style="20" customWidth="1"/>
    <col min="15109" max="15109" width="12.7109375" style="20" customWidth="1"/>
    <col min="15110" max="15111" width="10.7109375" style="20" customWidth="1"/>
    <col min="15112" max="15118" width="11.42578125" style="20"/>
    <col min="15119" max="15119" width="13.28515625" style="20" customWidth="1"/>
    <col min="15120" max="15361" width="11.42578125" style="20"/>
    <col min="15362" max="15362" width="36.7109375" style="20" customWidth="1"/>
    <col min="15363" max="15363" width="12.7109375" style="20" customWidth="1"/>
    <col min="15364" max="15364" width="10.7109375" style="20" customWidth="1"/>
    <col min="15365" max="15365" width="12.7109375" style="20" customWidth="1"/>
    <col min="15366" max="15367" width="10.7109375" style="20" customWidth="1"/>
    <col min="15368" max="15374" width="11.42578125" style="20"/>
    <col min="15375" max="15375" width="13.28515625" style="20" customWidth="1"/>
    <col min="15376" max="15617" width="11.42578125" style="20"/>
    <col min="15618" max="15618" width="36.7109375" style="20" customWidth="1"/>
    <col min="15619" max="15619" width="12.7109375" style="20" customWidth="1"/>
    <col min="15620" max="15620" width="10.7109375" style="20" customWidth="1"/>
    <col min="15621" max="15621" width="12.7109375" style="20" customWidth="1"/>
    <col min="15622" max="15623" width="10.7109375" style="20" customWidth="1"/>
    <col min="15624" max="15630" width="11.42578125" style="20"/>
    <col min="15631" max="15631" width="13.28515625" style="20" customWidth="1"/>
    <col min="15632" max="15873" width="11.42578125" style="20"/>
    <col min="15874" max="15874" width="36.7109375" style="20" customWidth="1"/>
    <col min="15875" max="15875" width="12.7109375" style="20" customWidth="1"/>
    <col min="15876" max="15876" width="10.7109375" style="20" customWidth="1"/>
    <col min="15877" max="15877" width="12.7109375" style="20" customWidth="1"/>
    <col min="15878" max="15879" width="10.7109375" style="20" customWidth="1"/>
    <col min="15880" max="15886" width="11.42578125" style="20"/>
    <col min="15887" max="15887" width="13.28515625" style="20" customWidth="1"/>
    <col min="15888" max="16129" width="11.42578125" style="20"/>
    <col min="16130" max="16130" width="36.7109375" style="20" customWidth="1"/>
    <col min="16131" max="16131" width="12.7109375" style="20" customWidth="1"/>
    <col min="16132" max="16132" width="10.7109375" style="20" customWidth="1"/>
    <col min="16133" max="16133" width="12.7109375" style="20" customWidth="1"/>
    <col min="16134" max="16135" width="10.7109375" style="20" customWidth="1"/>
    <col min="16136" max="16142" width="11.42578125" style="20"/>
    <col min="16143" max="16143" width="13.28515625" style="20" customWidth="1"/>
    <col min="16144" max="16384" width="11.42578125" style="20"/>
  </cols>
  <sheetData>
    <row r="1" spans="2:14" ht="26.25">
      <c r="B1" s="23"/>
    </row>
    <row r="7" spans="2:14" ht="33.75" customHeight="1">
      <c r="B7" s="580" t="s">
        <v>314</v>
      </c>
      <c r="C7" s="581"/>
      <c r="D7" s="581"/>
      <c r="E7" s="581"/>
      <c r="F7" s="581"/>
      <c r="G7" s="582"/>
      <c r="I7" s="580" t="s">
        <v>315</v>
      </c>
      <c r="J7" s="581"/>
      <c r="K7" s="581"/>
      <c r="L7" s="581"/>
      <c r="M7" s="581"/>
      <c r="N7" s="582"/>
    </row>
    <row r="8" spans="2:14" ht="41.25" customHeight="1">
      <c r="B8" s="24" t="s">
        <v>235</v>
      </c>
      <c r="C8" s="246" t="str">
        <f>actualizaciones!$A$3</f>
        <v>acumulado julio 2009</v>
      </c>
      <c r="D8" s="247" t="s">
        <v>27</v>
      </c>
      <c r="E8" s="246" t="str">
        <f>actualizaciones!$A$2</f>
        <v xml:space="preserve">acumulado julio 2010 </v>
      </c>
      <c r="F8" s="247" t="s">
        <v>27</v>
      </c>
      <c r="G8" s="247" t="s">
        <v>28</v>
      </c>
      <c r="I8" s="24" t="s">
        <v>235</v>
      </c>
      <c r="J8" s="246" t="str">
        <f>actualizaciones!$A$3</f>
        <v>acumulado julio 2009</v>
      </c>
      <c r="K8" s="247" t="s">
        <v>27</v>
      </c>
      <c r="L8" s="246" t="str">
        <f>actualizaciones!$A$2</f>
        <v xml:space="preserve">acumulado julio 2010 </v>
      </c>
      <c r="M8" s="247" t="s">
        <v>27</v>
      </c>
      <c r="N8" s="247" t="s">
        <v>28</v>
      </c>
    </row>
    <row r="9" spans="2:14">
      <c r="B9" s="74" t="s">
        <v>236</v>
      </c>
      <c r="C9" s="75"/>
      <c r="D9" s="76"/>
      <c r="E9" s="75"/>
      <c r="F9" s="75"/>
      <c r="G9" s="76"/>
      <c r="I9" s="74" t="s">
        <v>236</v>
      </c>
      <c r="J9" s="75"/>
      <c r="K9" s="76"/>
      <c r="L9" s="75"/>
      <c r="M9" s="75"/>
      <c r="N9" s="76"/>
    </row>
    <row r="10" spans="2:14">
      <c r="B10" s="274" t="s">
        <v>316</v>
      </c>
      <c r="C10" s="28">
        <v>7711663</v>
      </c>
      <c r="D10" s="29">
        <f>C10/$C$10</f>
        <v>1</v>
      </c>
      <c r="E10" s="28">
        <v>7698603</v>
      </c>
      <c r="F10" s="29">
        <f>E10/$E$10</f>
        <v>1</v>
      </c>
      <c r="G10" s="29">
        <f>(E10-C10)/C10</f>
        <v>-1.6935387347709566E-3</v>
      </c>
      <c r="I10" s="274" t="s">
        <v>316</v>
      </c>
      <c r="J10" s="28">
        <v>6591865</v>
      </c>
      <c r="K10" s="29">
        <f>J10/$C$10</f>
        <v>0.85479163184387075</v>
      </c>
      <c r="L10" s="28">
        <v>6476287</v>
      </c>
      <c r="M10" s="29">
        <f>L10/$E$10</f>
        <v>0.84122885671595227</v>
      </c>
      <c r="N10" s="29">
        <f>(L10-J10)/J10</f>
        <v>-1.7533429461920109E-2</v>
      </c>
    </row>
    <row r="11" spans="2:14">
      <c r="B11" s="74" t="s">
        <v>238</v>
      </c>
      <c r="C11" s="75"/>
      <c r="D11" s="83"/>
      <c r="E11" s="75"/>
      <c r="F11" s="353"/>
      <c r="G11" s="354"/>
      <c r="I11" s="74" t="s">
        <v>238</v>
      </c>
      <c r="J11" s="75"/>
      <c r="K11" s="83"/>
      <c r="L11" s="75"/>
      <c r="M11" s="353"/>
      <c r="N11" s="354"/>
    </row>
    <row r="12" spans="2:14">
      <c r="B12" s="87" t="s">
        <v>239</v>
      </c>
      <c r="C12" s="355">
        <v>4759902</v>
      </c>
      <c r="D12" s="86">
        <f>C12/$C$10</f>
        <v>0.61723418152478915</v>
      </c>
      <c r="E12" s="355">
        <v>4862858</v>
      </c>
      <c r="F12" s="86">
        <f>E12/$E$10</f>
        <v>0.63165460019174913</v>
      </c>
      <c r="G12" s="356">
        <f>(E12-C12)/C12</f>
        <v>2.1629857085292931E-2</v>
      </c>
      <c r="I12" s="87" t="s">
        <v>239</v>
      </c>
      <c r="J12" s="355">
        <v>2787146</v>
      </c>
      <c r="K12" s="86">
        <f>J12/$C$10</f>
        <v>0.36141957966783561</v>
      </c>
      <c r="L12" s="355">
        <v>2876302</v>
      </c>
      <c r="M12" s="86">
        <f>L12/$E$10</f>
        <v>0.37361349844900432</v>
      </c>
      <c r="N12" s="356">
        <f>(L12-J12)/J12</f>
        <v>3.1988277614448613E-2</v>
      </c>
    </row>
    <row r="13" spans="2:14">
      <c r="B13" s="87" t="s">
        <v>307</v>
      </c>
      <c r="C13" s="357">
        <v>582693</v>
      </c>
      <c r="D13" s="33">
        <f>C13/$C$10</f>
        <v>7.5559966767219988E-2</v>
      </c>
      <c r="E13" s="357">
        <v>632980</v>
      </c>
      <c r="F13" s="33">
        <f>E13/$E$10</f>
        <v>8.2220111882636365E-2</v>
      </c>
      <c r="G13" s="358">
        <f>(E13-C13)/C13</f>
        <v>8.630101957634638E-2</v>
      </c>
      <c r="I13" s="87" t="s">
        <v>307</v>
      </c>
      <c r="J13" s="357">
        <v>319628</v>
      </c>
      <c r="K13" s="33">
        <f>J13/$C$10</f>
        <v>4.1447350590916643E-2</v>
      </c>
      <c r="L13" s="357">
        <v>343310</v>
      </c>
      <c r="M13" s="33">
        <f>L13/$E$10</f>
        <v>4.4593804876027508E-2</v>
      </c>
      <c r="N13" s="358">
        <f>(L13-J13)/J13</f>
        <v>7.409238239453364E-2</v>
      </c>
    </row>
    <row r="14" spans="2:14">
      <c r="B14" s="87" t="s">
        <v>308</v>
      </c>
      <c r="C14" s="357">
        <v>3153691</v>
      </c>
      <c r="D14" s="33">
        <f>C14/$C$10</f>
        <v>0.40895083200601479</v>
      </c>
      <c r="E14" s="357">
        <v>3356200</v>
      </c>
      <c r="F14" s="33">
        <f>E14/$E$10</f>
        <v>0.43594922351496757</v>
      </c>
      <c r="G14" s="358">
        <f>(E14-C14)/C14</f>
        <v>6.4213329714293499E-2</v>
      </c>
      <c r="I14" s="87" t="s">
        <v>308</v>
      </c>
      <c r="J14" s="357">
        <v>1592558</v>
      </c>
      <c r="K14" s="33">
        <f>J14/$C$10</f>
        <v>0.20651291427024235</v>
      </c>
      <c r="L14" s="357">
        <v>1675752</v>
      </c>
      <c r="M14" s="33">
        <f>L14/$E$10</f>
        <v>0.21766962135857634</v>
      </c>
      <c r="N14" s="358">
        <f>(L14-J14)/J14</f>
        <v>5.2239227707876257E-2</v>
      </c>
    </row>
    <row r="15" spans="2:14">
      <c r="B15" s="87" t="s">
        <v>241</v>
      </c>
      <c r="C15" s="357">
        <v>954574</v>
      </c>
      <c r="D15" s="33">
        <f>C15/$C$10</f>
        <v>0.12378315805553225</v>
      </c>
      <c r="E15" s="357">
        <v>803958</v>
      </c>
      <c r="F15" s="33">
        <f>E15/$E$10</f>
        <v>0.10442907628825646</v>
      </c>
      <c r="G15" s="358">
        <f>(E15-C15)/C15</f>
        <v>-0.15778347199902784</v>
      </c>
      <c r="I15" s="87" t="s">
        <v>241</v>
      </c>
      <c r="J15" s="357">
        <v>815635</v>
      </c>
      <c r="K15" s="33">
        <f>J15/$C$10</f>
        <v>0.10576642158766533</v>
      </c>
      <c r="L15" s="357">
        <v>804119</v>
      </c>
      <c r="M15" s="33">
        <f>L15/$E$10</f>
        <v>0.10444998917336042</v>
      </c>
      <c r="N15" s="358">
        <f>(L15-J15)/J15</f>
        <v>-1.4119060609218585E-2</v>
      </c>
    </row>
    <row r="16" spans="2:14">
      <c r="B16" s="87" t="s">
        <v>242</v>
      </c>
      <c r="C16" s="357">
        <v>68944</v>
      </c>
      <c r="D16" s="33">
        <f>C16/$C$10</f>
        <v>8.9402246960221168E-3</v>
      </c>
      <c r="E16" s="357">
        <v>69720</v>
      </c>
      <c r="F16" s="33">
        <f>E16/$E$10</f>
        <v>9.0561885058886658E-3</v>
      </c>
      <c r="G16" s="358">
        <f>(E16-C16)/C16</f>
        <v>1.1255511719656533E-2</v>
      </c>
      <c r="I16" s="87" t="s">
        <v>242</v>
      </c>
      <c r="J16" s="357">
        <v>59325</v>
      </c>
      <c r="K16" s="33">
        <f>J16/$C$10</f>
        <v>7.6928932190112563E-3</v>
      </c>
      <c r="L16" s="357">
        <v>53121</v>
      </c>
      <c r="M16" s="33">
        <f>L16/$E$10</f>
        <v>6.9000830410400433E-3</v>
      </c>
      <c r="N16" s="358">
        <f>(L16-J16)/J16</f>
        <v>-0.10457648546144122</v>
      </c>
    </row>
    <row r="17" spans="2:16">
      <c r="B17" s="74" t="s">
        <v>243</v>
      </c>
      <c r="C17" s="83"/>
      <c r="D17" s="83"/>
      <c r="E17" s="83"/>
      <c r="F17" s="359"/>
      <c r="G17" s="360"/>
      <c r="I17" s="74" t="s">
        <v>243</v>
      </c>
      <c r="J17" s="83"/>
      <c r="K17" s="83"/>
      <c r="L17" s="83"/>
      <c r="M17" s="359"/>
      <c r="N17" s="360"/>
    </row>
    <row r="18" spans="2:16">
      <c r="B18" s="253" t="s">
        <v>244</v>
      </c>
      <c r="C18" s="88">
        <v>2951761</v>
      </c>
      <c r="D18" s="86">
        <f>C18/$C$10</f>
        <v>0.38276581847521085</v>
      </c>
      <c r="E18" s="88">
        <v>2835745</v>
      </c>
      <c r="F18" s="33">
        <f>E18/$E$10</f>
        <v>0.36834539980825093</v>
      </c>
      <c r="G18" s="35">
        <f>(E18-C18)/C18</f>
        <v>-3.9303995140527979E-2</v>
      </c>
      <c r="I18" s="253" t="s">
        <v>244</v>
      </c>
      <c r="J18" s="88">
        <v>3804719</v>
      </c>
      <c r="K18" s="86">
        <f>J18/$C$10</f>
        <v>0.49337205217603519</v>
      </c>
      <c r="L18" s="88">
        <v>3599985</v>
      </c>
      <c r="M18" s="33">
        <f>L18/$E$10</f>
        <v>0.46761535826694789</v>
      </c>
      <c r="N18" s="35">
        <f>(L18-J18)/J18</f>
        <v>-5.3810544221531212E-2</v>
      </c>
    </row>
    <row r="19" spans="2:16">
      <c r="B19" s="577" t="s">
        <v>88</v>
      </c>
      <c r="C19" s="578"/>
      <c r="D19" s="578"/>
      <c r="E19" s="578"/>
      <c r="F19" s="578"/>
      <c r="G19" s="579"/>
      <c r="I19" s="577" t="s">
        <v>88</v>
      </c>
      <c r="J19" s="578"/>
      <c r="K19" s="578"/>
      <c r="L19" s="578"/>
      <c r="M19" s="578"/>
      <c r="N19" s="579"/>
    </row>
    <row r="20" spans="2:16" ht="20.100000000000001" customHeight="1" thickBot="1"/>
    <row r="21" spans="2:16" ht="38.25" customHeight="1" thickBot="1">
      <c r="B21" s="580" t="s">
        <v>234</v>
      </c>
      <c r="C21" s="581"/>
      <c r="D21" s="581"/>
      <c r="E21" s="581"/>
      <c r="F21" s="581"/>
      <c r="G21" s="582"/>
      <c r="I21" s="580" t="s">
        <v>317</v>
      </c>
      <c r="J21" s="581"/>
      <c r="K21" s="581"/>
      <c r="L21" s="581"/>
      <c r="M21" s="581"/>
      <c r="N21" s="582"/>
      <c r="P21" s="53" t="s">
        <v>49</v>
      </c>
    </row>
    <row r="22" spans="2:16" ht="33.75" customHeight="1">
      <c r="B22" s="24" t="s">
        <v>235</v>
      </c>
      <c r="C22" s="246" t="str">
        <f>actualizaciones!$A$3</f>
        <v>acumulado julio 2009</v>
      </c>
      <c r="D22" s="247" t="s">
        <v>27</v>
      </c>
      <c r="E22" s="246" t="str">
        <f>actualizaciones!$A$2</f>
        <v xml:space="preserve">acumulado julio 2010 </v>
      </c>
      <c r="F22" s="247" t="s">
        <v>27</v>
      </c>
      <c r="G22" s="247" t="s">
        <v>28</v>
      </c>
      <c r="I22" s="24" t="s">
        <v>235</v>
      </c>
      <c r="J22" s="246" t="str">
        <f>actualizaciones!$A$3</f>
        <v>acumulado julio 2009</v>
      </c>
      <c r="K22" s="247" t="s">
        <v>27</v>
      </c>
      <c r="L22" s="246" t="str">
        <f>actualizaciones!$A$2</f>
        <v xml:space="preserve">acumulado julio 2010 </v>
      </c>
      <c r="M22" s="247" t="s">
        <v>27</v>
      </c>
      <c r="N22" s="247" t="s">
        <v>28</v>
      </c>
    </row>
    <row r="23" spans="2:16">
      <c r="B23" s="74" t="s">
        <v>236</v>
      </c>
      <c r="C23" s="75"/>
      <c r="D23" s="76"/>
      <c r="E23" s="75"/>
      <c r="F23" s="75"/>
      <c r="G23" s="76"/>
      <c r="I23" s="74" t="s">
        <v>236</v>
      </c>
      <c r="J23" s="75"/>
      <c r="K23" s="76"/>
      <c r="L23" s="75"/>
      <c r="M23" s="75"/>
      <c r="N23" s="76"/>
    </row>
    <row r="24" spans="2:16">
      <c r="B24" s="274" t="s">
        <v>316</v>
      </c>
      <c r="C24" s="28">
        <v>3360494</v>
      </c>
      <c r="D24" s="29">
        <f>C24/$C$10</f>
        <v>0.43576774555630865</v>
      </c>
      <c r="E24" s="28">
        <v>3090514</v>
      </c>
      <c r="F24" s="29">
        <f>E24/$E$10</f>
        <v>0.40143828692036726</v>
      </c>
      <c r="G24" s="29">
        <f>(E24-C24)/C24</f>
        <v>-8.0339378674682951E-2</v>
      </c>
      <c r="I24" s="274" t="s">
        <v>316</v>
      </c>
      <c r="J24" s="28">
        <v>224256</v>
      </c>
      <c r="K24" s="29">
        <f>J24/$C$10</f>
        <v>2.9080108920734735E-2</v>
      </c>
      <c r="L24" s="28">
        <v>193668</v>
      </c>
      <c r="M24" s="29">
        <f>L24/$E$10</f>
        <v>2.5156252374619135E-2</v>
      </c>
      <c r="N24" s="29">
        <f>(L24-J24)/J24</f>
        <v>-0.13639768835616439</v>
      </c>
    </row>
    <row r="25" spans="2:16">
      <c r="B25" s="74" t="s">
        <v>238</v>
      </c>
      <c r="C25" s="75"/>
      <c r="D25" s="83"/>
      <c r="E25" s="75"/>
      <c r="F25" s="353"/>
      <c r="G25" s="354"/>
      <c r="I25" s="74" t="s">
        <v>238</v>
      </c>
      <c r="J25" s="75"/>
      <c r="K25" s="83"/>
      <c r="L25" s="75"/>
      <c r="M25" s="353"/>
      <c r="N25" s="354"/>
    </row>
    <row r="26" spans="2:16">
      <c r="B26" s="87" t="s">
        <v>239</v>
      </c>
      <c r="C26" s="355">
        <v>2131326</v>
      </c>
      <c r="D26" s="86">
        <f>C26/$C$10</f>
        <v>0.27637696304934489</v>
      </c>
      <c r="E26" s="355">
        <v>2079572</v>
      </c>
      <c r="F26" s="86">
        <f>E26/$E$10</f>
        <v>0.27012329379758898</v>
      </c>
      <c r="G26" s="356">
        <f>(E26-C26)/C26</f>
        <v>-2.428253584857502E-2</v>
      </c>
      <c r="I26" s="87" t="s">
        <v>239</v>
      </c>
      <c r="J26" s="355">
        <v>224256</v>
      </c>
      <c r="K26" s="86">
        <f>J26/$C$10</f>
        <v>2.9080108920734735E-2</v>
      </c>
      <c r="L26" s="355">
        <v>193668</v>
      </c>
      <c r="M26" s="86">
        <f>L26/$E$10</f>
        <v>2.5156252374619135E-2</v>
      </c>
      <c r="N26" s="356">
        <f>(L26-J26)/J26</f>
        <v>-0.13639768835616439</v>
      </c>
    </row>
    <row r="27" spans="2:16">
      <c r="B27" s="87" t="s">
        <v>240</v>
      </c>
      <c r="C27" s="357">
        <v>1754608</v>
      </c>
      <c r="D27" s="33">
        <f>C27/$C$10</f>
        <v>0.22752653999532915</v>
      </c>
      <c r="E27" s="357">
        <v>1737011</v>
      </c>
      <c r="F27" s="33">
        <f>E27/$E$10</f>
        <v>0.22562677930008859</v>
      </c>
      <c r="G27" s="358">
        <f>(E27-C27)/C27</f>
        <v>-1.0029020727136774E-2</v>
      </c>
      <c r="I27" s="87" t="s">
        <v>240</v>
      </c>
      <c r="J27" s="357">
        <v>71618</v>
      </c>
      <c r="K27" s="33">
        <f>J27/$C$10</f>
        <v>9.2869722133863998E-3</v>
      </c>
      <c r="L27" s="357">
        <v>55034</v>
      </c>
      <c r="M27" s="33">
        <f>L27/$E$10</f>
        <v>7.1485696820579011E-3</v>
      </c>
      <c r="N27" s="358">
        <f>(L27-J27)/J27</f>
        <v>-0.23156189784691</v>
      </c>
    </row>
    <row r="28" spans="2:16">
      <c r="B28" s="87" t="s">
        <v>241</v>
      </c>
      <c r="C28" s="357">
        <v>355367</v>
      </c>
      <c r="D28" s="33">
        <f>C28/$C$10</f>
        <v>4.6081759537469416E-2</v>
      </c>
      <c r="E28" s="357">
        <v>320280</v>
      </c>
      <c r="F28" s="33">
        <f>E28/$E$10</f>
        <v>4.1602353050287179E-2</v>
      </c>
      <c r="G28" s="358">
        <f>(E28-C28)/C28</f>
        <v>-9.8734547664808492E-2</v>
      </c>
      <c r="I28" s="87" t="s">
        <v>241</v>
      </c>
      <c r="J28" s="357">
        <v>57372</v>
      </c>
      <c r="K28" s="33">
        <f>J28/$C$10</f>
        <v>7.4396404510933632E-3</v>
      </c>
      <c r="L28" s="357">
        <v>58666</v>
      </c>
      <c r="M28" s="33">
        <f>L28/$E$10</f>
        <v>7.6203435870118253E-3</v>
      </c>
      <c r="N28" s="358">
        <f>(L28-J28)/J28</f>
        <v>2.2554556229519625E-2</v>
      </c>
    </row>
    <row r="29" spans="2:16">
      <c r="B29" s="87" t="s">
        <v>242</v>
      </c>
      <c r="C29" s="357">
        <v>21351</v>
      </c>
      <c r="D29" s="33">
        <f>C29/$C$10</f>
        <v>2.7686635165463012E-3</v>
      </c>
      <c r="E29" s="357">
        <v>22281</v>
      </c>
      <c r="F29" s="33">
        <f>E29/$E$10</f>
        <v>2.8941614472132154E-3</v>
      </c>
      <c r="G29" s="358">
        <f>(E29-C29)/C29</f>
        <v>4.3557678797246029E-2</v>
      </c>
      <c r="I29" s="87" t="s">
        <v>311</v>
      </c>
      <c r="J29" s="357">
        <v>75411</v>
      </c>
      <c r="K29" s="33">
        <f>J29/$C$10</f>
        <v>9.7788246192812116E-3</v>
      </c>
      <c r="L29" s="357">
        <v>61775</v>
      </c>
      <c r="M29" s="33">
        <f>L29/$E$10</f>
        <v>8.0241830888019561E-3</v>
      </c>
      <c r="N29" s="358">
        <f>(L29-J29)/J29</f>
        <v>-0.18082242643646151</v>
      </c>
    </row>
    <row r="30" spans="2:16">
      <c r="B30" s="74" t="s">
        <v>243</v>
      </c>
      <c r="C30" s="83"/>
      <c r="D30" s="83"/>
      <c r="E30" s="83"/>
      <c r="F30" s="359"/>
      <c r="G30" s="360"/>
      <c r="I30" s="87" t="s">
        <v>312</v>
      </c>
      <c r="J30" s="357">
        <v>19855</v>
      </c>
      <c r="K30" s="33">
        <f>J30/$C$10</f>
        <v>2.574671636973763E-3</v>
      </c>
      <c r="L30" s="357">
        <v>18193</v>
      </c>
      <c r="M30" s="33">
        <f>L30/$E$10</f>
        <v>2.3631560167474541E-3</v>
      </c>
      <c r="N30" s="358">
        <f>(L30-J30)/J30</f>
        <v>-8.3706874842608914E-2</v>
      </c>
    </row>
    <row r="31" spans="2:16">
      <c r="B31" s="253" t="s">
        <v>244</v>
      </c>
      <c r="C31" s="88">
        <v>1229168</v>
      </c>
      <c r="D31" s="86">
        <f>C31/$C$10</f>
        <v>0.15939078250696381</v>
      </c>
      <c r="E31" s="88">
        <v>1010942</v>
      </c>
      <c r="F31" s="33">
        <f>E31/$E$10</f>
        <v>0.13131499312277825</v>
      </c>
      <c r="G31" s="35">
        <f>(E31-C31)/C31</f>
        <v>-0.17753960402483632</v>
      </c>
      <c r="I31" s="74" t="s">
        <v>243</v>
      </c>
      <c r="J31" s="83"/>
      <c r="K31" s="83"/>
      <c r="L31" s="83"/>
      <c r="M31" s="359"/>
      <c r="N31" s="360"/>
    </row>
    <row r="32" spans="2:16">
      <c r="B32" s="577" t="s">
        <v>88</v>
      </c>
      <c r="C32" s="578"/>
      <c r="D32" s="578"/>
      <c r="E32" s="578"/>
      <c r="F32" s="578"/>
      <c r="G32" s="579"/>
      <c r="I32" s="253" t="s">
        <v>244</v>
      </c>
      <c r="J32" s="88">
        <v>0</v>
      </c>
      <c r="K32" s="86">
        <f>J32/$C$10</f>
        <v>0</v>
      </c>
      <c r="L32" s="88">
        <v>0</v>
      </c>
      <c r="M32" s="33">
        <f>L32/$E$10</f>
        <v>0</v>
      </c>
      <c r="N32" s="352" t="str">
        <f>IFERROR((L32-J32)/J32,"-")</f>
        <v>-</v>
      </c>
    </row>
    <row r="33" spans="9:14">
      <c r="I33" s="577" t="s">
        <v>88</v>
      </c>
      <c r="J33" s="578"/>
      <c r="K33" s="578"/>
      <c r="L33" s="578"/>
      <c r="M33" s="578"/>
      <c r="N33" s="579"/>
    </row>
  </sheetData>
  <mergeCells count="8">
    <mergeCell ref="B32:G32"/>
    <mergeCell ref="I33:N33"/>
    <mergeCell ref="B7:G7"/>
    <mergeCell ref="I7:N7"/>
    <mergeCell ref="B19:G19"/>
    <mergeCell ref="I19:N19"/>
    <mergeCell ref="B21:G21"/>
    <mergeCell ref="I21:N21"/>
  </mergeCells>
  <hyperlinks>
    <hyperlink ref="P21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C2:F38"/>
  <sheetViews>
    <sheetView showGridLines="0" showRowColHeaders="0" showZeros="0" zoomScaleNormal="100" workbookViewId="0">
      <selection activeCell="F15" sqref="F15"/>
    </sheetView>
  </sheetViews>
  <sheetFormatPr baseColWidth="10" defaultRowHeight="15"/>
  <cols>
    <col min="1" max="1" width="15" customWidth="1"/>
    <col min="5" max="5" width="15.140625" customWidth="1"/>
  </cols>
  <sheetData>
    <row r="2" spans="3:6" ht="47.25" customHeight="1"/>
    <row r="3" spans="3:6" ht="30" customHeight="1">
      <c r="C3" s="504" t="s">
        <v>55</v>
      </c>
      <c r="D3" s="505"/>
      <c r="E3" s="505"/>
      <c r="F3" s="505"/>
    </row>
    <row r="4" spans="3:6" ht="17.25" customHeight="1">
      <c r="C4" s="506">
        <v>2009</v>
      </c>
      <c r="D4" s="507"/>
      <c r="E4" s="507"/>
      <c r="F4" s="507"/>
    </row>
    <row r="5" spans="3:6" ht="30" customHeight="1">
      <c r="C5" s="41"/>
      <c r="D5" s="58" t="s">
        <v>56</v>
      </c>
      <c r="E5" s="58" t="s">
        <v>35</v>
      </c>
      <c r="F5" s="58" t="s">
        <v>36</v>
      </c>
    </row>
    <row r="6" spans="3:6">
      <c r="C6" s="59" t="s">
        <v>57</v>
      </c>
      <c r="D6" s="60">
        <v>37480</v>
      </c>
      <c r="E6" s="60">
        <v>20230</v>
      </c>
      <c r="F6" s="60">
        <v>57710</v>
      </c>
    </row>
    <row r="7" spans="3:6">
      <c r="C7" s="61" t="s">
        <v>58</v>
      </c>
      <c r="D7" s="45">
        <v>40229</v>
      </c>
      <c r="E7" s="45">
        <v>18889</v>
      </c>
      <c r="F7" s="45">
        <v>59118</v>
      </c>
    </row>
    <row r="8" spans="3:6">
      <c r="C8" s="61" t="s">
        <v>59</v>
      </c>
      <c r="D8" s="45">
        <v>41953</v>
      </c>
      <c r="E8" s="45">
        <v>23236</v>
      </c>
      <c r="F8" s="45">
        <v>65189</v>
      </c>
    </row>
    <row r="9" spans="3:6">
      <c r="C9" s="61" t="s">
        <v>60</v>
      </c>
      <c r="D9" s="45">
        <v>48055</v>
      </c>
      <c r="E9" s="45">
        <v>22365</v>
      </c>
      <c r="F9" s="45">
        <v>70420</v>
      </c>
    </row>
    <row r="10" spans="3:6">
      <c r="C10" s="61" t="s">
        <v>61</v>
      </c>
      <c r="D10" s="45">
        <v>36955</v>
      </c>
      <c r="E10" s="45">
        <v>19164</v>
      </c>
      <c r="F10" s="45">
        <v>56119</v>
      </c>
    </row>
    <row r="11" spans="3:6">
      <c r="C11" s="61" t="s">
        <v>62</v>
      </c>
      <c r="D11" s="45">
        <v>39557</v>
      </c>
      <c r="E11" s="45">
        <v>22487</v>
      </c>
      <c r="F11" s="45">
        <v>62044</v>
      </c>
    </row>
    <row r="12" spans="3:6">
      <c r="C12" s="61" t="s">
        <v>63</v>
      </c>
      <c r="D12" s="45">
        <v>47937</v>
      </c>
      <c r="E12" s="45">
        <v>25037</v>
      </c>
      <c r="F12" s="45">
        <v>72974</v>
      </c>
    </row>
    <row r="13" spans="3:6">
      <c r="C13" s="61" t="s">
        <v>64</v>
      </c>
      <c r="D13" s="45">
        <v>59141</v>
      </c>
      <c r="E13" s="45">
        <v>28054</v>
      </c>
      <c r="F13" s="45">
        <v>87195</v>
      </c>
    </row>
    <row r="14" spans="3:6">
      <c r="C14" s="61" t="s">
        <v>65</v>
      </c>
      <c r="D14" s="45">
        <v>39014</v>
      </c>
      <c r="E14" s="45">
        <v>18070</v>
      </c>
      <c r="F14" s="45">
        <v>57084</v>
      </c>
    </row>
    <row r="15" spans="3:6">
      <c r="C15" s="61" t="s">
        <v>66</v>
      </c>
      <c r="D15" s="45">
        <v>38357</v>
      </c>
      <c r="E15" s="45">
        <v>20203</v>
      </c>
      <c r="F15" s="45">
        <v>58560</v>
      </c>
    </row>
    <row r="16" spans="3:6">
      <c r="C16" s="61" t="s">
        <v>67</v>
      </c>
      <c r="D16" s="45">
        <v>42334</v>
      </c>
      <c r="E16" s="45">
        <v>18744</v>
      </c>
      <c r="F16" s="45">
        <v>61078</v>
      </c>
    </row>
    <row r="17" spans="3:6">
      <c r="C17" s="61" t="s">
        <v>68</v>
      </c>
      <c r="D17" s="45">
        <v>41980</v>
      </c>
      <c r="E17" s="45">
        <v>21061</v>
      </c>
      <c r="F17" s="45">
        <v>63041</v>
      </c>
    </row>
    <row r="18" spans="3:6">
      <c r="C18" s="62" t="s">
        <v>69</v>
      </c>
      <c r="D18" s="63">
        <v>512992</v>
      </c>
      <c r="E18" s="63">
        <v>257540</v>
      </c>
      <c r="F18" s="63">
        <v>770532</v>
      </c>
    </row>
    <row r="19" spans="3:6" ht="23.25" customHeight="1">
      <c r="C19" s="501" t="s">
        <v>70</v>
      </c>
      <c r="D19" s="502"/>
      <c r="E19" s="502"/>
      <c r="F19" s="503"/>
    </row>
    <row r="22" spans="3:6" ht="26.25" customHeight="1">
      <c r="C22" s="504" t="s">
        <v>55</v>
      </c>
      <c r="D22" s="505"/>
      <c r="E22" s="505"/>
      <c r="F22" s="505"/>
    </row>
    <row r="23" spans="3:6">
      <c r="C23" s="506">
        <v>2010</v>
      </c>
      <c r="D23" s="507"/>
      <c r="E23" s="507"/>
      <c r="F23" s="507"/>
    </row>
    <row r="24" spans="3:6" ht="30">
      <c r="C24" s="41"/>
      <c r="D24" s="58" t="s">
        <v>56</v>
      </c>
      <c r="E24" s="58" t="s">
        <v>35</v>
      </c>
      <c r="F24" s="58" t="s">
        <v>36</v>
      </c>
    </row>
    <row r="25" spans="3:6">
      <c r="C25" s="59" t="s">
        <v>57</v>
      </c>
      <c r="D25" s="60">
        <v>38947</v>
      </c>
      <c r="E25" s="60">
        <v>18813</v>
      </c>
      <c r="F25" s="60">
        <v>57760</v>
      </c>
    </row>
    <row r="26" spans="3:6">
      <c r="C26" s="61" t="s">
        <v>58</v>
      </c>
      <c r="D26" s="45">
        <v>38426</v>
      </c>
      <c r="E26" s="45">
        <v>16463</v>
      </c>
      <c r="F26" s="45">
        <v>54889</v>
      </c>
    </row>
    <row r="27" spans="3:6">
      <c r="C27" s="61" t="s">
        <v>59</v>
      </c>
      <c r="D27" s="45">
        <v>40275</v>
      </c>
      <c r="E27" s="45">
        <v>18965</v>
      </c>
      <c r="F27" s="45">
        <v>59240</v>
      </c>
    </row>
    <row r="28" spans="3:6">
      <c r="C28" s="61" t="s">
        <v>60</v>
      </c>
      <c r="D28" s="45">
        <v>41480</v>
      </c>
      <c r="E28" s="45">
        <v>18320</v>
      </c>
      <c r="F28" s="45">
        <v>59800</v>
      </c>
    </row>
    <row r="29" spans="3:6">
      <c r="C29" s="61" t="s">
        <v>61</v>
      </c>
      <c r="D29" s="45">
        <v>39991</v>
      </c>
      <c r="E29" s="45">
        <v>16613</v>
      </c>
      <c r="F29" s="45">
        <v>56604</v>
      </c>
    </row>
    <row r="30" spans="3:6">
      <c r="C30" s="61" t="s">
        <v>62</v>
      </c>
      <c r="D30" s="45">
        <v>42691</v>
      </c>
      <c r="E30" s="45">
        <v>21988</v>
      </c>
      <c r="F30" s="45">
        <v>64679</v>
      </c>
    </row>
    <row r="31" spans="3:6">
      <c r="C31" s="61" t="s">
        <v>63</v>
      </c>
      <c r="D31" s="45">
        <v>42500</v>
      </c>
      <c r="E31" s="45">
        <v>19547</v>
      </c>
      <c r="F31" s="45">
        <v>62047</v>
      </c>
    </row>
    <row r="32" spans="3:6">
      <c r="C32" s="61" t="s">
        <v>64</v>
      </c>
      <c r="D32" s="45" t="s">
        <v>213</v>
      </c>
      <c r="E32" s="45" t="s">
        <v>213</v>
      </c>
      <c r="F32" s="45" t="s">
        <v>213</v>
      </c>
    </row>
    <row r="33" spans="3:6">
      <c r="C33" s="61" t="s">
        <v>65</v>
      </c>
      <c r="D33" s="45" t="s">
        <v>213</v>
      </c>
      <c r="E33" s="45" t="s">
        <v>213</v>
      </c>
      <c r="F33" s="45" t="s">
        <v>213</v>
      </c>
    </row>
    <row r="34" spans="3:6">
      <c r="C34" s="61" t="s">
        <v>66</v>
      </c>
      <c r="D34" s="45" t="s">
        <v>213</v>
      </c>
      <c r="E34" s="45" t="s">
        <v>213</v>
      </c>
      <c r="F34" s="45" t="s">
        <v>213</v>
      </c>
    </row>
    <row r="35" spans="3:6">
      <c r="C35" s="61" t="s">
        <v>67</v>
      </c>
      <c r="D35" s="45" t="s">
        <v>213</v>
      </c>
      <c r="E35" s="45" t="s">
        <v>213</v>
      </c>
      <c r="F35" s="45" t="s">
        <v>213</v>
      </c>
    </row>
    <row r="36" spans="3:6">
      <c r="C36" s="61" t="s">
        <v>68</v>
      </c>
      <c r="D36" s="45" t="s">
        <v>213</v>
      </c>
      <c r="E36" s="45" t="s">
        <v>213</v>
      </c>
      <c r="F36" s="45" t="s">
        <v>213</v>
      </c>
    </row>
    <row r="37" spans="3:6">
      <c r="C37" s="62" t="s">
        <v>69</v>
      </c>
      <c r="D37" s="63">
        <v>284310</v>
      </c>
      <c r="E37" s="63">
        <v>130709</v>
      </c>
      <c r="F37" s="63">
        <v>415019</v>
      </c>
    </row>
    <row r="38" spans="3:6" ht="22.5" customHeight="1">
      <c r="C38" s="501" t="s">
        <v>70</v>
      </c>
      <c r="D38" s="502"/>
      <c r="E38" s="502"/>
      <c r="F38" s="503"/>
    </row>
  </sheetData>
  <mergeCells count="6">
    <mergeCell ref="C38:F38"/>
    <mergeCell ref="C3:F3"/>
    <mergeCell ref="C4:F4"/>
    <mergeCell ref="C19:F19"/>
    <mergeCell ref="C22:F22"/>
    <mergeCell ref="C23:F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3" t="s">
        <v>51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 fitToPage="1"/>
  </sheetPr>
  <dimension ref="B6:L30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3.28515625" style="269" customWidth="1"/>
    <col min="2" max="2" width="30.85546875" style="269" customWidth="1"/>
    <col min="3" max="5" width="12.7109375" style="269" customWidth="1"/>
    <col min="6" max="6" width="10.7109375" style="269" customWidth="1"/>
    <col min="7" max="12" width="11.42578125" style="269"/>
    <col min="13" max="13" width="13.7109375" style="269" customWidth="1"/>
    <col min="14" max="256" width="11.42578125" style="269"/>
    <col min="257" max="257" width="13.28515625" style="269" customWidth="1"/>
    <col min="258" max="258" width="30.85546875" style="269" customWidth="1"/>
    <col min="259" max="261" width="12.7109375" style="269" customWidth="1"/>
    <col min="262" max="262" width="10.7109375" style="269" customWidth="1"/>
    <col min="263" max="268" width="11.42578125" style="269"/>
    <col min="269" max="269" width="13.7109375" style="269" customWidth="1"/>
    <col min="270" max="512" width="11.42578125" style="269"/>
    <col min="513" max="513" width="13.28515625" style="269" customWidth="1"/>
    <col min="514" max="514" width="30.85546875" style="269" customWidth="1"/>
    <col min="515" max="517" width="12.7109375" style="269" customWidth="1"/>
    <col min="518" max="518" width="10.7109375" style="269" customWidth="1"/>
    <col min="519" max="524" width="11.42578125" style="269"/>
    <col min="525" max="525" width="13.7109375" style="269" customWidth="1"/>
    <col min="526" max="768" width="11.42578125" style="269"/>
    <col min="769" max="769" width="13.28515625" style="269" customWidth="1"/>
    <col min="770" max="770" width="30.85546875" style="269" customWidth="1"/>
    <col min="771" max="773" width="12.7109375" style="269" customWidth="1"/>
    <col min="774" max="774" width="10.7109375" style="269" customWidth="1"/>
    <col min="775" max="780" width="11.42578125" style="269"/>
    <col min="781" max="781" width="13.7109375" style="269" customWidth="1"/>
    <col min="782" max="1024" width="11.42578125" style="269"/>
    <col min="1025" max="1025" width="13.28515625" style="269" customWidth="1"/>
    <col min="1026" max="1026" width="30.85546875" style="269" customWidth="1"/>
    <col min="1027" max="1029" width="12.7109375" style="269" customWidth="1"/>
    <col min="1030" max="1030" width="10.7109375" style="269" customWidth="1"/>
    <col min="1031" max="1036" width="11.42578125" style="269"/>
    <col min="1037" max="1037" width="13.7109375" style="269" customWidth="1"/>
    <col min="1038" max="1280" width="11.42578125" style="269"/>
    <col min="1281" max="1281" width="13.28515625" style="269" customWidth="1"/>
    <col min="1282" max="1282" width="30.85546875" style="269" customWidth="1"/>
    <col min="1283" max="1285" width="12.7109375" style="269" customWidth="1"/>
    <col min="1286" max="1286" width="10.7109375" style="269" customWidth="1"/>
    <col min="1287" max="1292" width="11.42578125" style="269"/>
    <col min="1293" max="1293" width="13.7109375" style="269" customWidth="1"/>
    <col min="1294" max="1536" width="11.42578125" style="269"/>
    <col min="1537" max="1537" width="13.28515625" style="269" customWidth="1"/>
    <col min="1538" max="1538" width="30.85546875" style="269" customWidth="1"/>
    <col min="1539" max="1541" width="12.7109375" style="269" customWidth="1"/>
    <col min="1542" max="1542" width="10.7109375" style="269" customWidth="1"/>
    <col min="1543" max="1548" width="11.42578125" style="269"/>
    <col min="1549" max="1549" width="13.7109375" style="269" customWidth="1"/>
    <col min="1550" max="1792" width="11.42578125" style="269"/>
    <col min="1793" max="1793" width="13.28515625" style="269" customWidth="1"/>
    <col min="1794" max="1794" width="30.85546875" style="269" customWidth="1"/>
    <col min="1795" max="1797" width="12.7109375" style="269" customWidth="1"/>
    <col min="1798" max="1798" width="10.7109375" style="269" customWidth="1"/>
    <col min="1799" max="1804" width="11.42578125" style="269"/>
    <col min="1805" max="1805" width="13.7109375" style="269" customWidth="1"/>
    <col min="1806" max="2048" width="11.42578125" style="269"/>
    <col min="2049" max="2049" width="13.28515625" style="269" customWidth="1"/>
    <col min="2050" max="2050" width="30.85546875" style="269" customWidth="1"/>
    <col min="2051" max="2053" width="12.7109375" style="269" customWidth="1"/>
    <col min="2054" max="2054" width="10.7109375" style="269" customWidth="1"/>
    <col min="2055" max="2060" width="11.42578125" style="269"/>
    <col min="2061" max="2061" width="13.7109375" style="269" customWidth="1"/>
    <col min="2062" max="2304" width="11.42578125" style="269"/>
    <col min="2305" max="2305" width="13.28515625" style="269" customWidth="1"/>
    <col min="2306" max="2306" width="30.85546875" style="269" customWidth="1"/>
    <col min="2307" max="2309" width="12.7109375" style="269" customWidth="1"/>
    <col min="2310" max="2310" width="10.7109375" style="269" customWidth="1"/>
    <col min="2311" max="2316" width="11.42578125" style="269"/>
    <col min="2317" max="2317" width="13.7109375" style="269" customWidth="1"/>
    <col min="2318" max="2560" width="11.42578125" style="269"/>
    <col min="2561" max="2561" width="13.28515625" style="269" customWidth="1"/>
    <col min="2562" max="2562" width="30.85546875" style="269" customWidth="1"/>
    <col min="2563" max="2565" width="12.7109375" style="269" customWidth="1"/>
    <col min="2566" max="2566" width="10.7109375" style="269" customWidth="1"/>
    <col min="2567" max="2572" width="11.42578125" style="269"/>
    <col min="2573" max="2573" width="13.7109375" style="269" customWidth="1"/>
    <col min="2574" max="2816" width="11.42578125" style="269"/>
    <col min="2817" max="2817" width="13.28515625" style="269" customWidth="1"/>
    <col min="2818" max="2818" width="30.85546875" style="269" customWidth="1"/>
    <col min="2819" max="2821" width="12.7109375" style="269" customWidth="1"/>
    <col min="2822" max="2822" width="10.7109375" style="269" customWidth="1"/>
    <col min="2823" max="2828" width="11.42578125" style="269"/>
    <col min="2829" max="2829" width="13.7109375" style="269" customWidth="1"/>
    <col min="2830" max="3072" width="11.42578125" style="269"/>
    <col min="3073" max="3073" width="13.28515625" style="269" customWidth="1"/>
    <col min="3074" max="3074" width="30.85546875" style="269" customWidth="1"/>
    <col min="3075" max="3077" width="12.7109375" style="269" customWidth="1"/>
    <col min="3078" max="3078" width="10.7109375" style="269" customWidth="1"/>
    <col min="3079" max="3084" width="11.42578125" style="269"/>
    <col min="3085" max="3085" width="13.7109375" style="269" customWidth="1"/>
    <col min="3086" max="3328" width="11.42578125" style="269"/>
    <col min="3329" max="3329" width="13.28515625" style="269" customWidth="1"/>
    <col min="3330" max="3330" width="30.85546875" style="269" customWidth="1"/>
    <col min="3331" max="3333" width="12.7109375" style="269" customWidth="1"/>
    <col min="3334" max="3334" width="10.7109375" style="269" customWidth="1"/>
    <col min="3335" max="3340" width="11.42578125" style="269"/>
    <col min="3341" max="3341" width="13.7109375" style="269" customWidth="1"/>
    <col min="3342" max="3584" width="11.42578125" style="269"/>
    <col min="3585" max="3585" width="13.28515625" style="269" customWidth="1"/>
    <col min="3586" max="3586" width="30.85546875" style="269" customWidth="1"/>
    <col min="3587" max="3589" width="12.7109375" style="269" customWidth="1"/>
    <col min="3590" max="3590" width="10.7109375" style="269" customWidth="1"/>
    <col min="3591" max="3596" width="11.42578125" style="269"/>
    <col min="3597" max="3597" width="13.7109375" style="269" customWidth="1"/>
    <col min="3598" max="3840" width="11.42578125" style="269"/>
    <col min="3841" max="3841" width="13.28515625" style="269" customWidth="1"/>
    <col min="3842" max="3842" width="30.85546875" style="269" customWidth="1"/>
    <col min="3843" max="3845" width="12.7109375" style="269" customWidth="1"/>
    <col min="3846" max="3846" width="10.7109375" style="269" customWidth="1"/>
    <col min="3847" max="3852" width="11.42578125" style="269"/>
    <col min="3853" max="3853" width="13.7109375" style="269" customWidth="1"/>
    <col min="3854" max="4096" width="11.42578125" style="269"/>
    <col min="4097" max="4097" width="13.28515625" style="269" customWidth="1"/>
    <col min="4098" max="4098" width="30.85546875" style="269" customWidth="1"/>
    <col min="4099" max="4101" width="12.7109375" style="269" customWidth="1"/>
    <col min="4102" max="4102" width="10.7109375" style="269" customWidth="1"/>
    <col min="4103" max="4108" width="11.42578125" style="269"/>
    <col min="4109" max="4109" width="13.7109375" style="269" customWidth="1"/>
    <col min="4110" max="4352" width="11.42578125" style="269"/>
    <col min="4353" max="4353" width="13.28515625" style="269" customWidth="1"/>
    <col min="4354" max="4354" width="30.85546875" style="269" customWidth="1"/>
    <col min="4355" max="4357" width="12.7109375" style="269" customWidth="1"/>
    <col min="4358" max="4358" width="10.7109375" style="269" customWidth="1"/>
    <col min="4359" max="4364" width="11.42578125" style="269"/>
    <col min="4365" max="4365" width="13.7109375" style="269" customWidth="1"/>
    <col min="4366" max="4608" width="11.42578125" style="269"/>
    <col min="4609" max="4609" width="13.28515625" style="269" customWidth="1"/>
    <col min="4610" max="4610" width="30.85546875" style="269" customWidth="1"/>
    <col min="4611" max="4613" width="12.7109375" style="269" customWidth="1"/>
    <col min="4614" max="4614" width="10.7109375" style="269" customWidth="1"/>
    <col min="4615" max="4620" width="11.42578125" style="269"/>
    <col min="4621" max="4621" width="13.7109375" style="269" customWidth="1"/>
    <col min="4622" max="4864" width="11.42578125" style="269"/>
    <col min="4865" max="4865" width="13.28515625" style="269" customWidth="1"/>
    <col min="4866" max="4866" width="30.85546875" style="269" customWidth="1"/>
    <col min="4867" max="4869" width="12.7109375" style="269" customWidth="1"/>
    <col min="4870" max="4870" width="10.7109375" style="269" customWidth="1"/>
    <col min="4871" max="4876" width="11.42578125" style="269"/>
    <col min="4877" max="4877" width="13.7109375" style="269" customWidth="1"/>
    <col min="4878" max="5120" width="11.42578125" style="269"/>
    <col min="5121" max="5121" width="13.28515625" style="269" customWidth="1"/>
    <col min="5122" max="5122" width="30.85546875" style="269" customWidth="1"/>
    <col min="5123" max="5125" width="12.7109375" style="269" customWidth="1"/>
    <col min="5126" max="5126" width="10.7109375" style="269" customWidth="1"/>
    <col min="5127" max="5132" width="11.42578125" style="269"/>
    <col min="5133" max="5133" width="13.7109375" style="269" customWidth="1"/>
    <col min="5134" max="5376" width="11.42578125" style="269"/>
    <col min="5377" max="5377" width="13.28515625" style="269" customWidth="1"/>
    <col min="5378" max="5378" width="30.85546875" style="269" customWidth="1"/>
    <col min="5379" max="5381" width="12.7109375" style="269" customWidth="1"/>
    <col min="5382" max="5382" width="10.7109375" style="269" customWidth="1"/>
    <col min="5383" max="5388" width="11.42578125" style="269"/>
    <col min="5389" max="5389" width="13.7109375" style="269" customWidth="1"/>
    <col min="5390" max="5632" width="11.42578125" style="269"/>
    <col min="5633" max="5633" width="13.28515625" style="269" customWidth="1"/>
    <col min="5634" max="5634" width="30.85546875" style="269" customWidth="1"/>
    <col min="5635" max="5637" width="12.7109375" style="269" customWidth="1"/>
    <col min="5638" max="5638" width="10.7109375" style="269" customWidth="1"/>
    <col min="5639" max="5644" width="11.42578125" style="269"/>
    <col min="5645" max="5645" width="13.7109375" style="269" customWidth="1"/>
    <col min="5646" max="5888" width="11.42578125" style="269"/>
    <col min="5889" max="5889" width="13.28515625" style="269" customWidth="1"/>
    <col min="5890" max="5890" width="30.85546875" style="269" customWidth="1"/>
    <col min="5891" max="5893" width="12.7109375" style="269" customWidth="1"/>
    <col min="5894" max="5894" width="10.7109375" style="269" customWidth="1"/>
    <col min="5895" max="5900" width="11.42578125" style="269"/>
    <col min="5901" max="5901" width="13.7109375" style="269" customWidth="1"/>
    <col min="5902" max="6144" width="11.42578125" style="269"/>
    <col min="6145" max="6145" width="13.28515625" style="269" customWidth="1"/>
    <col min="6146" max="6146" width="30.85546875" style="269" customWidth="1"/>
    <col min="6147" max="6149" width="12.7109375" style="269" customWidth="1"/>
    <col min="6150" max="6150" width="10.7109375" style="269" customWidth="1"/>
    <col min="6151" max="6156" width="11.42578125" style="269"/>
    <col min="6157" max="6157" width="13.7109375" style="269" customWidth="1"/>
    <col min="6158" max="6400" width="11.42578125" style="269"/>
    <col min="6401" max="6401" width="13.28515625" style="269" customWidth="1"/>
    <col min="6402" max="6402" width="30.85546875" style="269" customWidth="1"/>
    <col min="6403" max="6405" width="12.7109375" style="269" customWidth="1"/>
    <col min="6406" max="6406" width="10.7109375" style="269" customWidth="1"/>
    <col min="6407" max="6412" width="11.42578125" style="269"/>
    <col min="6413" max="6413" width="13.7109375" style="269" customWidth="1"/>
    <col min="6414" max="6656" width="11.42578125" style="269"/>
    <col min="6657" max="6657" width="13.28515625" style="269" customWidth="1"/>
    <col min="6658" max="6658" width="30.85546875" style="269" customWidth="1"/>
    <col min="6659" max="6661" width="12.7109375" style="269" customWidth="1"/>
    <col min="6662" max="6662" width="10.7109375" style="269" customWidth="1"/>
    <col min="6663" max="6668" width="11.42578125" style="269"/>
    <col min="6669" max="6669" width="13.7109375" style="269" customWidth="1"/>
    <col min="6670" max="6912" width="11.42578125" style="269"/>
    <col min="6913" max="6913" width="13.28515625" style="269" customWidth="1"/>
    <col min="6914" max="6914" width="30.85546875" style="269" customWidth="1"/>
    <col min="6915" max="6917" width="12.7109375" style="269" customWidth="1"/>
    <col min="6918" max="6918" width="10.7109375" style="269" customWidth="1"/>
    <col min="6919" max="6924" width="11.42578125" style="269"/>
    <col min="6925" max="6925" width="13.7109375" style="269" customWidth="1"/>
    <col min="6926" max="7168" width="11.42578125" style="269"/>
    <col min="7169" max="7169" width="13.28515625" style="269" customWidth="1"/>
    <col min="7170" max="7170" width="30.85546875" style="269" customWidth="1"/>
    <col min="7171" max="7173" width="12.7109375" style="269" customWidth="1"/>
    <col min="7174" max="7174" width="10.7109375" style="269" customWidth="1"/>
    <col min="7175" max="7180" width="11.42578125" style="269"/>
    <col min="7181" max="7181" width="13.7109375" style="269" customWidth="1"/>
    <col min="7182" max="7424" width="11.42578125" style="269"/>
    <col min="7425" max="7425" width="13.28515625" style="269" customWidth="1"/>
    <col min="7426" max="7426" width="30.85546875" style="269" customWidth="1"/>
    <col min="7427" max="7429" width="12.7109375" style="269" customWidth="1"/>
    <col min="7430" max="7430" width="10.7109375" style="269" customWidth="1"/>
    <col min="7431" max="7436" width="11.42578125" style="269"/>
    <col min="7437" max="7437" width="13.7109375" style="269" customWidth="1"/>
    <col min="7438" max="7680" width="11.42578125" style="269"/>
    <col min="7681" max="7681" width="13.28515625" style="269" customWidth="1"/>
    <col min="7682" max="7682" width="30.85546875" style="269" customWidth="1"/>
    <col min="7683" max="7685" width="12.7109375" style="269" customWidth="1"/>
    <col min="7686" max="7686" width="10.7109375" style="269" customWidth="1"/>
    <col min="7687" max="7692" width="11.42578125" style="269"/>
    <col min="7693" max="7693" width="13.7109375" style="269" customWidth="1"/>
    <col min="7694" max="7936" width="11.42578125" style="269"/>
    <col min="7937" max="7937" width="13.28515625" style="269" customWidth="1"/>
    <col min="7938" max="7938" width="30.85546875" style="269" customWidth="1"/>
    <col min="7939" max="7941" width="12.7109375" style="269" customWidth="1"/>
    <col min="7942" max="7942" width="10.7109375" style="269" customWidth="1"/>
    <col min="7943" max="7948" width="11.42578125" style="269"/>
    <col min="7949" max="7949" width="13.7109375" style="269" customWidth="1"/>
    <col min="7950" max="8192" width="11.42578125" style="269"/>
    <col min="8193" max="8193" width="13.28515625" style="269" customWidth="1"/>
    <col min="8194" max="8194" width="30.85546875" style="269" customWidth="1"/>
    <col min="8195" max="8197" width="12.7109375" style="269" customWidth="1"/>
    <col min="8198" max="8198" width="10.7109375" style="269" customWidth="1"/>
    <col min="8199" max="8204" width="11.42578125" style="269"/>
    <col min="8205" max="8205" width="13.7109375" style="269" customWidth="1"/>
    <col min="8206" max="8448" width="11.42578125" style="269"/>
    <col min="8449" max="8449" width="13.28515625" style="269" customWidth="1"/>
    <col min="8450" max="8450" width="30.85546875" style="269" customWidth="1"/>
    <col min="8451" max="8453" width="12.7109375" style="269" customWidth="1"/>
    <col min="8454" max="8454" width="10.7109375" style="269" customWidth="1"/>
    <col min="8455" max="8460" width="11.42578125" style="269"/>
    <col min="8461" max="8461" width="13.7109375" style="269" customWidth="1"/>
    <col min="8462" max="8704" width="11.42578125" style="269"/>
    <col min="8705" max="8705" width="13.28515625" style="269" customWidth="1"/>
    <col min="8706" max="8706" width="30.85546875" style="269" customWidth="1"/>
    <col min="8707" max="8709" width="12.7109375" style="269" customWidth="1"/>
    <col min="8710" max="8710" width="10.7109375" style="269" customWidth="1"/>
    <col min="8711" max="8716" width="11.42578125" style="269"/>
    <col min="8717" max="8717" width="13.7109375" style="269" customWidth="1"/>
    <col min="8718" max="8960" width="11.42578125" style="269"/>
    <col min="8961" max="8961" width="13.28515625" style="269" customWidth="1"/>
    <col min="8962" max="8962" width="30.85546875" style="269" customWidth="1"/>
    <col min="8963" max="8965" width="12.7109375" style="269" customWidth="1"/>
    <col min="8966" max="8966" width="10.7109375" style="269" customWidth="1"/>
    <col min="8967" max="8972" width="11.42578125" style="269"/>
    <col min="8973" max="8973" width="13.7109375" style="269" customWidth="1"/>
    <col min="8974" max="9216" width="11.42578125" style="269"/>
    <col min="9217" max="9217" width="13.28515625" style="269" customWidth="1"/>
    <col min="9218" max="9218" width="30.85546875" style="269" customWidth="1"/>
    <col min="9219" max="9221" width="12.7109375" style="269" customWidth="1"/>
    <col min="9222" max="9222" width="10.7109375" style="269" customWidth="1"/>
    <col min="9223" max="9228" width="11.42578125" style="269"/>
    <col min="9229" max="9229" width="13.7109375" style="269" customWidth="1"/>
    <col min="9230" max="9472" width="11.42578125" style="269"/>
    <col min="9473" max="9473" width="13.28515625" style="269" customWidth="1"/>
    <col min="9474" max="9474" width="30.85546875" style="269" customWidth="1"/>
    <col min="9475" max="9477" width="12.7109375" style="269" customWidth="1"/>
    <col min="9478" max="9478" width="10.7109375" style="269" customWidth="1"/>
    <col min="9479" max="9484" width="11.42578125" style="269"/>
    <col min="9485" max="9485" width="13.7109375" style="269" customWidth="1"/>
    <col min="9486" max="9728" width="11.42578125" style="269"/>
    <col min="9729" max="9729" width="13.28515625" style="269" customWidth="1"/>
    <col min="9730" max="9730" width="30.85546875" style="269" customWidth="1"/>
    <col min="9731" max="9733" width="12.7109375" style="269" customWidth="1"/>
    <col min="9734" max="9734" width="10.7109375" style="269" customWidth="1"/>
    <col min="9735" max="9740" width="11.42578125" style="269"/>
    <col min="9741" max="9741" width="13.7109375" style="269" customWidth="1"/>
    <col min="9742" max="9984" width="11.42578125" style="269"/>
    <col min="9985" max="9985" width="13.28515625" style="269" customWidth="1"/>
    <col min="9986" max="9986" width="30.85546875" style="269" customWidth="1"/>
    <col min="9987" max="9989" width="12.7109375" style="269" customWidth="1"/>
    <col min="9990" max="9990" width="10.7109375" style="269" customWidth="1"/>
    <col min="9991" max="9996" width="11.42578125" style="269"/>
    <col min="9997" max="9997" width="13.7109375" style="269" customWidth="1"/>
    <col min="9998" max="10240" width="11.42578125" style="269"/>
    <col min="10241" max="10241" width="13.28515625" style="269" customWidth="1"/>
    <col min="10242" max="10242" width="30.85546875" style="269" customWidth="1"/>
    <col min="10243" max="10245" width="12.7109375" style="269" customWidth="1"/>
    <col min="10246" max="10246" width="10.7109375" style="269" customWidth="1"/>
    <col min="10247" max="10252" width="11.42578125" style="269"/>
    <col min="10253" max="10253" width="13.7109375" style="269" customWidth="1"/>
    <col min="10254" max="10496" width="11.42578125" style="269"/>
    <col min="10497" max="10497" width="13.28515625" style="269" customWidth="1"/>
    <col min="10498" max="10498" width="30.85546875" style="269" customWidth="1"/>
    <col min="10499" max="10501" width="12.7109375" style="269" customWidth="1"/>
    <col min="10502" max="10502" width="10.7109375" style="269" customWidth="1"/>
    <col min="10503" max="10508" width="11.42578125" style="269"/>
    <col min="10509" max="10509" width="13.7109375" style="269" customWidth="1"/>
    <col min="10510" max="10752" width="11.42578125" style="269"/>
    <col min="10753" max="10753" width="13.28515625" style="269" customWidth="1"/>
    <col min="10754" max="10754" width="30.85546875" style="269" customWidth="1"/>
    <col min="10755" max="10757" width="12.7109375" style="269" customWidth="1"/>
    <col min="10758" max="10758" width="10.7109375" style="269" customWidth="1"/>
    <col min="10759" max="10764" width="11.42578125" style="269"/>
    <col min="10765" max="10765" width="13.7109375" style="269" customWidth="1"/>
    <col min="10766" max="11008" width="11.42578125" style="269"/>
    <col min="11009" max="11009" width="13.28515625" style="269" customWidth="1"/>
    <col min="11010" max="11010" width="30.85546875" style="269" customWidth="1"/>
    <col min="11011" max="11013" width="12.7109375" style="269" customWidth="1"/>
    <col min="11014" max="11014" width="10.7109375" style="269" customWidth="1"/>
    <col min="11015" max="11020" width="11.42578125" style="269"/>
    <col min="11021" max="11021" width="13.7109375" style="269" customWidth="1"/>
    <col min="11022" max="11264" width="11.42578125" style="269"/>
    <col min="11265" max="11265" width="13.28515625" style="269" customWidth="1"/>
    <col min="11266" max="11266" width="30.85546875" style="269" customWidth="1"/>
    <col min="11267" max="11269" width="12.7109375" style="269" customWidth="1"/>
    <col min="11270" max="11270" width="10.7109375" style="269" customWidth="1"/>
    <col min="11271" max="11276" width="11.42578125" style="269"/>
    <col min="11277" max="11277" width="13.7109375" style="269" customWidth="1"/>
    <col min="11278" max="11520" width="11.42578125" style="269"/>
    <col min="11521" max="11521" width="13.28515625" style="269" customWidth="1"/>
    <col min="11522" max="11522" width="30.85546875" style="269" customWidth="1"/>
    <col min="11523" max="11525" width="12.7109375" style="269" customWidth="1"/>
    <col min="11526" max="11526" width="10.7109375" style="269" customWidth="1"/>
    <col min="11527" max="11532" width="11.42578125" style="269"/>
    <col min="11533" max="11533" width="13.7109375" style="269" customWidth="1"/>
    <col min="11534" max="11776" width="11.42578125" style="269"/>
    <col min="11777" max="11777" width="13.28515625" style="269" customWidth="1"/>
    <col min="11778" max="11778" width="30.85546875" style="269" customWidth="1"/>
    <col min="11779" max="11781" width="12.7109375" style="269" customWidth="1"/>
    <col min="11782" max="11782" width="10.7109375" style="269" customWidth="1"/>
    <col min="11783" max="11788" width="11.42578125" style="269"/>
    <col min="11789" max="11789" width="13.7109375" style="269" customWidth="1"/>
    <col min="11790" max="12032" width="11.42578125" style="269"/>
    <col min="12033" max="12033" width="13.28515625" style="269" customWidth="1"/>
    <col min="12034" max="12034" width="30.85546875" style="269" customWidth="1"/>
    <col min="12035" max="12037" width="12.7109375" style="269" customWidth="1"/>
    <col min="12038" max="12038" width="10.7109375" style="269" customWidth="1"/>
    <col min="12039" max="12044" width="11.42578125" style="269"/>
    <col min="12045" max="12045" width="13.7109375" style="269" customWidth="1"/>
    <col min="12046" max="12288" width="11.42578125" style="269"/>
    <col min="12289" max="12289" width="13.28515625" style="269" customWidth="1"/>
    <col min="12290" max="12290" width="30.85546875" style="269" customWidth="1"/>
    <col min="12291" max="12293" width="12.7109375" style="269" customWidth="1"/>
    <col min="12294" max="12294" width="10.7109375" style="269" customWidth="1"/>
    <col min="12295" max="12300" width="11.42578125" style="269"/>
    <col min="12301" max="12301" width="13.7109375" style="269" customWidth="1"/>
    <col min="12302" max="12544" width="11.42578125" style="269"/>
    <col min="12545" max="12545" width="13.28515625" style="269" customWidth="1"/>
    <col min="12546" max="12546" width="30.85546875" style="269" customWidth="1"/>
    <col min="12547" max="12549" width="12.7109375" style="269" customWidth="1"/>
    <col min="12550" max="12550" width="10.7109375" style="269" customWidth="1"/>
    <col min="12551" max="12556" width="11.42578125" style="269"/>
    <col min="12557" max="12557" width="13.7109375" style="269" customWidth="1"/>
    <col min="12558" max="12800" width="11.42578125" style="269"/>
    <col min="12801" max="12801" width="13.28515625" style="269" customWidth="1"/>
    <col min="12802" max="12802" width="30.85546875" style="269" customWidth="1"/>
    <col min="12803" max="12805" width="12.7109375" style="269" customWidth="1"/>
    <col min="12806" max="12806" width="10.7109375" style="269" customWidth="1"/>
    <col min="12807" max="12812" width="11.42578125" style="269"/>
    <col min="12813" max="12813" width="13.7109375" style="269" customWidth="1"/>
    <col min="12814" max="13056" width="11.42578125" style="269"/>
    <col min="13057" max="13057" width="13.28515625" style="269" customWidth="1"/>
    <col min="13058" max="13058" width="30.85546875" style="269" customWidth="1"/>
    <col min="13059" max="13061" width="12.7109375" style="269" customWidth="1"/>
    <col min="13062" max="13062" width="10.7109375" style="269" customWidth="1"/>
    <col min="13063" max="13068" width="11.42578125" style="269"/>
    <col min="13069" max="13069" width="13.7109375" style="269" customWidth="1"/>
    <col min="13070" max="13312" width="11.42578125" style="269"/>
    <col min="13313" max="13313" width="13.28515625" style="269" customWidth="1"/>
    <col min="13314" max="13314" width="30.85546875" style="269" customWidth="1"/>
    <col min="13315" max="13317" width="12.7109375" style="269" customWidth="1"/>
    <col min="13318" max="13318" width="10.7109375" style="269" customWidth="1"/>
    <col min="13319" max="13324" width="11.42578125" style="269"/>
    <col min="13325" max="13325" width="13.7109375" style="269" customWidth="1"/>
    <col min="13326" max="13568" width="11.42578125" style="269"/>
    <col min="13569" max="13569" width="13.28515625" style="269" customWidth="1"/>
    <col min="13570" max="13570" width="30.85546875" style="269" customWidth="1"/>
    <col min="13571" max="13573" width="12.7109375" style="269" customWidth="1"/>
    <col min="13574" max="13574" width="10.7109375" style="269" customWidth="1"/>
    <col min="13575" max="13580" width="11.42578125" style="269"/>
    <col min="13581" max="13581" width="13.7109375" style="269" customWidth="1"/>
    <col min="13582" max="13824" width="11.42578125" style="269"/>
    <col min="13825" max="13825" width="13.28515625" style="269" customWidth="1"/>
    <col min="13826" max="13826" width="30.85546875" style="269" customWidth="1"/>
    <col min="13827" max="13829" width="12.7109375" style="269" customWidth="1"/>
    <col min="13830" max="13830" width="10.7109375" style="269" customWidth="1"/>
    <col min="13831" max="13836" width="11.42578125" style="269"/>
    <col min="13837" max="13837" width="13.7109375" style="269" customWidth="1"/>
    <col min="13838" max="14080" width="11.42578125" style="269"/>
    <col min="14081" max="14081" width="13.28515625" style="269" customWidth="1"/>
    <col min="14082" max="14082" width="30.85546875" style="269" customWidth="1"/>
    <col min="14083" max="14085" width="12.7109375" style="269" customWidth="1"/>
    <col min="14086" max="14086" width="10.7109375" style="269" customWidth="1"/>
    <col min="14087" max="14092" width="11.42578125" style="269"/>
    <col min="14093" max="14093" width="13.7109375" style="269" customWidth="1"/>
    <col min="14094" max="14336" width="11.42578125" style="269"/>
    <col min="14337" max="14337" width="13.28515625" style="269" customWidth="1"/>
    <col min="14338" max="14338" width="30.85546875" style="269" customWidth="1"/>
    <col min="14339" max="14341" width="12.7109375" style="269" customWidth="1"/>
    <col min="14342" max="14342" width="10.7109375" style="269" customWidth="1"/>
    <col min="14343" max="14348" width="11.42578125" style="269"/>
    <col min="14349" max="14349" width="13.7109375" style="269" customWidth="1"/>
    <col min="14350" max="14592" width="11.42578125" style="269"/>
    <col min="14593" max="14593" width="13.28515625" style="269" customWidth="1"/>
    <col min="14594" max="14594" width="30.85546875" style="269" customWidth="1"/>
    <col min="14595" max="14597" width="12.7109375" style="269" customWidth="1"/>
    <col min="14598" max="14598" width="10.7109375" style="269" customWidth="1"/>
    <col min="14599" max="14604" width="11.42578125" style="269"/>
    <col min="14605" max="14605" width="13.7109375" style="269" customWidth="1"/>
    <col min="14606" max="14848" width="11.42578125" style="269"/>
    <col min="14849" max="14849" width="13.28515625" style="269" customWidth="1"/>
    <col min="14850" max="14850" width="30.85546875" style="269" customWidth="1"/>
    <col min="14851" max="14853" width="12.7109375" style="269" customWidth="1"/>
    <col min="14854" max="14854" width="10.7109375" style="269" customWidth="1"/>
    <col min="14855" max="14860" width="11.42578125" style="269"/>
    <col min="14861" max="14861" width="13.7109375" style="269" customWidth="1"/>
    <col min="14862" max="15104" width="11.42578125" style="269"/>
    <col min="15105" max="15105" width="13.28515625" style="269" customWidth="1"/>
    <col min="15106" max="15106" width="30.85546875" style="269" customWidth="1"/>
    <col min="15107" max="15109" width="12.7109375" style="269" customWidth="1"/>
    <col min="15110" max="15110" width="10.7109375" style="269" customWidth="1"/>
    <col min="15111" max="15116" width="11.42578125" style="269"/>
    <col min="15117" max="15117" width="13.7109375" style="269" customWidth="1"/>
    <col min="15118" max="15360" width="11.42578125" style="269"/>
    <col min="15361" max="15361" width="13.28515625" style="269" customWidth="1"/>
    <col min="15362" max="15362" width="30.85546875" style="269" customWidth="1"/>
    <col min="15363" max="15365" width="12.7109375" style="269" customWidth="1"/>
    <col min="15366" max="15366" width="10.7109375" style="269" customWidth="1"/>
    <col min="15367" max="15372" width="11.42578125" style="269"/>
    <col min="15373" max="15373" width="13.7109375" style="269" customWidth="1"/>
    <col min="15374" max="15616" width="11.42578125" style="269"/>
    <col min="15617" max="15617" width="13.28515625" style="269" customWidth="1"/>
    <col min="15618" max="15618" width="30.85546875" style="269" customWidth="1"/>
    <col min="15619" max="15621" width="12.7109375" style="269" customWidth="1"/>
    <col min="15622" max="15622" width="10.7109375" style="269" customWidth="1"/>
    <col min="15623" max="15628" width="11.42578125" style="269"/>
    <col min="15629" max="15629" width="13.7109375" style="269" customWidth="1"/>
    <col min="15630" max="15872" width="11.42578125" style="269"/>
    <col min="15873" max="15873" width="13.28515625" style="269" customWidth="1"/>
    <col min="15874" max="15874" width="30.85546875" style="269" customWidth="1"/>
    <col min="15875" max="15877" width="12.7109375" style="269" customWidth="1"/>
    <col min="15878" max="15878" width="10.7109375" style="269" customWidth="1"/>
    <col min="15879" max="15884" width="11.42578125" style="269"/>
    <col min="15885" max="15885" width="13.7109375" style="269" customWidth="1"/>
    <col min="15886" max="16128" width="11.42578125" style="269"/>
    <col min="16129" max="16129" width="13.28515625" style="269" customWidth="1"/>
    <col min="16130" max="16130" width="30.85546875" style="269" customWidth="1"/>
    <col min="16131" max="16133" width="12.7109375" style="269" customWidth="1"/>
    <col min="16134" max="16134" width="10.7109375" style="269" customWidth="1"/>
    <col min="16135" max="16140" width="11.42578125" style="269"/>
    <col min="16141" max="16141" width="13.7109375" style="269" customWidth="1"/>
    <col min="16142" max="16384" width="11.42578125" style="269"/>
  </cols>
  <sheetData>
    <row r="6" spans="2:6" ht="30" customHeight="1">
      <c r="B6" s="547" t="s">
        <v>318</v>
      </c>
      <c r="C6" s="548"/>
      <c r="D6" s="548"/>
      <c r="E6" s="549"/>
    </row>
    <row r="7" spans="2:6" ht="40.5" customHeight="1">
      <c r="B7" s="24" t="s">
        <v>263</v>
      </c>
      <c r="C7" s="165" t="str">
        <f>actualizaciones!A3</f>
        <v>acumulado julio 2009</v>
      </c>
      <c r="D7" s="165" t="str">
        <f>actualizaciones!A2</f>
        <v xml:space="preserve">acumulado julio 2010 </v>
      </c>
      <c r="E7" s="270" t="s">
        <v>258</v>
      </c>
    </row>
    <row r="8" spans="2:6" ht="15" customHeight="1">
      <c r="B8" s="74" t="s">
        <v>264</v>
      </c>
      <c r="C8" s="271"/>
      <c r="D8" s="272"/>
      <c r="E8" s="273"/>
    </row>
    <row r="9" spans="2:6">
      <c r="B9" s="274" t="s">
        <v>105</v>
      </c>
      <c r="C9" s="275">
        <v>53.490004210812813</v>
      </c>
      <c r="D9" s="275">
        <v>54.358202977071883</v>
      </c>
      <c r="E9" s="276">
        <f>D9/C9-1</f>
        <v>1.6231046885645251E-2</v>
      </c>
    </row>
    <row r="10" spans="2:6">
      <c r="B10" s="277" t="s">
        <v>239</v>
      </c>
      <c r="C10" s="278">
        <v>61.991647762397605</v>
      </c>
      <c r="D10" s="278">
        <v>63.816408769433401</v>
      </c>
      <c r="E10" s="279">
        <f t="shared" ref="E10:E26" si="0">D10/C10-1</f>
        <v>2.9435594517986718E-2</v>
      </c>
      <c r="F10" s="280"/>
    </row>
    <row r="11" spans="2:6">
      <c r="B11" s="281" t="s">
        <v>244</v>
      </c>
      <c r="C11" s="282">
        <v>45.751555188498372</v>
      </c>
      <c r="D11" s="282">
        <v>45.442623699464505</v>
      </c>
      <c r="E11" s="283">
        <f t="shared" si="0"/>
        <v>-6.7523713185498879E-3</v>
      </c>
      <c r="F11" s="280"/>
    </row>
    <row r="12" spans="2:6" ht="15" customHeight="1">
      <c r="B12" s="74" t="s">
        <v>302</v>
      </c>
      <c r="C12" s="284"/>
      <c r="D12" s="284"/>
      <c r="E12" s="285"/>
    </row>
    <row r="13" spans="2:6">
      <c r="B13" s="274" t="s">
        <v>105</v>
      </c>
      <c r="C13" s="275">
        <v>55.615451674608849</v>
      </c>
      <c r="D13" s="275">
        <v>57.336689255463426</v>
      </c>
      <c r="E13" s="276">
        <f t="shared" si="0"/>
        <v>3.0948909503155209E-2</v>
      </c>
    </row>
    <row r="14" spans="2:6">
      <c r="B14" s="277" t="s">
        <v>239</v>
      </c>
      <c r="C14" s="278">
        <v>66.215013478371304</v>
      </c>
      <c r="D14" s="278">
        <v>69.815886269859277</v>
      </c>
      <c r="E14" s="279">
        <f t="shared" si="0"/>
        <v>5.4381515646208856E-2</v>
      </c>
      <c r="F14" s="280"/>
    </row>
    <row r="15" spans="2:6">
      <c r="B15" s="281" t="s">
        <v>244</v>
      </c>
      <c r="C15" s="286">
        <v>44.204648752749911</v>
      </c>
      <c r="D15" s="286">
        <v>43.885093047549042</v>
      </c>
      <c r="E15" s="279">
        <f t="shared" si="0"/>
        <v>-7.2290067723022045E-3</v>
      </c>
      <c r="F15" s="280"/>
    </row>
    <row r="16" spans="2:6" ht="15" customHeight="1">
      <c r="B16" s="74" t="s">
        <v>303</v>
      </c>
      <c r="C16" s="296"/>
      <c r="D16" s="296"/>
      <c r="E16" s="297"/>
      <c r="F16" s="280"/>
    </row>
    <row r="17" spans="2:12">
      <c r="B17" s="274" t="s">
        <v>105</v>
      </c>
      <c r="C17" s="275">
        <v>56.222793180322093</v>
      </c>
      <c r="D17" s="275">
        <v>56.991904181811258</v>
      </c>
      <c r="E17" s="276">
        <f t="shared" si="0"/>
        <v>1.3679701024856827E-2</v>
      </c>
    </row>
    <row r="18" spans="2:12">
      <c r="B18" s="277" t="s">
        <v>239</v>
      </c>
      <c r="C18" s="278">
        <v>64.814816537400404</v>
      </c>
      <c r="D18" s="278">
        <v>66.642848288749178</v>
      </c>
      <c r="E18" s="279">
        <f t="shared" si="0"/>
        <v>2.820391769980457E-2</v>
      </c>
      <c r="F18" s="280"/>
    </row>
    <row r="19" spans="2:12">
      <c r="B19" s="281" t="s">
        <v>244</v>
      </c>
      <c r="C19" s="286">
        <v>51.246327299783125</v>
      </c>
      <c r="D19" s="286">
        <v>51.081542657664549</v>
      </c>
      <c r="E19" s="283">
        <f t="shared" si="0"/>
        <v>-3.2155405236088397E-3</v>
      </c>
      <c r="F19" s="280"/>
    </row>
    <row r="20" spans="2:12" ht="15" customHeight="1">
      <c r="B20" s="74" t="s">
        <v>87</v>
      </c>
      <c r="C20" s="284"/>
      <c r="D20" s="284"/>
      <c r="E20" s="285"/>
      <c r="F20" s="280"/>
    </row>
    <row r="21" spans="2:12">
      <c r="B21" s="274" t="s">
        <v>105</v>
      </c>
      <c r="C21" s="275">
        <v>55.055308525715972</v>
      </c>
      <c r="D21" s="275">
        <v>53.995217413409314</v>
      </c>
      <c r="E21" s="276">
        <f t="shared" si="0"/>
        <v>-1.925502082712871E-2</v>
      </c>
    </row>
    <row r="22" spans="2:12">
      <c r="B22" s="277" t="s">
        <v>239</v>
      </c>
      <c r="C22" s="278">
        <v>59.624365206741246</v>
      </c>
      <c r="D22" s="278">
        <v>59.811096091345739</v>
      </c>
      <c r="E22" s="279">
        <f t="shared" si="0"/>
        <v>3.1317882204200398E-3</v>
      </c>
      <c r="F22" s="280"/>
    </row>
    <row r="23" spans="2:12">
      <c r="B23" s="281" t="s">
        <v>244</v>
      </c>
      <c r="C23" s="286">
        <v>48.597891400732699</v>
      </c>
      <c r="D23" s="286">
        <v>44.995128586186198</v>
      </c>
      <c r="E23" s="283">
        <f t="shared" si="0"/>
        <v>-7.4134138554253881E-2</v>
      </c>
      <c r="F23" s="280"/>
    </row>
    <row r="24" spans="2:12" ht="15" customHeight="1">
      <c r="B24" s="74" t="s">
        <v>304</v>
      </c>
      <c r="C24" s="284"/>
      <c r="D24" s="284"/>
      <c r="E24" s="285"/>
      <c r="F24" s="280"/>
    </row>
    <row r="25" spans="2:12">
      <c r="B25" s="274" t="s">
        <v>105</v>
      </c>
      <c r="C25" s="275">
        <v>41.859501432611275</v>
      </c>
      <c r="D25" s="275">
        <v>37.709338935825123</v>
      </c>
      <c r="E25" s="276">
        <f t="shared" si="0"/>
        <v>-9.9145053207750466E-2</v>
      </c>
    </row>
    <row r="26" spans="2:12">
      <c r="B26" s="277" t="s">
        <v>239</v>
      </c>
      <c r="C26" s="278">
        <v>41.859501432611275</v>
      </c>
      <c r="D26" s="278">
        <v>37.709338935825123</v>
      </c>
      <c r="E26" s="279">
        <f t="shared" si="0"/>
        <v>-9.9145053207750466E-2</v>
      </c>
    </row>
    <row r="27" spans="2:12">
      <c r="B27" s="281" t="s">
        <v>244</v>
      </c>
      <c r="C27" s="286" t="s">
        <v>213</v>
      </c>
      <c r="D27" s="286" t="s">
        <v>213</v>
      </c>
      <c r="E27" s="286" t="s">
        <v>213</v>
      </c>
    </row>
    <row r="28" spans="2:12" ht="22.5" customHeight="1">
      <c r="B28" s="569" t="s">
        <v>184</v>
      </c>
      <c r="C28" s="569"/>
      <c r="D28" s="569"/>
      <c r="E28" s="583"/>
    </row>
    <row r="29" spans="2:12" ht="15" customHeight="1" thickBot="1">
      <c r="B29" s="288"/>
      <c r="C29" s="289"/>
      <c r="D29" s="289"/>
    </row>
    <row r="30" spans="2:12" ht="30" customHeight="1" thickBot="1">
      <c r="B30" s="255"/>
      <c r="C30" s="255"/>
      <c r="D30" s="255"/>
      <c r="E30" s="53" t="s">
        <v>49</v>
      </c>
      <c r="F30" s="255"/>
      <c r="G30" s="255"/>
      <c r="H30" s="255"/>
      <c r="I30" s="255"/>
      <c r="J30" s="255"/>
      <c r="K30" s="255"/>
      <c r="L30" s="255"/>
    </row>
  </sheetData>
  <mergeCells count="2">
    <mergeCell ref="B6:E6"/>
    <mergeCell ref="B28:E28"/>
  </mergeCells>
  <hyperlinks>
    <hyperlink ref="E30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65"/>
    </row>
    <row r="4" spans="21:21">
      <c r="U4" s="265"/>
    </row>
    <row r="5" spans="21:21">
      <c r="U5" s="265"/>
    </row>
    <row r="8" spans="21:21" ht="25.5" customHeight="1"/>
    <row r="9" spans="21:21" ht="25.5" customHeight="1"/>
    <row r="11" spans="21:21">
      <c r="U11" s="265"/>
    </row>
    <row r="12" spans="21:21">
      <c r="U12" s="265"/>
    </row>
    <row r="15" spans="21:21">
      <c r="U15" s="265"/>
    </row>
    <row r="16" spans="21:21">
      <c r="U16" s="265"/>
    </row>
    <row r="17" spans="2:21">
      <c r="U17" s="265"/>
    </row>
    <row r="19" spans="2:21">
      <c r="U19" s="265"/>
    </row>
    <row r="20" spans="2:21">
      <c r="U20" s="265"/>
    </row>
    <row r="21" spans="2:21">
      <c r="U21" s="265"/>
    </row>
    <row r="23" spans="2:21">
      <c r="U23" s="265"/>
    </row>
    <row r="24" spans="2:21" ht="16.5" customHeight="1">
      <c r="U24" s="265"/>
    </row>
    <row r="25" spans="2:21">
      <c r="U25" s="265"/>
    </row>
    <row r="26" spans="2:21" ht="15" customHeight="1" thickBot="1"/>
    <row r="27" spans="2:21" ht="30" customHeight="1" thickBot="1">
      <c r="I27" s="53" t="s">
        <v>51</v>
      </c>
    </row>
    <row r="28" spans="2:21">
      <c r="B28" s="10"/>
      <c r="C28" s="10"/>
      <c r="D28" s="10"/>
      <c r="E28" s="10"/>
      <c r="F28" s="10"/>
      <c r="G28" s="10"/>
      <c r="L28" s="10"/>
    </row>
    <row r="29" spans="2:21">
      <c r="H29" s="10"/>
      <c r="I29" s="10"/>
      <c r="J29" s="10"/>
      <c r="K29" s="10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1.42578125" style="20"/>
    <col min="2" max="2" width="28.85546875" style="20" customWidth="1"/>
    <col min="3" max="4" width="12.7109375" style="20" customWidth="1"/>
    <col min="5" max="5" width="10.7109375" style="20" customWidth="1"/>
    <col min="6" max="6" width="11.42578125" style="20"/>
    <col min="7" max="7" width="28.7109375" style="20" customWidth="1"/>
    <col min="8" max="9" width="11.42578125" style="20"/>
    <col min="10" max="10" width="12.28515625" style="20" bestFit="1" customWidth="1"/>
    <col min="11" max="11" width="13.28515625" style="20" customWidth="1"/>
    <col min="12" max="253" width="11.42578125" style="20"/>
    <col min="254" max="254" width="36.7109375" style="20" customWidth="1"/>
    <col min="255" max="255" width="12.7109375" style="20" customWidth="1"/>
    <col min="256" max="256" width="10.7109375" style="20" customWidth="1"/>
    <col min="257" max="257" width="12.7109375" style="20" customWidth="1"/>
    <col min="258" max="259" width="10.7109375" style="20" customWidth="1"/>
    <col min="260" max="266" width="11.42578125" style="20"/>
    <col min="267" max="267" width="13.28515625" style="20" customWidth="1"/>
    <col min="268" max="509" width="11.42578125" style="20"/>
    <col min="510" max="510" width="36.7109375" style="20" customWidth="1"/>
    <col min="511" max="511" width="12.7109375" style="20" customWidth="1"/>
    <col min="512" max="512" width="10.7109375" style="20" customWidth="1"/>
    <col min="513" max="513" width="12.7109375" style="20" customWidth="1"/>
    <col min="514" max="515" width="10.7109375" style="20" customWidth="1"/>
    <col min="516" max="522" width="11.42578125" style="20"/>
    <col min="523" max="523" width="13.28515625" style="20" customWidth="1"/>
    <col min="524" max="765" width="11.42578125" style="20"/>
    <col min="766" max="766" width="36.7109375" style="20" customWidth="1"/>
    <col min="767" max="767" width="12.7109375" style="20" customWidth="1"/>
    <col min="768" max="768" width="10.7109375" style="20" customWidth="1"/>
    <col min="769" max="769" width="12.7109375" style="20" customWidth="1"/>
    <col min="770" max="771" width="10.7109375" style="20" customWidth="1"/>
    <col min="772" max="778" width="11.42578125" style="20"/>
    <col min="779" max="779" width="13.28515625" style="20" customWidth="1"/>
    <col min="780" max="1021" width="11.42578125" style="20"/>
    <col min="1022" max="1022" width="36.7109375" style="20" customWidth="1"/>
    <col min="1023" max="1023" width="12.7109375" style="20" customWidth="1"/>
    <col min="1024" max="1024" width="10.7109375" style="20" customWidth="1"/>
    <col min="1025" max="1025" width="12.7109375" style="20" customWidth="1"/>
    <col min="1026" max="1027" width="10.7109375" style="20" customWidth="1"/>
    <col min="1028" max="1034" width="11.42578125" style="20"/>
    <col min="1035" max="1035" width="13.28515625" style="20" customWidth="1"/>
    <col min="1036" max="1277" width="11.42578125" style="20"/>
    <col min="1278" max="1278" width="36.7109375" style="20" customWidth="1"/>
    <col min="1279" max="1279" width="12.7109375" style="20" customWidth="1"/>
    <col min="1280" max="1280" width="10.7109375" style="20" customWidth="1"/>
    <col min="1281" max="1281" width="12.7109375" style="20" customWidth="1"/>
    <col min="1282" max="1283" width="10.7109375" style="20" customWidth="1"/>
    <col min="1284" max="1290" width="11.42578125" style="20"/>
    <col min="1291" max="1291" width="13.28515625" style="20" customWidth="1"/>
    <col min="1292" max="1533" width="11.42578125" style="20"/>
    <col min="1534" max="1534" width="36.7109375" style="20" customWidth="1"/>
    <col min="1535" max="1535" width="12.7109375" style="20" customWidth="1"/>
    <col min="1536" max="1536" width="10.7109375" style="20" customWidth="1"/>
    <col min="1537" max="1537" width="12.7109375" style="20" customWidth="1"/>
    <col min="1538" max="1539" width="10.7109375" style="20" customWidth="1"/>
    <col min="1540" max="1546" width="11.42578125" style="20"/>
    <col min="1547" max="1547" width="13.28515625" style="20" customWidth="1"/>
    <col min="1548" max="1789" width="11.42578125" style="20"/>
    <col min="1790" max="1790" width="36.7109375" style="20" customWidth="1"/>
    <col min="1791" max="1791" width="12.7109375" style="20" customWidth="1"/>
    <col min="1792" max="1792" width="10.7109375" style="20" customWidth="1"/>
    <col min="1793" max="1793" width="12.7109375" style="20" customWidth="1"/>
    <col min="1794" max="1795" width="10.7109375" style="20" customWidth="1"/>
    <col min="1796" max="1802" width="11.42578125" style="20"/>
    <col min="1803" max="1803" width="13.28515625" style="20" customWidth="1"/>
    <col min="1804" max="2045" width="11.42578125" style="20"/>
    <col min="2046" max="2046" width="36.7109375" style="20" customWidth="1"/>
    <col min="2047" max="2047" width="12.7109375" style="20" customWidth="1"/>
    <col min="2048" max="2048" width="10.7109375" style="20" customWidth="1"/>
    <col min="2049" max="2049" width="12.7109375" style="20" customWidth="1"/>
    <col min="2050" max="2051" width="10.7109375" style="20" customWidth="1"/>
    <col min="2052" max="2058" width="11.42578125" style="20"/>
    <col min="2059" max="2059" width="13.28515625" style="20" customWidth="1"/>
    <col min="2060" max="2301" width="11.42578125" style="20"/>
    <col min="2302" max="2302" width="36.7109375" style="20" customWidth="1"/>
    <col min="2303" max="2303" width="12.7109375" style="20" customWidth="1"/>
    <col min="2304" max="2304" width="10.7109375" style="20" customWidth="1"/>
    <col min="2305" max="2305" width="12.7109375" style="20" customWidth="1"/>
    <col min="2306" max="2307" width="10.7109375" style="20" customWidth="1"/>
    <col min="2308" max="2314" width="11.42578125" style="20"/>
    <col min="2315" max="2315" width="13.28515625" style="20" customWidth="1"/>
    <col min="2316" max="2557" width="11.42578125" style="20"/>
    <col min="2558" max="2558" width="36.7109375" style="20" customWidth="1"/>
    <col min="2559" max="2559" width="12.7109375" style="20" customWidth="1"/>
    <col min="2560" max="2560" width="10.7109375" style="20" customWidth="1"/>
    <col min="2561" max="2561" width="12.7109375" style="20" customWidth="1"/>
    <col min="2562" max="2563" width="10.7109375" style="20" customWidth="1"/>
    <col min="2564" max="2570" width="11.42578125" style="20"/>
    <col min="2571" max="2571" width="13.28515625" style="20" customWidth="1"/>
    <col min="2572" max="2813" width="11.42578125" style="20"/>
    <col min="2814" max="2814" width="36.7109375" style="20" customWidth="1"/>
    <col min="2815" max="2815" width="12.7109375" style="20" customWidth="1"/>
    <col min="2816" max="2816" width="10.7109375" style="20" customWidth="1"/>
    <col min="2817" max="2817" width="12.7109375" style="20" customWidth="1"/>
    <col min="2818" max="2819" width="10.7109375" style="20" customWidth="1"/>
    <col min="2820" max="2826" width="11.42578125" style="20"/>
    <col min="2827" max="2827" width="13.28515625" style="20" customWidth="1"/>
    <col min="2828" max="3069" width="11.42578125" style="20"/>
    <col min="3070" max="3070" width="36.7109375" style="20" customWidth="1"/>
    <col min="3071" max="3071" width="12.7109375" style="20" customWidth="1"/>
    <col min="3072" max="3072" width="10.7109375" style="20" customWidth="1"/>
    <col min="3073" max="3073" width="12.7109375" style="20" customWidth="1"/>
    <col min="3074" max="3075" width="10.7109375" style="20" customWidth="1"/>
    <col min="3076" max="3082" width="11.42578125" style="20"/>
    <col min="3083" max="3083" width="13.28515625" style="20" customWidth="1"/>
    <col min="3084" max="3325" width="11.42578125" style="20"/>
    <col min="3326" max="3326" width="36.7109375" style="20" customWidth="1"/>
    <col min="3327" max="3327" width="12.7109375" style="20" customWidth="1"/>
    <col min="3328" max="3328" width="10.7109375" style="20" customWidth="1"/>
    <col min="3329" max="3329" width="12.7109375" style="20" customWidth="1"/>
    <col min="3330" max="3331" width="10.7109375" style="20" customWidth="1"/>
    <col min="3332" max="3338" width="11.42578125" style="20"/>
    <col min="3339" max="3339" width="13.28515625" style="20" customWidth="1"/>
    <col min="3340" max="3581" width="11.42578125" style="20"/>
    <col min="3582" max="3582" width="36.7109375" style="20" customWidth="1"/>
    <col min="3583" max="3583" width="12.7109375" style="20" customWidth="1"/>
    <col min="3584" max="3584" width="10.7109375" style="20" customWidth="1"/>
    <col min="3585" max="3585" width="12.7109375" style="20" customWidth="1"/>
    <col min="3586" max="3587" width="10.7109375" style="20" customWidth="1"/>
    <col min="3588" max="3594" width="11.42578125" style="20"/>
    <col min="3595" max="3595" width="13.28515625" style="20" customWidth="1"/>
    <col min="3596" max="3837" width="11.42578125" style="20"/>
    <col min="3838" max="3838" width="36.7109375" style="20" customWidth="1"/>
    <col min="3839" max="3839" width="12.7109375" style="20" customWidth="1"/>
    <col min="3840" max="3840" width="10.7109375" style="20" customWidth="1"/>
    <col min="3841" max="3841" width="12.7109375" style="20" customWidth="1"/>
    <col min="3842" max="3843" width="10.7109375" style="20" customWidth="1"/>
    <col min="3844" max="3850" width="11.42578125" style="20"/>
    <col min="3851" max="3851" width="13.28515625" style="20" customWidth="1"/>
    <col min="3852" max="4093" width="11.42578125" style="20"/>
    <col min="4094" max="4094" width="36.7109375" style="20" customWidth="1"/>
    <col min="4095" max="4095" width="12.7109375" style="20" customWidth="1"/>
    <col min="4096" max="4096" width="10.7109375" style="20" customWidth="1"/>
    <col min="4097" max="4097" width="12.7109375" style="20" customWidth="1"/>
    <col min="4098" max="4099" width="10.7109375" style="20" customWidth="1"/>
    <col min="4100" max="4106" width="11.42578125" style="20"/>
    <col min="4107" max="4107" width="13.28515625" style="20" customWidth="1"/>
    <col min="4108" max="4349" width="11.42578125" style="20"/>
    <col min="4350" max="4350" width="36.7109375" style="20" customWidth="1"/>
    <col min="4351" max="4351" width="12.7109375" style="20" customWidth="1"/>
    <col min="4352" max="4352" width="10.7109375" style="20" customWidth="1"/>
    <col min="4353" max="4353" width="12.7109375" style="20" customWidth="1"/>
    <col min="4354" max="4355" width="10.7109375" style="20" customWidth="1"/>
    <col min="4356" max="4362" width="11.42578125" style="20"/>
    <col min="4363" max="4363" width="13.28515625" style="20" customWidth="1"/>
    <col min="4364" max="4605" width="11.42578125" style="20"/>
    <col min="4606" max="4606" width="36.7109375" style="20" customWidth="1"/>
    <col min="4607" max="4607" width="12.7109375" style="20" customWidth="1"/>
    <col min="4608" max="4608" width="10.7109375" style="20" customWidth="1"/>
    <col min="4609" max="4609" width="12.7109375" style="20" customWidth="1"/>
    <col min="4610" max="4611" width="10.7109375" style="20" customWidth="1"/>
    <col min="4612" max="4618" width="11.42578125" style="20"/>
    <col min="4619" max="4619" width="13.28515625" style="20" customWidth="1"/>
    <col min="4620" max="4861" width="11.42578125" style="20"/>
    <col min="4862" max="4862" width="36.7109375" style="20" customWidth="1"/>
    <col min="4863" max="4863" width="12.7109375" style="20" customWidth="1"/>
    <col min="4864" max="4864" width="10.7109375" style="20" customWidth="1"/>
    <col min="4865" max="4865" width="12.7109375" style="20" customWidth="1"/>
    <col min="4866" max="4867" width="10.7109375" style="20" customWidth="1"/>
    <col min="4868" max="4874" width="11.42578125" style="20"/>
    <col min="4875" max="4875" width="13.28515625" style="20" customWidth="1"/>
    <col min="4876" max="5117" width="11.42578125" style="20"/>
    <col min="5118" max="5118" width="36.7109375" style="20" customWidth="1"/>
    <col min="5119" max="5119" width="12.7109375" style="20" customWidth="1"/>
    <col min="5120" max="5120" width="10.7109375" style="20" customWidth="1"/>
    <col min="5121" max="5121" width="12.7109375" style="20" customWidth="1"/>
    <col min="5122" max="5123" width="10.7109375" style="20" customWidth="1"/>
    <col min="5124" max="5130" width="11.42578125" style="20"/>
    <col min="5131" max="5131" width="13.28515625" style="20" customWidth="1"/>
    <col min="5132" max="5373" width="11.42578125" style="20"/>
    <col min="5374" max="5374" width="36.7109375" style="20" customWidth="1"/>
    <col min="5375" max="5375" width="12.7109375" style="20" customWidth="1"/>
    <col min="5376" max="5376" width="10.7109375" style="20" customWidth="1"/>
    <col min="5377" max="5377" width="12.7109375" style="20" customWidth="1"/>
    <col min="5378" max="5379" width="10.7109375" style="20" customWidth="1"/>
    <col min="5380" max="5386" width="11.42578125" style="20"/>
    <col min="5387" max="5387" width="13.28515625" style="20" customWidth="1"/>
    <col min="5388" max="5629" width="11.42578125" style="20"/>
    <col min="5630" max="5630" width="36.7109375" style="20" customWidth="1"/>
    <col min="5631" max="5631" width="12.7109375" style="20" customWidth="1"/>
    <col min="5632" max="5632" width="10.7109375" style="20" customWidth="1"/>
    <col min="5633" max="5633" width="12.7109375" style="20" customWidth="1"/>
    <col min="5634" max="5635" width="10.7109375" style="20" customWidth="1"/>
    <col min="5636" max="5642" width="11.42578125" style="20"/>
    <col min="5643" max="5643" width="13.28515625" style="20" customWidth="1"/>
    <col min="5644" max="5885" width="11.42578125" style="20"/>
    <col min="5886" max="5886" width="36.7109375" style="20" customWidth="1"/>
    <col min="5887" max="5887" width="12.7109375" style="20" customWidth="1"/>
    <col min="5888" max="5888" width="10.7109375" style="20" customWidth="1"/>
    <col min="5889" max="5889" width="12.7109375" style="20" customWidth="1"/>
    <col min="5890" max="5891" width="10.7109375" style="20" customWidth="1"/>
    <col min="5892" max="5898" width="11.42578125" style="20"/>
    <col min="5899" max="5899" width="13.28515625" style="20" customWidth="1"/>
    <col min="5900" max="6141" width="11.42578125" style="20"/>
    <col min="6142" max="6142" width="36.7109375" style="20" customWidth="1"/>
    <col min="6143" max="6143" width="12.7109375" style="20" customWidth="1"/>
    <col min="6144" max="6144" width="10.7109375" style="20" customWidth="1"/>
    <col min="6145" max="6145" width="12.7109375" style="20" customWidth="1"/>
    <col min="6146" max="6147" width="10.7109375" style="20" customWidth="1"/>
    <col min="6148" max="6154" width="11.42578125" style="20"/>
    <col min="6155" max="6155" width="13.28515625" style="20" customWidth="1"/>
    <col min="6156" max="6397" width="11.42578125" style="20"/>
    <col min="6398" max="6398" width="36.7109375" style="20" customWidth="1"/>
    <col min="6399" max="6399" width="12.7109375" style="20" customWidth="1"/>
    <col min="6400" max="6400" width="10.7109375" style="20" customWidth="1"/>
    <col min="6401" max="6401" width="12.7109375" style="20" customWidth="1"/>
    <col min="6402" max="6403" width="10.7109375" style="20" customWidth="1"/>
    <col min="6404" max="6410" width="11.42578125" style="20"/>
    <col min="6411" max="6411" width="13.28515625" style="20" customWidth="1"/>
    <col min="6412" max="6653" width="11.42578125" style="20"/>
    <col min="6654" max="6654" width="36.7109375" style="20" customWidth="1"/>
    <col min="6655" max="6655" width="12.7109375" style="20" customWidth="1"/>
    <col min="6656" max="6656" width="10.7109375" style="20" customWidth="1"/>
    <col min="6657" max="6657" width="12.7109375" style="20" customWidth="1"/>
    <col min="6658" max="6659" width="10.7109375" style="20" customWidth="1"/>
    <col min="6660" max="6666" width="11.42578125" style="20"/>
    <col min="6667" max="6667" width="13.28515625" style="20" customWidth="1"/>
    <col min="6668" max="6909" width="11.42578125" style="20"/>
    <col min="6910" max="6910" width="36.7109375" style="20" customWidth="1"/>
    <col min="6911" max="6911" width="12.7109375" style="20" customWidth="1"/>
    <col min="6912" max="6912" width="10.7109375" style="20" customWidth="1"/>
    <col min="6913" max="6913" width="12.7109375" style="20" customWidth="1"/>
    <col min="6914" max="6915" width="10.7109375" style="20" customWidth="1"/>
    <col min="6916" max="6922" width="11.42578125" style="20"/>
    <col min="6923" max="6923" width="13.28515625" style="20" customWidth="1"/>
    <col min="6924" max="7165" width="11.42578125" style="20"/>
    <col min="7166" max="7166" width="36.7109375" style="20" customWidth="1"/>
    <col min="7167" max="7167" width="12.7109375" style="20" customWidth="1"/>
    <col min="7168" max="7168" width="10.7109375" style="20" customWidth="1"/>
    <col min="7169" max="7169" width="12.7109375" style="20" customWidth="1"/>
    <col min="7170" max="7171" width="10.7109375" style="20" customWidth="1"/>
    <col min="7172" max="7178" width="11.42578125" style="20"/>
    <col min="7179" max="7179" width="13.28515625" style="20" customWidth="1"/>
    <col min="7180" max="7421" width="11.42578125" style="20"/>
    <col min="7422" max="7422" width="36.7109375" style="20" customWidth="1"/>
    <col min="7423" max="7423" width="12.7109375" style="20" customWidth="1"/>
    <col min="7424" max="7424" width="10.7109375" style="20" customWidth="1"/>
    <col min="7425" max="7425" width="12.7109375" style="20" customWidth="1"/>
    <col min="7426" max="7427" width="10.7109375" style="20" customWidth="1"/>
    <col min="7428" max="7434" width="11.42578125" style="20"/>
    <col min="7435" max="7435" width="13.28515625" style="20" customWidth="1"/>
    <col min="7436" max="7677" width="11.42578125" style="20"/>
    <col min="7678" max="7678" width="36.7109375" style="20" customWidth="1"/>
    <col min="7679" max="7679" width="12.7109375" style="20" customWidth="1"/>
    <col min="7680" max="7680" width="10.7109375" style="20" customWidth="1"/>
    <col min="7681" max="7681" width="12.7109375" style="20" customWidth="1"/>
    <col min="7682" max="7683" width="10.7109375" style="20" customWidth="1"/>
    <col min="7684" max="7690" width="11.42578125" style="20"/>
    <col min="7691" max="7691" width="13.28515625" style="20" customWidth="1"/>
    <col min="7692" max="7933" width="11.42578125" style="20"/>
    <col min="7934" max="7934" width="36.7109375" style="20" customWidth="1"/>
    <col min="7935" max="7935" width="12.7109375" style="20" customWidth="1"/>
    <col min="7936" max="7936" width="10.7109375" style="20" customWidth="1"/>
    <col min="7937" max="7937" width="12.7109375" style="20" customWidth="1"/>
    <col min="7938" max="7939" width="10.7109375" style="20" customWidth="1"/>
    <col min="7940" max="7946" width="11.42578125" style="20"/>
    <col min="7947" max="7947" width="13.28515625" style="20" customWidth="1"/>
    <col min="7948" max="8189" width="11.42578125" style="20"/>
    <col min="8190" max="8190" width="36.7109375" style="20" customWidth="1"/>
    <col min="8191" max="8191" width="12.7109375" style="20" customWidth="1"/>
    <col min="8192" max="8192" width="10.7109375" style="20" customWidth="1"/>
    <col min="8193" max="8193" width="12.7109375" style="20" customWidth="1"/>
    <col min="8194" max="8195" width="10.7109375" style="20" customWidth="1"/>
    <col min="8196" max="8202" width="11.42578125" style="20"/>
    <col min="8203" max="8203" width="13.28515625" style="20" customWidth="1"/>
    <col min="8204" max="8445" width="11.42578125" style="20"/>
    <col min="8446" max="8446" width="36.7109375" style="20" customWidth="1"/>
    <col min="8447" max="8447" width="12.7109375" style="20" customWidth="1"/>
    <col min="8448" max="8448" width="10.7109375" style="20" customWidth="1"/>
    <col min="8449" max="8449" width="12.7109375" style="20" customWidth="1"/>
    <col min="8450" max="8451" width="10.7109375" style="20" customWidth="1"/>
    <col min="8452" max="8458" width="11.42578125" style="20"/>
    <col min="8459" max="8459" width="13.28515625" style="20" customWidth="1"/>
    <col min="8460" max="8701" width="11.42578125" style="20"/>
    <col min="8702" max="8702" width="36.7109375" style="20" customWidth="1"/>
    <col min="8703" max="8703" width="12.7109375" style="20" customWidth="1"/>
    <col min="8704" max="8704" width="10.7109375" style="20" customWidth="1"/>
    <col min="8705" max="8705" width="12.7109375" style="20" customWidth="1"/>
    <col min="8706" max="8707" width="10.7109375" style="20" customWidth="1"/>
    <col min="8708" max="8714" width="11.42578125" style="20"/>
    <col min="8715" max="8715" width="13.28515625" style="20" customWidth="1"/>
    <col min="8716" max="8957" width="11.42578125" style="20"/>
    <col min="8958" max="8958" width="36.7109375" style="20" customWidth="1"/>
    <col min="8959" max="8959" width="12.7109375" style="20" customWidth="1"/>
    <col min="8960" max="8960" width="10.7109375" style="20" customWidth="1"/>
    <col min="8961" max="8961" width="12.7109375" style="20" customWidth="1"/>
    <col min="8962" max="8963" width="10.7109375" style="20" customWidth="1"/>
    <col min="8964" max="8970" width="11.42578125" style="20"/>
    <col min="8971" max="8971" width="13.28515625" style="20" customWidth="1"/>
    <col min="8972" max="9213" width="11.42578125" style="20"/>
    <col min="9214" max="9214" width="36.7109375" style="20" customWidth="1"/>
    <col min="9215" max="9215" width="12.7109375" style="20" customWidth="1"/>
    <col min="9216" max="9216" width="10.7109375" style="20" customWidth="1"/>
    <col min="9217" max="9217" width="12.7109375" style="20" customWidth="1"/>
    <col min="9218" max="9219" width="10.7109375" style="20" customWidth="1"/>
    <col min="9220" max="9226" width="11.42578125" style="20"/>
    <col min="9227" max="9227" width="13.28515625" style="20" customWidth="1"/>
    <col min="9228" max="9469" width="11.42578125" style="20"/>
    <col min="9470" max="9470" width="36.7109375" style="20" customWidth="1"/>
    <col min="9471" max="9471" width="12.7109375" style="20" customWidth="1"/>
    <col min="9472" max="9472" width="10.7109375" style="20" customWidth="1"/>
    <col min="9473" max="9473" width="12.7109375" style="20" customWidth="1"/>
    <col min="9474" max="9475" width="10.7109375" style="20" customWidth="1"/>
    <col min="9476" max="9482" width="11.42578125" style="20"/>
    <col min="9483" max="9483" width="13.28515625" style="20" customWidth="1"/>
    <col min="9484" max="9725" width="11.42578125" style="20"/>
    <col min="9726" max="9726" width="36.7109375" style="20" customWidth="1"/>
    <col min="9727" max="9727" width="12.7109375" style="20" customWidth="1"/>
    <col min="9728" max="9728" width="10.7109375" style="20" customWidth="1"/>
    <col min="9729" max="9729" width="12.7109375" style="20" customWidth="1"/>
    <col min="9730" max="9731" width="10.7109375" style="20" customWidth="1"/>
    <col min="9732" max="9738" width="11.42578125" style="20"/>
    <col min="9739" max="9739" width="13.28515625" style="20" customWidth="1"/>
    <col min="9740" max="9981" width="11.42578125" style="20"/>
    <col min="9982" max="9982" width="36.7109375" style="20" customWidth="1"/>
    <col min="9983" max="9983" width="12.7109375" style="20" customWidth="1"/>
    <col min="9984" max="9984" width="10.7109375" style="20" customWidth="1"/>
    <col min="9985" max="9985" width="12.7109375" style="20" customWidth="1"/>
    <col min="9986" max="9987" width="10.7109375" style="20" customWidth="1"/>
    <col min="9988" max="9994" width="11.42578125" style="20"/>
    <col min="9995" max="9995" width="13.28515625" style="20" customWidth="1"/>
    <col min="9996" max="10237" width="11.42578125" style="20"/>
    <col min="10238" max="10238" width="36.7109375" style="20" customWidth="1"/>
    <col min="10239" max="10239" width="12.7109375" style="20" customWidth="1"/>
    <col min="10240" max="10240" width="10.7109375" style="20" customWidth="1"/>
    <col min="10241" max="10241" width="12.7109375" style="20" customWidth="1"/>
    <col min="10242" max="10243" width="10.7109375" style="20" customWidth="1"/>
    <col min="10244" max="10250" width="11.42578125" style="20"/>
    <col min="10251" max="10251" width="13.28515625" style="20" customWidth="1"/>
    <col min="10252" max="10493" width="11.42578125" style="20"/>
    <col min="10494" max="10494" width="36.7109375" style="20" customWidth="1"/>
    <col min="10495" max="10495" width="12.7109375" style="20" customWidth="1"/>
    <col min="10496" max="10496" width="10.7109375" style="20" customWidth="1"/>
    <col min="10497" max="10497" width="12.7109375" style="20" customWidth="1"/>
    <col min="10498" max="10499" width="10.7109375" style="20" customWidth="1"/>
    <col min="10500" max="10506" width="11.42578125" style="20"/>
    <col min="10507" max="10507" width="13.28515625" style="20" customWidth="1"/>
    <col min="10508" max="10749" width="11.42578125" style="20"/>
    <col min="10750" max="10750" width="36.7109375" style="20" customWidth="1"/>
    <col min="10751" max="10751" width="12.7109375" style="20" customWidth="1"/>
    <col min="10752" max="10752" width="10.7109375" style="20" customWidth="1"/>
    <col min="10753" max="10753" width="12.7109375" style="20" customWidth="1"/>
    <col min="10754" max="10755" width="10.7109375" style="20" customWidth="1"/>
    <col min="10756" max="10762" width="11.42578125" style="20"/>
    <col min="10763" max="10763" width="13.28515625" style="20" customWidth="1"/>
    <col min="10764" max="11005" width="11.42578125" style="20"/>
    <col min="11006" max="11006" width="36.7109375" style="20" customWidth="1"/>
    <col min="11007" max="11007" width="12.7109375" style="20" customWidth="1"/>
    <col min="11008" max="11008" width="10.7109375" style="20" customWidth="1"/>
    <col min="11009" max="11009" width="12.7109375" style="20" customWidth="1"/>
    <col min="11010" max="11011" width="10.7109375" style="20" customWidth="1"/>
    <col min="11012" max="11018" width="11.42578125" style="20"/>
    <col min="11019" max="11019" width="13.28515625" style="20" customWidth="1"/>
    <col min="11020" max="11261" width="11.42578125" style="20"/>
    <col min="11262" max="11262" width="36.7109375" style="20" customWidth="1"/>
    <col min="11263" max="11263" width="12.7109375" style="20" customWidth="1"/>
    <col min="11264" max="11264" width="10.7109375" style="20" customWidth="1"/>
    <col min="11265" max="11265" width="12.7109375" style="20" customWidth="1"/>
    <col min="11266" max="11267" width="10.7109375" style="20" customWidth="1"/>
    <col min="11268" max="11274" width="11.42578125" style="20"/>
    <col min="11275" max="11275" width="13.28515625" style="20" customWidth="1"/>
    <col min="11276" max="11517" width="11.42578125" style="20"/>
    <col min="11518" max="11518" width="36.7109375" style="20" customWidth="1"/>
    <col min="11519" max="11519" width="12.7109375" style="20" customWidth="1"/>
    <col min="11520" max="11520" width="10.7109375" style="20" customWidth="1"/>
    <col min="11521" max="11521" width="12.7109375" style="20" customWidth="1"/>
    <col min="11522" max="11523" width="10.7109375" style="20" customWidth="1"/>
    <col min="11524" max="11530" width="11.42578125" style="20"/>
    <col min="11531" max="11531" width="13.28515625" style="20" customWidth="1"/>
    <col min="11532" max="11773" width="11.42578125" style="20"/>
    <col min="11774" max="11774" width="36.7109375" style="20" customWidth="1"/>
    <col min="11775" max="11775" width="12.7109375" style="20" customWidth="1"/>
    <col min="11776" max="11776" width="10.7109375" style="20" customWidth="1"/>
    <col min="11777" max="11777" width="12.7109375" style="20" customWidth="1"/>
    <col min="11778" max="11779" width="10.7109375" style="20" customWidth="1"/>
    <col min="11780" max="11786" width="11.42578125" style="20"/>
    <col min="11787" max="11787" width="13.28515625" style="20" customWidth="1"/>
    <col min="11788" max="12029" width="11.42578125" style="20"/>
    <col min="12030" max="12030" width="36.7109375" style="20" customWidth="1"/>
    <col min="12031" max="12031" width="12.7109375" style="20" customWidth="1"/>
    <col min="12032" max="12032" width="10.7109375" style="20" customWidth="1"/>
    <col min="12033" max="12033" width="12.7109375" style="20" customWidth="1"/>
    <col min="12034" max="12035" width="10.7109375" style="20" customWidth="1"/>
    <col min="12036" max="12042" width="11.42578125" style="20"/>
    <col min="12043" max="12043" width="13.28515625" style="20" customWidth="1"/>
    <col min="12044" max="12285" width="11.42578125" style="20"/>
    <col min="12286" max="12286" width="36.7109375" style="20" customWidth="1"/>
    <col min="12287" max="12287" width="12.7109375" style="20" customWidth="1"/>
    <col min="12288" max="12288" width="10.7109375" style="20" customWidth="1"/>
    <col min="12289" max="12289" width="12.7109375" style="20" customWidth="1"/>
    <col min="12290" max="12291" width="10.7109375" style="20" customWidth="1"/>
    <col min="12292" max="12298" width="11.42578125" style="20"/>
    <col min="12299" max="12299" width="13.28515625" style="20" customWidth="1"/>
    <col min="12300" max="12541" width="11.42578125" style="20"/>
    <col min="12542" max="12542" width="36.7109375" style="20" customWidth="1"/>
    <col min="12543" max="12543" width="12.7109375" style="20" customWidth="1"/>
    <col min="12544" max="12544" width="10.7109375" style="20" customWidth="1"/>
    <col min="12545" max="12545" width="12.7109375" style="20" customWidth="1"/>
    <col min="12546" max="12547" width="10.7109375" style="20" customWidth="1"/>
    <col min="12548" max="12554" width="11.42578125" style="20"/>
    <col min="12555" max="12555" width="13.28515625" style="20" customWidth="1"/>
    <col min="12556" max="12797" width="11.42578125" style="20"/>
    <col min="12798" max="12798" width="36.7109375" style="20" customWidth="1"/>
    <col min="12799" max="12799" width="12.7109375" style="20" customWidth="1"/>
    <col min="12800" max="12800" width="10.7109375" style="20" customWidth="1"/>
    <col min="12801" max="12801" width="12.7109375" style="20" customWidth="1"/>
    <col min="12802" max="12803" width="10.7109375" style="20" customWidth="1"/>
    <col min="12804" max="12810" width="11.42578125" style="20"/>
    <col min="12811" max="12811" width="13.28515625" style="20" customWidth="1"/>
    <col min="12812" max="13053" width="11.42578125" style="20"/>
    <col min="13054" max="13054" width="36.7109375" style="20" customWidth="1"/>
    <col min="13055" max="13055" width="12.7109375" style="20" customWidth="1"/>
    <col min="13056" max="13056" width="10.7109375" style="20" customWidth="1"/>
    <col min="13057" max="13057" width="12.7109375" style="20" customWidth="1"/>
    <col min="13058" max="13059" width="10.7109375" style="20" customWidth="1"/>
    <col min="13060" max="13066" width="11.42578125" style="20"/>
    <col min="13067" max="13067" width="13.28515625" style="20" customWidth="1"/>
    <col min="13068" max="13309" width="11.42578125" style="20"/>
    <col min="13310" max="13310" width="36.7109375" style="20" customWidth="1"/>
    <col min="13311" max="13311" width="12.7109375" style="20" customWidth="1"/>
    <col min="13312" max="13312" width="10.7109375" style="20" customWidth="1"/>
    <col min="13313" max="13313" width="12.7109375" style="20" customWidth="1"/>
    <col min="13314" max="13315" width="10.7109375" style="20" customWidth="1"/>
    <col min="13316" max="13322" width="11.42578125" style="20"/>
    <col min="13323" max="13323" width="13.28515625" style="20" customWidth="1"/>
    <col min="13324" max="13565" width="11.42578125" style="20"/>
    <col min="13566" max="13566" width="36.7109375" style="20" customWidth="1"/>
    <col min="13567" max="13567" width="12.7109375" style="20" customWidth="1"/>
    <col min="13568" max="13568" width="10.7109375" style="20" customWidth="1"/>
    <col min="13569" max="13569" width="12.7109375" style="20" customWidth="1"/>
    <col min="13570" max="13571" width="10.7109375" style="20" customWidth="1"/>
    <col min="13572" max="13578" width="11.42578125" style="20"/>
    <col min="13579" max="13579" width="13.28515625" style="20" customWidth="1"/>
    <col min="13580" max="13821" width="11.42578125" style="20"/>
    <col min="13822" max="13822" width="36.7109375" style="20" customWidth="1"/>
    <col min="13823" max="13823" width="12.7109375" style="20" customWidth="1"/>
    <col min="13824" max="13824" width="10.7109375" style="20" customWidth="1"/>
    <col min="13825" max="13825" width="12.7109375" style="20" customWidth="1"/>
    <col min="13826" max="13827" width="10.7109375" style="20" customWidth="1"/>
    <col min="13828" max="13834" width="11.42578125" style="20"/>
    <col min="13835" max="13835" width="13.28515625" style="20" customWidth="1"/>
    <col min="13836" max="14077" width="11.42578125" style="20"/>
    <col min="14078" max="14078" width="36.7109375" style="20" customWidth="1"/>
    <col min="14079" max="14079" width="12.7109375" style="20" customWidth="1"/>
    <col min="14080" max="14080" width="10.7109375" style="20" customWidth="1"/>
    <col min="14081" max="14081" width="12.7109375" style="20" customWidth="1"/>
    <col min="14082" max="14083" width="10.7109375" style="20" customWidth="1"/>
    <col min="14084" max="14090" width="11.42578125" style="20"/>
    <col min="14091" max="14091" width="13.28515625" style="20" customWidth="1"/>
    <col min="14092" max="14333" width="11.42578125" style="20"/>
    <col min="14334" max="14334" width="36.7109375" style="20" customWidth="1"/>
    <col min="14335" max="14335" width="12.7109375" style="20" customWidth="1"/>
    <col min="14336" max="14336" width="10.7109375" style="20" customWidth="1"/>
    <col min="14337" max="14337" width="12.7109375" style="20" customWidth="1"/>
    <col min="14338" max="14339" width="10.7109375" style="20" customWidth="1"/>
    <col min="14340" max="14346" width="11.42578125" style="20"/>
    <col min="14347" max="14347" width="13.28515625" style="20" customWidth="1"/>
    <col min="14348" max="14589" width="11.42578125" style="20"/>
    <col min="14590" max="14590" width="36.7109375" style="20" customWidth="1"/>
    <col min="14591" max="14591" width="12.7109375" style="20" customWidth="1"/>
    <col min="14592" max="14592" width="10.7109375" style="20" customWidth="1"/>
    <col min="14593" max="14593" width="12.7109375" style="20" customWidth="1"/>
    <col min="14594" max="14595" width="10.7109375" style="20" customWidth="1"/>
    <col min="14596" max="14602" width="11.42578125" style="20"/>
    <col min="14603" max="14603" width="13.28515625" style="20" customWidth="1"/>
    <col min="14604" max="14845" width="11.42578125" style="20"/>
    <col min="14846" max="14846" width="36.7109375" style="20" customWidth="1"/>
    <col min="14847" max="14847" width="12.7109375" style="20" customWidth="1"/>
    <col min="14848" max="14848" width="10.7109375" style="20" customWidth="1"/>
    <col min="14849" max="14849" width="12.7109375" style="20" customWidth="1"/>
    <col min="14850" max="14851" width="10.7109375" style="20" customWidth="1"/>
    <col min="14852" max="14858" width="11.42578125" style="20"/>
    <col min="14859" max="14859" width="13.28515625" style="20" customWidth="1"/>
    <col min="14860" max="15101" width="11.42578125" style="20"/>
    <col min="15102" max="15102" width="36.7109375" style="20" customWidth="1"/>
    <col min="15103" max="15103" width="12.7109375" style="20" customWidth="1"/>
    <col min="15104" max="15104" width="10.7109375" style="20" customWidth="1"/>
    <col min="15105" max="15105" width="12.7109375" style="20" customWidth="1"/>
    <col min="15106" max="15107" width="10.7109375" style="20" customWidth="1"/>
    <col min="15108" max="15114" width="11.42578125" style="20"/>
    <col min="15115" max="15115" width="13.28515625" style="20" customWidth="1"/>
    <col min="15116" max="15357" width="11.42578125" style="20"/>
    <col min="15358" max="15358" width="36.7109375" style="20" customWidth="1"/>
    <col min="15359" max="15359" width="12.7109375" style="20" customWidth="1"/>
    <col min="15360" max="15360" width="10.7109375" style="20" customWidth="1"/>
    <col min="15361" max="15361" width="12.7109375" style="20" customWidth="1"/>
    <col min="15362" max="15363" width="10.7109375" style="20" customWidth="1"/>
    <col min="15364" max="15370" width="11.42578125" style="20"/>
    <col min="15371" max="15371" width="13.28515625" style="20" customWidth="1"/>
    <col min="15372" max="15613" width="11.42578125" style="20"/>
    <col min="15614" max="15614" width="36.7109375" style="20" customWidth="1"/>
    <col min="15615" max="15615" width="12.7109375" style="20" customWidth="1"/>
    <col min="15616" max="15616" width="10.7109375" style="20" customWidth="1"/>
    <col min="15617" max="15617" width="12.7109375" style="20" customWidth="1"/>
    <col min="15618" max="15619" width="10.7109375" style="20" customWidth="1"/>
    <col min="15620" max="15626" width="11.42578125" style="20"/>
    <col min="15627" max="15627" width="13.28515625" style="20" customWidth="1"/>
    <col min="15628" max="15869" width="11.42578125" style="20"/>
    <col min="15870" max="15870" width="36.7109375" style="20" customWidth="1"/>
    <col min="15871" max="15871" width="12.7109375" style="20" customWidth="1"/>
    <col min="15872" max="15872" width="10.7109375" style="20" customWidth="1"/>
    <col min="15873" max="15873" width="12.7109375" style="20" customWidth="1"/>
    <col min="15874" max="15875" width="10.7109375" style="20" customWidth="1"/>
    <col min="15876" max="15882" width="11.42578125" style="20"/>
    <col min="15883" max="15883" width="13.28515625" style="20" customWidth="1"/>
    <col min="15884" max="16125" width="11.42578125" style="20"/>
    <col min="16126" max="16126" width="36.7109375" style="20" customWidth="1"/>
    <col min="16127" max="16127" width="12.7109375" style="20" customWidth="1"/>
    <col min="16128" max="16128" width="10.7109375" style="20" customWidth="1"/>
    <col min="16129" max="16129" width="12.7109375" style="20" customWidth="1"/>
    <col min="16130" max="16131" width="10.7109375" style="20" customWidth="1"/>
    <col min="16132" max="16138" width="11.42578125" style="20"/>
    <col min="16139" max="16139" width="13.28515625" style="20" customWidth="1"/>
    <col min="16140" max="16384" width="11.42578125" style="20"/>
  </cols>
  <sheetData>
    <row r="1" spans="2:10" ht="26.25">
      <c r="B1" s="23"/>
    </row>
    <row r="7" spans="2:10" ht="52.5" customHeight="1">
      <c r="B7" s="580" t="s">
        <v>319</v>
      </c>
      <c r="C7" s="581"/>
      <c r="D7" s="581"/>
      <c r="E7" s="582"/>
      <c r="G7" s="580" t="s">
        <v>320</v>
      </c>
      <c r="H7" s="581"/>
      <c r="I7" s="581"/>
      <c r="J7" s="582"/>
    </row>
    <row r="8" spans="2:10" ht="41.25" customHeight="1">
      <c r="B8" s="24" t="s">
        <v>235</v>
      </c>
      <c r="C8" s="246" t="str">
        <f>actualizaciones!$A$3</f>
        <v>acumulado julio 2009</v>
      </c>
      <c r="D8" s="246" t="str">
        <f>actualizaciones!$A$2</f>
        <v xml:space="preserve">acumulado julio 2010 </v>
      </c>
      <c r="E8" s="247" t="s">
        <v>28</v>
      </c>
      <c r="G8" s="24" t="s">
        <v>235</v>
      </c>
      <c r="H8" s="246" t="str">
        <f>actualizaciones!$A$3</f>
        <v>acumulado julio 2009</v>
      </c>
      <c r="I8" s="246" t="str">
        <f>actualizaciones!$A$2</f>
        <v xml:space="preserve">acumulado julio 2010 </v>
      </c>
      <c r="J8" s="247" t="s">
        <v>28</v>
      </c>
    </row>
    <row r="9" spans="2:10">
      <c r="B9" s="74" t="s">
        <v>236</v>
      </c>
      <c r="C9" s="75"/>
      <c r="D9" s="75"/>
      <c r="E9" s="76"/>
      <c r="G9" s="74" t="s">
        <v>236</v>
      </c>
      <c r="H9" s="75"/>
      <c r="I9" s="75"/>
      <c r="J9" s="76"/>
    </row>
    <row r="10" spans="2:10">
      <c r="B10" s="27" t="s">
        <v>321</v>
      </c>
      <c r="C10" s="264">
        <v>55.615451674608849</v>
      </c>
      <c r="D10" s="264">
        <v>57.336689255463426</v>
      </c>
      <c r="E10" s="30">
        <f>(D10-C10)/C10</f>
        <v>3.094890950315532E-2</v>
      </c>
      <c r="G10" s="27" t="s">
        <v>321</v>
      </c>
      <c r="H10" s="264">
        <v>56.222793180322093</v>
      </c>
      <c r="I10" s="264">
        <v>56.991904181811258</v>
      </c>
      <c r="J10" s="30">
        <f>(I10-H10)/H10</f>
        <v>1.3679701024856815E-2</v>
      </c>
    </row>
    <row r="11" spans="2:10">
      <c r="B11" s="74" t="s">
        <v>238</v>
      </c>
      <c r="C11" s="75"/>
      <c r="D11" s="75"/>
      <c r="E11" s="362"/>
      <c r="G11" s="74" t="s">
        <v>238</v>
      </c>
      <c r="H11" s="75"/>
      <c r="I11" s="75"/>
      <c r="J11" s="362"/>
    </row>
    <row r="12" spans="2:10">
      <c r="B12" s="87" t="s">
        <v>239</v>
      </c>
      <c r="C12" s="363">
        <v>66.215013478371304</v>
      </c>
      <c r="D12" s="363">
        <v>69.815886269859277</v>
      </c>
      <c r="E12" s="169">
        <f>(D12-C12)/C12</f>
        <v>5.4381515646208758E-2</v>
      </c>
      <c r="G12" s="87" t="s">
        <v>239</v>
      </c>
      <c r="H12" s="363">
        <v>64.814816537400404</v>
      </c>
      <c r="I12" s="363">
        <v>66.642848288749178</v>
      </c>
      <c r="J12" s="169">
        <f>(I12-H12)/H12</f>
        <v>2.8203917699804591E-2</v>
      </c>
    </row>
    <row r="13" spans="2:10">
      <c r="B13" s="87" t="s">
        <v>307</v>
      </c>
      <c r="C13" s="266">
        <v>60.808670061779935</v>
      </c>
      <c r="D13" s="266">
        <v>65.362406238641242</v>
      </c>
      <c r="E13" s="34">
        <f>(D13-C13)/C13</f>
        <v>7.4886297829484444E-2</v>
      </c>
      <c r="G13" s="87" t="s">
        <v>307</v>
      </c>
      <c r="H13" s="266">
        <v>60.720066261901685</v>
      </c>
      <c r="I13" s="266">
        <v>65.21896063039992</v>
      </c>
      <c r="J13" s="34">
        <f>(I13-H13)/H13</f>
        <v>7.4092382394533543E-2</v>
      </c>
    </row>
    <row r="14" spans="2:10">
      <c r="B14" s="87" t="s">
        <v>308</v>
      </c>
      <c r="C14" s="266">
        <v>68.555698158423098</v>
      </c>
      <c r="D14" s="266">
        <v>72.957887808063489</v>
      </c>
      <c r="E14" s="34">
        <f>(D14-C14)/C14</f>
        <v>6.4213329714293277E-2</v>
      </c>
      <c r="G14" s="87" t="s">
        <v>308</v>
      </c>
      <c r="H14" s="266">
        <v>71.387114299494897</v>
      </c>
      <c r="I14" s="266">
        <v>74.220568695189996</v>
      </c>
      <c r="J14" s="34">
        <f>(I14-H14)/H14</f>
        <v>3.9691398419716591E-2</v>
      </c>
    </row>
    <row r="15" spans="2:10">
      <c r="B15" s="87" t="s">
        <v>241</v>
      </c>
      <c r="C15" s="266">
        <v>62.37064566418772</v>
      </c>
      <c r="D15" s="266">
        <v>61.985202958174767</v>
      </c>
      <c r="E15" s="34">
        <f>(D15-C15)/C15</f>
        <v>-6.1798735913081585E-3</v>
      </c>
      <c r="G15" s="87" t="s">
        <v>241</v>
      </c>
      <c r="H15" s="266">
        <v>57.568979584922594</v>
      </c>
      <c r="I15" s="266">
        <v>56.756159672952208</v>
      </c>
      <c r="J15" s="34">
        <f>(I15-H15)/H15</f>
        <v>-1.4119060609218533E-2</v>
      </c>
    </row>
    <row r="16" spans="2:10">
      <c r="B16" s="87" t="s">
        <v>242</v>
      </c>
      <c r="C16" s="267">
        <v>69.193095142513044</v>
      </c>
      <c r="D16" s="267">
        <v>69.971898835808915</v>
      </c>
      <c r="E16" s="249">
        <f>(D16-C16)/C16</f>
        <v>1.125551171965661E-2</v>
      </c>
      <c r="G16" s="87" t="s">
        <v>242</v>
      </c>
      <c r="H16" s="267">
        <v>47.04599524187153</v>
      </c>
      <c r="I16" s="267">
        <v>46.190968931245273</v>
      </c>
      <c r="J16" s="249">
        <f>(I16-H16)/H16</f>
        <v>-1.8174263425195295E-2</v>
      </c>
    </row>
    <row r="17" spans="2:12">
      <c r="B17" s="74" t="s">
        <v>243</v>
      </c>
      <c r="C17" s="83"/>
      <c r="D17" s="83"/>
      <c r="E17" s="364"/>
      <c r="G17" s="74" t="s">
        <v>243</v>
      </c>
      <c r="H17" s="83"/>
      <c r="I17" s="83"/>
      <c r="J17" s="364"/>
    </row>
    <row r="18" spans="2:12">
      <c r="B18" s="253" t="s">
        <v>244</v>
      </c>
      <c r="C18" s="267">
        <v>44.204648752749911</v>
      </c>
      <c r="D18" s="267">
        <v>43.885093047549042</v>
      </c>
      <c r="E18" s="249">
        <f>(D18-C18)/C18</f>
        <v>-7.2290067723022088E-3</v>
      </c>
      <c r="G18" s="253" t="s">
        <v>244</v>
      </c>
      <c r="H18" s="267">
        <v>51.246327299783125</v>
      </c>
      <c r="I18" s="267">
        <v>51.081542657664549</v>
      </c>
      <c r="J18" s="249">
        <f>(I18-H18)/H18</f>
        <v>-3.2155405236088696E-3</v>
      </c>
    </row>
    <row r="19" spans="2:12">
      <c r="B19" s="577" t="s">
        <v>88</v>
      </c>
      <c r="C19" s="578"/>
      <c r="D19" s="578"/>
      <c r="E19" s="579"/>
      <c r="G19" s="577" t="s">
        <v>88</v>
      </c>
      <c r="H19" s="578"/>
      <c r="I19" s="578"/>
      <c r="J19" s="579"/>
    </row>
    <row r="20" spans="2:12" ht="20.100000000000001" customHeight="1" thickBot="1"/>
    <row r="21" spans="2:12" ht="51.75" customHeight="1" thickBot="1">
      <c r="B21" s="580" t="s">
        <v>322</v>
      </c>
      <c r="C21" s="581"/>
      <c r="D21" s="581"/>
      <c r="E21" s="582"/>
      <c r="G21" s="580" t="s">
        <v>323</v>
      </c>
      <c r="H21" s="581"/>
      <c r="I21" s="581"/>
      <c r="J21" s="582"/>
      <c r="L21" s="53" t="s">
        <v>49</v>
      </c>
    </row>
    <row r="22" spans="2:12" ht="33.75" customHeight="1">
      <c r="B22" s="24" t="s">
        <v>235</v>
      </c>
      <c r="C22" s="246" t="str">
        <f>actualizaciones!$A$3</f>
        <v>acumulado julio 2009</v>
      </c>
      <c r="D22" s="246" t="str">
        <f>actualizaciones!$A$2</f>
        <v xml:space="preserve">acumulado julio 2010 </v>
      </c>
      <c r="E22" s="247" t="s">
        <v>28</v>
      </c>
      <c r="G22" s="24" t="s">
        <v>235</v>
      </c>
      <c r="H22" s="246" t="str">
        <f>actualizaciones!$A$3</f>
        <v>acumulado julio 2009</v>
      </c>
      <c r="I22" s="246" t="str">
        <f>actualizaciones!$A$2</f>
        <v xml:space="preserve">acumulado julio 2010 </v>
      </c>
      <c r="J22" s="247" t="s">
        <v>28</v>
      </c>
    </row>
    <row r="23" spans="2:12">
      <c r="B23" s="74" t="s">
        <v>236</v>
      </c>
      <c r="C23" s="75"/>
      <c r="D23" s="75"/>
      <c r="E23" s="76"/>
      <c r="G23" s="74" t="s">
        <v>236</v>
      </c>
      <c r="H23" s="75"/>
      <c r="I23" s="75"/>
      <c r="J23" s="76"/>
    </row>
    <row r="24" spans="2:12">
      <c r="B24" s="27" t="s">
        <v>321</v>
      </c>
      <c r="C24" s="264">
        <v>55.055308525715972</v>
      </c>
      <c r="D24" s="264">
        <v>53.995217413409314</v>
      </c>
      <c r="E24" s="30">
        <f>(D24-C24)/C24</f>
        <v>-1.9255020827128714E-2</v>
      </c>
      <c r="G24" s="27" t="s">
        <v>321</v>
      </c>
      <c r="H24" s="264">
        <v>41.859501432611275</v>
      </c>
      <c r="I24" s="264">
        <v>37.709338935825123</v>
      </c>
      <c r="J24" s="30">
        <f>(I24-H24)/H24</f>
        <v>-9.9145053207750466E-2</v>
      </c>
    </row>
    <row r="25" spans="2:12">
      <c r="B25" s="74" t="s">
        <v>238</v>
      </c>
      <c r="C25" s="75"/>
      <c r="D25" s="75"/>
      <c r="E25" s="362"/>
      <c r="G25" s="74" t="s">
        <v>238</v>
      </c>
      <c r="H25" s="75"/>
      <c r="I25" s="75"/>
      <c r="J25" s="362"/>
    </row>
    <row r="26" spans="2:12">
      <c r="B26" s="87" t="s">
        <v>239</v>
      </c>
      <c r="C26" s="363">
        <v>59.624365206741246</v>
      </c>
      <c r="D26" s="363">
        <v>59.811096091345739</v>
      </c>
      <c r="E26" s="169">
        <f>(D26-C26)/C26</f>
        <v>3.1317882204200194E-3</v>
      </c>
      <c r="G26" s="87" t="s">
        <v>239</v>
      </c>
      <c r="H26" s="363">
        <v>41.859501432611275</v>
      </c>
      <c r="I26" s="363">
        <v>37.709338935825123</v>
      </c>
      <c r="J26" s="169">
        <f>(I26-H26)/H26</f>
        <v>-9.9145053207750466E-2</v>
      </c>
    </row>
    <row r="27" spans="2:12">
      <c r="B27" s="87" t="s">
        <v>240</v>
      </c>
      <c r="C27" s="266">
        <v>62.301000589417463</v>
      </c>
      <c r="D27" s="266">
        <v>63.245450507198356</v>
      </c>
      <c r="E27" s="34">
        <f>(D27-C27)/C27</f>
        <v>1.5159466282172669E-2</v>
      </c>
      <c r="G27" s="87" t="s">
        <v>240</v>
      </c>
      <c r="H27" s="266">
        <v>32.173405211141059</v>
      </c>
      <c r="I27" s="266">
        <v>26.802316237526359</v>
      </c>
      <c r="J27" s="34">
        <f>(I27-H27)/H27</f>
        <v>-0.16694188688969705</v>
      </c>
    </row>
    <row r="28" spans="2:12">
      <c r="B28" s="87" t="s">
        <v>241</v>
      </c>
      <c r="C28" s="266">
        <v>52.323487535576355</v>
      </c>
      <c r="D28" s="266">
        <v>49.170663407864112</v>
      </c>
      <c r="E28" s="34">
        <f>(D28-C28)/C28</f>
        <v>-6.0256383437142659E-2</v>
      </c>
      <c r="G28" s="87" t="s">
        <v>241</v>
      </c>
      <c r="H28" s="266">
        <v>46.6590761223162</v>
      </c>
      <c r="I28" s="266">
        <v>47.711450878334418</v>
      </c>
      <c r="J28" s="34">
        <f>(I28-H28)/H28</f>
        <v>2.2554556229519625E-2</v>
      </c>
    </row>
    <row r="29" spans="2:12">
      <c r="B29" s="87" t="s">
        <v>242</v>
      </c>
      <c r="C29" s="267">
        <v>27.000607010976779</v>
      </c>
      <c r="D29" s="267">
        <v>28.176690778491576</v>
      </c>
      <c r="E29" s="249">
        <f>(D29-C29)/C29</f>
        <v>4.355767879724607E-2</v>
      </c>
      <c r="G29" s="87" t="s">
        <v>311</v>
      </c>
      <c r="H29" s="266">
        <v>52.776300319131067</v>
      </c>
      <c r="I29" s="266">
        <v>43.23316163708639</v>
      </c>
      <c r="J29" s="34">
        <f>(I29-H29)/H29</f>
        <v>-0.18082242643646151</v>
      </c>
    </row>
    <row r="30" spans="2:12">
      <c r="B30" s="74" t="s">
        <v>243</v>
      </c>
      <c r="C30" s="83"/>
      <c r="D30" s="83"/>
      <c r="E30" s="364"/>
      <c r="G30" s="87" t="s">
        <v>312</v>
      </c>
      <c r="H30" s="267">
        <v>41.988284306469012</v>
      </c>
      <c r="I30" s="267">
        <v>42.908018867924532</v>
      </c>
      <c r="J30" s="249">
        <f>(I30-H30)/H30</f>
        <v>2.1904552106546054E-2</v>
      </c>
    </row>
    <row r="31" spans="2:12">
      <c r="B31" s="253" t="s">
        <v>244</v>
      </c>
      <c r="C31" s="267">
        <v>48.597891400732699</v>
      </c>
      <c r="D31" s="267">
        <v>44.995128586186198</v>
      </c>
      <c r="E31" s="249">
        <f>(D31-C31)/C31</f>
        <v>-7.4134138554253895E-2</v>
      </c>
      <c r="G31" s="74" t="s">
        <v>243</v>
      </c>
      <c r="H31" s="83"/>
      <c r="I31" s="83"/>
      <c r="J31" s="364"/>
    </row>
    <row r="32" spans="2:12">
      <c r="B32" s="577" t="s">
        <v>88</v>
      </c>
      <c r="C32" s="578"/>
      <c r="D32" s="578"/>
      <c r="E32" s="579"/>
      <c r="G32" s="253" t="s">
        <v>244</v>
      </c>
      <c r="H32" s="88">
        <v>0</v>
      </c>
      <c r="I32" s="88">
        <v>0</v>
      </c>
      <c r="J32" s="365" t="str">
        <f>IFERROR((I32-H32)/H32,"-")</f>
        <v>-</v>
      </c>
    </row>
    <row r="33" spans="7:10">
      <c r="G33" s="577" t="s">
        <v>88</v>
      </c>
      <c r="H33" s="578"/>
      <c r="I33" s="578"/>
      <c r="J33" s="579"/>
    </row>
  </sheetData>
  <mergeCells count="8">
    <mergeCell ref="B32:E32"/>
    <mergeCell ref="G33:J33"/>
    <mergeCell ref="B7:E7"/>
    <mergeCell ref="G7:J7"/>
    <mergeCell ref="B19:E19"/>
    <mergeCell ref="G19:J19"/>
    <mergeCell ref="B21:E21"/>
    <mergeCell ref="G21:J21"/>
  </mergeCells>
  <hyperlinks>
    <hyperlink ref="L21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3" t="s">
        <v>51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 fitToPage="1"/>
  </sheetPr>
  <dimension ref="B6:L30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3.5703125" style="20" customWidth="1"/>
    <col min="2" max="2" width="35.7109375" style="20" customWidth="1"/>
    <col min="3" max="4" width="12.85546875" style="20" customWidth="1"/>
    <col min="5" max="5" width="13.7109375" style="20" customWidth="1"/>
    <col min="6" max="6" width="10.7109375" style="20" customWidth="1"/>
    <col min="7" max="12" width="11.42578125" style="20"/>
    <col min="13" max="13" width="14.42578125" style="20" customWidth="1"/>
    <col min="14" max="256" width="11.42578125" style="20"/>
    <col min="257" max="257" width="13.5703125" style="20" customWidth="1"/>
    <col min="258" max="258" width="35.7109375" style="20" customWidth="1"/>
    <col min="259" max="260" width="12.85546875" style="20" customWidth="1"/>
    <col min="261" max="261" width="13.7109375" style="20" customWidth="1"/>
    <col min="262" max="262" width="10.7109375" style="20" customWidth="1"/>
    <col min="263" max="268" width="11.42578125" style="20"/>
    <col min="269" max="269" width="14.42578125" style="20" customWidth="1"/>
    <col min="270" max="512" width="11.42578125" style="20"/>
    <col min="513" max="513" width="13.5703125" style="20" customWidth="1"/>
    <col min="514" max="514" width="35.7109375" style="20" customWidth="1"/>
    <col min="515" max="516" width="12.85546875" style="20" customWidth="1"/>
    <col min="517" max="517" width="13.7109375" style="20" customWidth="1"/>
    <col min="518" max="518" width="10.7109375" style="20" customWidth="1"/>
    <col min="519" max="524" width="11.42578125" style="20"/>
    <col min="525" max="525" width="14.42578125" style="20" customWidth="1"/>
    <col min="526" max="768" width="11.42578125" style="20"/>
    <col min="769" max="769" width="13.5703125" style="20" customWidth="1"/>
    <col min="770" max="770" width="35.7109375" style="20" customWidth="1"/>
    <col min="771" max="772" width="12.85546875" style="20" customWidth="1"/>
    <col min="773" max="773" width="13.7109375" style="20" customWidth="1"/>
    <col min="774" max="774" width="10.7109375" style="20" customWidth="1"/>
    <col min="775" max="780" width="11.42578125" style="20"/>
    <col min="781" max="781" width="14.42578125" style="20" customWidth="1"/>
    <col min="782" max="1024" width="11.42578125" style="20"/>
    <col min="1025" max="1025" width="13.5703125" style="20" customWidth="1"/>
    <col min="1026" max="1026" width="35.7109375" style="20" customWidth="1"/>
    <col min="1027" max="1028" width="12.85546875" style="20" customWidth="1"/>
    <col min="1029" max="1029" width="13.7109375" style="20" customWidth="1"/>
    <col min="1030" max="1030" width="10.7109375" style="20" customWidth="1"/>
    <col min="1031" max="1036" width="11.42578125" style="20"/>
    <col min="1037" max="1037" width="14.42578125" style="20" customWidth="1"/>
    <col min="1038" max="1280" width="11.42578125" style="20"/>
    <col min="1281" max="1281" width="13.5703125" style="20" customWidth="1"/>
    <col min="1282" max="1282" width="35.7109375" style="20" customWidth="1"/>
    <col min="1283" max="1284" width="12.85546875" style="20" customWidth="1"/>
    <col min="1285" max="1285" width="13.7109375" style="20" customWidth="1"/>
    <col min="1286" max="1286" width="10.7109375" style="20" customWidth="1"/>
    <col min="1287" max="1292" width="11.42578125" style="20"/>
    <col min="1293" max="1293" width="14.42578125" style="20" customWidth="1"/>
    <col min="1294" max="1536" width="11.42578125" style="20"/>
    <col min="1537" max="1537" width="13.5703125" style="20" customWidth="1"/>
    <col min="1538" max="1538" width="35.7109375" style="20" customWidth="1"/>
    <col min="1539" max="1540" width="12.85546875" style="20" customWidth="1"/>
    <col min="1541" max="1541" width="13.7109375" style="20" customWidth="1"/>
    <col min="1542" max="1542" width="10.7109375" style="20" customWidth="1"/>
    <col min="1543" max="1548" width="11.42578125" style="20"/>
    <col min="1549" max="1549" width="14.42578125" style="20" customWidth="1"/>
    <col min="1550" max="1792" width="11.42578125" style="20"/>
    <col min="1793" max="1793" width="13.5703125" style="20" customWidth="1"/>
    <col min="1794" max="1794" width="35.7109375" style="20" customWidth="1"/>
    <col min="1795" max="1796" width="12.85546875" style="20" customWidth="1"/>
    <col min="1797" max="1797" width="13.7109375" style="20" customWidth="1"/>
    <col min="1798" max="1798" width="10.7109375" style="20" customWidth="1"/>
    <col min="1799" max="1804" width="11.42578125" style="20"/>
    <col min="1805" max="1805" width="14.42578125" style="20" customWidth="1"/>
    <col min="1806" max="2048" width="11.42578125" style="20"/>
    <col min="2049" max="2049" width="13.5703125" style="20" customWidth="1"/>
    <col min="2050" max="2050" width="35.7109375" style="20" customWidth="1"/>
    <col min="2051" max="2052" width="12.85546875" style="20" customWidth="1"/>
    <col min="2053" max="2053" width="13.7109375" style="20" customWidth="1"/>
    <col min="2054" max="2054" width="10.7109375" style="20" customWidth="1"/>
    <col min="2055" max="2060" width="11.42578125" style="20"/>
    <col min="2061" max="2061" width="14.42578125" style="20" customWidth="1"/>
    <col min="2062" max="2304" width="11.42578125" style="20"/>
    <col min="2305" max="2305" width="13.5703125" style="20" customWidth="1"/>
    <col min="2306" max="2306" width="35.7109375" style="20" customWidth="1"/>
    <col min="2307" max="2308" width="12.85546875" style="20" customWidth="1"/>
    <col min="2309" max="2309" width="13.7109375" style="20" customWidth="1"/>
    <col min="2310" max="2310" width="10.7109375" style="20" customWidth="1"/>
    <col min="2311" max="2316" width="11.42578125" style="20"/>
    <col min="2317" max="2317" width="14.42578125" style="20" customWidth="1"/>
    <col min="2318" max="2560" width="11.42578125" style="20"/>
    <col min="2561" max="2561" width="13.5703125" style="20" customWidth="1"/>
    <col min="2562" max="2562" width="35.7109375" style="20" customWidth="1"/>
    <col min="2563" max="2564" width="12.85546875" style="20" customWidth="1"/>
    <col min="2565" max="2565" width="13.7109375" style="20" customWidth="1"/>
    <col min="2566" max="2566" width="10.7109375" style="20" customWidth="1"/>
    <col min="2567" max="2572" width="11.42578125" style="20"/>
    <col min="2573" max="2573" width="14.42578125" style="20" customWidth="1"/>
    <col min="2574" max="2816" width="11.42578125" style="20"/>
    <col min="2817" max="2817" width="13.5703125" style="20" customWidth="1"/>
    <col min="2818" max="2818" width="35.7109375" style="20" customWidth="1"/>
    <col min="2819" max="2820" width="12.85546875" style="20" customWidth="1"/>
    <col min="2821" max="2821" width="13.7109375" style="20" customWidth="1"/>
    <col min="2822" max="2822" width="10.7109375" style="20" customWidth="1"/>
    <col min="2823" max="2828" width="11.42578125" style="20"/>
    <col min="2829" max="2829" width="14.42578125" style="20" customWidth="1"/>
    <col min="2830" max="3072" width="11.42578125" style="20"/>
    <col min="3073" max="3073" width="13.5703125" style="20" customWidth="1"/>
    <col min="3074" max="3074" width="35.7109375" style="20" customWidth="1"/>
    <col min="3075" max="3076" width="12.85546875" style="20" customWidth="1"/>
    <col min="3077" max="3077" width="13.7109375" style="20" customWidth="1"/>
    <col min="3078" max="3078" width="10.7109375" style="20" customWidth="1"/>
    <col min="3079" max="3084" width="11.42578125" style="20"/>
    <col min="3085" max="3085" width="14.42578125" style="20" customWidth="1"/>
    <col min="3086" max="3328" width="11.42578125" style="20"/>
    <col min="3329" max="3329" width="13.5703125" style="20" customWidth="1"/>
    <col min="3330" max="3330" width="35.7109375" style="20" customWidth="1"/>
    <col min="3331" max="3332" width="12.85546875" style="20" customWidth="1"/>
    <col min="3333" max="3333" width="13.7109375" style="20" customWidth="1"/>
    <col min="3334" max="3334" width="10.7109375" style="20" customWidth="1"/>
    <col min="3335" max="3340" width="11.42578125" style="20"/>
    <col min="3341" max="3341" width="14.42578125" style="20" customWidth="1"/>
    <col min="3342" max="3584" width="11.42578125" style="20"/>
    <col min="3585" max="3585" width="13.5703125" style="20" customWidth="1"/>
    <col min="3586" max="3586" width="35.7109375" style="20" customWidth="1"/>
    <col min="3587" max="3588" width="12.85546875" style="20" customWidth="1"/>
    <col min="3589" max="3589" width="13.7109375" style="20" customWidth="1"/>
    <col min="3590" max="3590" width="10.7109375" style="20" customWidth="1"/>
    <col min="3591" max="3596" width="11.42578125" style="20"/>
    <col min="3597" max="3597" width="14.42578125" style="20" customWidth="1"/>
    <col min="3598" max="3840" width="11.42578125" style="20"/>
    <col min="3841" max="3841" width="13.5703125" style="20" customWidth="1"/>
    <col min="3842" max="3842" width="35.7109375" style="20" customWidth="1"/>
    <col min="3843" max="3844" width="12.85546875" style="20" customWidth="1"/>
    <col min="3845" max="3845" width="13.7109375" style="20" customWidth="1"/>
    <col min="3846" max="3846" width="10.7109375" style="20" customWidth="1"/>
    <col min="3847" max="3852" width="11.42578125" style="20"/>
    <col min="3853" max="3853" width="14.42578125" style="20" customWidth="1"/>
    <col min="3854" max="4096" width="11.42578125" style="20"/>
    <col min="4097" max="4097" width="13.5703125" style="20" customWidth="1"/>
    <col min="4098" max="4098" width="35.7109375" style="20" customWidth="1"/>
    <col min="4099" max="4100" width="12.85546875" style="20" customWidth="1"/>
    <col min="4101" max="4101" width="13.7109375" style="20" customWidth="1"/>
    <col min="4102" max="4102" width="10.7109375" style="20" customWidth="1"/>
    <col min="4103" max="4108" width="11.42578125" style="20"/>
    <col min="4109" max="4109" width="14.42578125" style="20" customWidth="1"/>
    <col min="4110" max="4352" width="11.42578125" style="20"/>
    <col min="4353" max="4353" width="13.5703125" style="20" customWidth="1"/>
    <col min="4354" max="4354" width="35.7109375" style="20" customWidth="1"/>
    <col min="4355" max="4356" width="12.85546875" style="20" customWidth="1"/>
    <col min="4357" max="4357" width="13.7109375" style="20" customWidth="1"/>
    <col min="4358" max="4358" width="10.7109375" style="20" customWidth="1"/>
    <col min="4359" max="4364" width="11.42578125" style="20"/>
    <col min="4365" max="4365" width="14.42578125" style="20" customWidth="1"/>
    <col min="4366" max="4608" width="11.42578125" style="20"/>
    <col min="4609" max="4609" width="13.5703125" style="20" customWidth="1"/>
    <col min="4610" max="4610" width="35.7109375" style="20" customWidth="1"/>
    <col min="4611" max="4612" width="12.85546875" style="20" customWidth="1"/>
    <col min="4613" max="4613" width="13.7109375" style="20" customWidth="1"/>
    <col min="4614" max="4614" width="10.7109375" style="20" customWidth="1"/>
    <col min="4615" max="4620" width="11.42578125" style="20"/>
    <col min="4621" max="4621" width="14.42578125" style="20" customWidth="1"/>
    <col min="4622" max="4864" width="11.42578125" style="20"/>
    <col min="4865" max="4865" width="13.5703125" style="20" customWidth="1"/>
    <col min="4866" max="4866" width="35.7109375" style="20" customWidth="1"/>
    <col min="4867" max="4868" width="12.85546875" style="20" customWidth="1"/>
    <col min="4869" max="4869" width="13.7109375" style="20" customWidth="1"/>
    <col min="4870" max="4870" width="10.7109375" style="20" customWidth="1"/>
    <col min="4871" max="4876" width="11.42578125" style="20"/>
    <col min="4877" max="4877" width="14.42578125" style="20" customWidth="1"/>
    <col min="4878" max="5120" width="11.42578125" style="20"/>
    <col min="5121" max="5121" width="13.5703125" style="20" customWidth="1"/>
    <col min="5122" max="5122" width="35.7109375" style="20" customWidth="1"/>
    <col min="5123" max="5124" width="12.85546875" style="20" customWidth="1"/>
    <col min="5125" max="5125" width="13.7109375" style="20" customWidth="1"/>
    <col min="5126" max="5126" width="10.7109375" style="20" customWidth="1"/>
    <col min="5127" max="5132" width="11.42578125" style="20"/>
    <col min="5133" max="5133" width="14.42578125" style="20" customWidth="1"/>
    <col min="5134" max="5376" width="11.42578125" style="20"/>
    <col min="5377" max="5377" width="13.5703125" style="20" customWidth="1"/>
    <col min="5378" max="5378" width="35.7109375" style="20" customWidth="1"/>
    <col min="5379" max="5380" width="12.85546875" style="20" customWidth="1"/>
    <col min="5381" max="5381" width="13.7109375" style="20" customWidth="1"/>
    <col min="5382" max="5382" width="10.7109375" style="20" customWidth="1"/>
    <col min="5383" max="5388" width="11.42578125" style="20"/>
    <col min="5389" max="5389" width="14.42578125" style="20" customWidth="1"/>
    <col min="5390" max="5632" width="11.42578125" style="20"/>
    <col min="5633" max="5633" width="13.5703125" style="20" customWidth="1"/>
    <col min="5634" max="5634" width="35.7109375" style="20" customWidth="1"/>
    <col min="5635" max="5636" width="12.85546875" style="20" customWidth="1"/>
    <col min="5637" max="5637" width="13.7109375" style="20" customWidth="1"/>
    <col min="5638" max="5638" width="10.7109375" style="20" customWidth="1"/>
    <col min="5639" max="5644" width="11.42578125" style="20"/>
    <col min="5645" max="5645" width="14.42578125" style="20" customWidth="1"/>
    <col min="5646" max="5888" width="11.42578125" style="20"/>
    <col min="5889" max="5889" width="13.5703125" style="20" customWidth="1"/>
    <col min="5890" max="5890" width="35.7109375" style="20" customWidth="1"/>
    <col min="5891" max="5892" width="12.85546875" style="20" customWidth="1"/>
    <col min="5893" max="5893" width="13.7109375" style="20" customWidth="1"/>
    <col min="5894" max="5894" width="10.7109375" style="20" customWidth="1"/>
    <col min="5895" max="5900" width="11.42578125" style="20"/>
    <col min="5901" max="5901" width="14.42578125" style="20" customWidth="1"/>
    <col min="5902" max="6144" width="11.42578125" style="20"/>
    <col min="6145" max="6145" width="13.5703125" style="20" customWidth="1"/>
    <col min="6146" max="6146" width="35.7109375" style="20" customWidth="1"/>
    <col min="6147" max="6148" width="12.85546875" style="20" customWidth="1"/>
    <col min="6149" max="6149" width="13.7109375" style="20" customWidth="1"/>
    <col min="6150" max="6150" width="10.7109375" style="20" customWidth="1"/>
    <col min="6151" max="6156" width="11.42578125" style="20"/>
    <col min="6157" max="6157" width="14.42578125" style="20" customWidth="1"/>
    <col min="6158" max="6400" width="11.42578125" style="20"/>
    <col min="6401" max="6401" width="13.5703125" style="20" customWidth="1"/>
    <col min="6402" max="6402" width="35.7109375" style="20" customWidth="1"/>
    <col min="6403" max="6404" width="12.85546875" style="20" customWidth="1"/>
    <col min="6405" max="6405" width="13.7109375" style="20" customWidth="1"/>
    <col min="6406" max="6406" width="10.7109375" style="20" customWidth="1"/>
    <col min="6407" max="6412" width="11.42578125" style="20"/>
    <col min="6413" max="6413" width="14.42578125" style="20" customWidth="1"/>
    <col min="6414" max="6656" width="11.42578125" style="20"/>
    <col min="6657" max="6657" width="13.5703125" style="20" customWidth="1"/>
    <col min="6658" max="6658" width="35.7109375" style="20" customWidth="1"/>
    <col min="6659" max="6660" width="12.85546875" style="20" customWidth="1"/>
    <col min="6661" max="6661" width="13.7109375" style="20" customWidth="1"/>
    <col min="6662" max="6662" width="10.7109375" style="20" customWidth="1"/>
    <col min="6663" max="6668" width="11.42578125" style="20"/>
    <col min="6669" max="6669" width="14.42578125" style="20" customWidth="1"/>
    <col min="6670" max="6912" width="11.42578125" style="20"/>
    <col min="6913" max="6913" width="13.5703125" style="20" customWidth="1"/>
    <col min="6914" max="6914" width="35.7109375" style="20" customWidth="1"/>
    <col min="6915" max="6916" width="12.85546875" style="20" customWidth="1"/>
    <col min="6917" max="6917" width="13.7109375" style="20" customWidth="1"/>
    <col min="6918" max="6918" width="10.7109375" style="20" customWidth="1"/>
    <col min="6919" max="6924" width="11.42578125" style="20"/>
    <col min="6925" max="6925" width="14.42578125" style="20" customWidth="1"/>
    <col min="6926" max="7168" width="11.42578125" style="20"/>
    <col min="7169" max="7169" width="13.5703125" style="20" customWidth="1"/>
    <col min="7170" max="7170" width="35.7109375" style="20" customWidth="1"/>
    <col min="7171" max="7172" width="12.85546875" style="20" customWidth="1"/>
    <col min="7173" max="7173" width="13.7109375" style="20" customWidth="1"/>
    <col min="7174" max="7174" width="10.7109375" style="20" customWidth="1"/>
    <col min="7175" max="7180" width="11.42578125" style="20"/>
    <col min="7181" max="7181" width="14.42578125" style="20" customWidth="1"/>
    <col min="7182" max="7424" width="11.42578125" style="20"/>
    <col min="7425" max="7425" width="13.5703125" style="20" customWidth="1"/>
    <col min="7426" max="7426" width="35.7109375" style="20" customWidth="1"/>
    <col min="7427" max="7428" width="12.85546875" style="20" customWidth="1"/>
    <col min="7429" max="7429" width="13.7109375" style="20" customWidth="1"/>
    <col min="7430" max="7430" width="10.7109375" style="20" customWidth="1"/>
    <col min="7431" max="7436" width="11.42578125" style="20"/>
    <col min="7437" max="7437" width="14.42578125" style="20" customWidth="1"/>
    <col min="7438" max="7680" width="11.42578125" style="20"/>
    <col min="7681" max="7681" width="13.5703125" style="20" customWidth="1"/>
    <col min="7682" max="7682" width="35.7109375" style="20" customWidth="1"/>
    <col min="7683" max="7684" width="12.85546875" style="20" customWidth="1"/>
    <col min="7685" max="7685" width="13.7109375" style="20" customWidth="1"/>
    <col min="7686" max="7686" width="10.7109375" style="20" customWidth="1"/>
    <col min="7687" max="7692" width="11.42578125" style="20"/>
    <col min="7693" max="7693" width="14.42578125" style="20" customWidth="1"/>
    <col min="7694" max="7936" width="11.42578125" style="20"/>
    <col min="7937" max="7937" width="13.5703125" style="20" customWidth="1"/>
    <col min="7938" max="7938" width="35.7109375" style="20" customWidth="1"/>
    <col min="7939" max="7940" width="12.85546875" style="20" customWidth="1"/>
    <col min="7941" max="7941" width="13.7109375" style="20" customWidth="1"/>
    <col min="7942" max="7942" width="10.7109375" style="20" customWidth="1"/>
    <col min="7943" max="7948" width="11.42578125" style="20"/>
    <col min="7949" max="7949" width="14.42578125" style="20" customWidth="1"/>
    <col min="7950" max="8192" width="11.42578125" style="20"/>
    <col min="8193" max="8193" width="13.5703125" style="20" customWidth="1"/>
    <col min="8194" max="8194" width="35.7109375" style="20" customWidth="1"/>
    <col min="8195" max="8196" width="12.85546875" style="20" customWidth="1"/>
    <col min="8197" max="8197" width="13.7109375" style="20" customWidth="1"/>
    <col min="8198" max="8198" width="10.7109375" style="20" customWidth="1"/>
    <col min="8199" max="8204" width="11.42578125" style="20"/>
    <col min="8205" max="8205" width="14.42578125" style="20" customWidth="1"/>
    <col min="8206" max="8448" width="11.42578125" style="20"/>
    <col min="8449" max="8449" width="13.5703125" style="20" customWidth="1"/>
    <col min="8450" max="8450" width="35.7109375" style="20" customWidth="1"/>
    <col min="8451" max="8452" width="12.85546875" style="20" customWidth="1"/>
    <col min="8453" max="8453" width="13.7109375" style="20" customWidth="1"/>
    <col min="8454" max="8454" width="10.7109375" style="20" customWidth="1"/>
    <col min="8455" max="8460" width="11.42578125" style="20"/>
    <col min="8461" max="8461" width="14.42578125" style="20" customWidth="1"/>
    <col min="8462" max="8704" width="11.42578125" style="20"/>
    <col min="8705" max="8705" width="13.5703125" style="20" customWidth="1"/>
    <col min="8706" max="8706" width="35.7109375" style="20" customWidth="1"/>
    <col min="8707" max="8708" width="12.85546875" style="20" customWidth="1"/>
    <col min="8709" max="8709" width="13.7109375" style="20" customWidth="1"/>
    <col min="8710" max="8710" width="10.7109375" style="20" customWidth="1"/>
    <col min="8711" max="8716" width="11.42578125" style="20"/>
    <col min="8717" max="8717" width="14.42578125" style="20" customWidth="1"/>
    <col min="8718" max="8960" width="11.42578125" style="20"/>
    <col min="8961" max="8961" width="13.5703125" style="20" customWidth="1"/>
    <col min="8962" max="8962" width="35.7109375" style="20" customWidth="1"/>
    <col min="8963" max="8964" width="12.85546875" style="20" customWidth="1"/>
    <col min="8965" max="8965" width="13.7109375" style="20" customWidth="1"/>
    <col min="8966" max="8966" width="10.7109375" style="20" customWidth="1"/>
    <col min="8967" max="8972" width="11.42578125" style="20"/>
    <col min="8973" max="8973" width="14.42578125" style="20" customWidth="1"/>
    <col min="8974" max="9216" width="11.42578125" style="20"/>
    <col min="9217" max="9217" width="13.5703125" style="20" customWidth="1"/>
    <col min="9218" max="9218" width="35.7109375" style="20" customWidth="1"/>
    <col min="9219" max="9220" width="12.85546875" style="20" customWidth="1"/>
    <col min="9221" max="9221" width="13.7109375" style="20" customWidth="1"/>
    <col min="9222" max="9222" width="10.7109375" style="20" customWidth="1"/>
    <col min="9223" max="9228" width="11.42578125" style="20"/>
    <col min="9229" max="9229" width="14.42578125" style="20" customWidth="1"/>
    <col min="9230" max="9472" width="11.42578125" style="20"/>
    <col min="9473" max="9473" width="13.5703125" style="20" customWidth="1"/>
    <col min="9474" max="9474" width="35.7109375" style="20" customWidth="1"/>
    <col min="9475" max="9476" width="12.85546875" style="20" customWidth="1"/>
    <col min="9477" max="9477" width="13.7109375" style="20" customWidth="1"/>
    <col min="9478" max="9478" width="10.7109375" style="20" customWidth="1"/>
    <col min="9479" max="9484" width="11.42578125" style="20"/>
    <col min="9485" max="9485" width="14.42578125" style="20" customWidth="1"/>
    <col min="9486" max="9728" width="11.42578125" style="20"/>
    <col min="9729" max="9729" width="13.5703125" style="20" customWidth="1"/>
    <col min="9730" max="9730" width="35.7109375" style="20" customWidth="1"/>
    <col min="9731" max="9732" width="12.85546875" style="20" customWidth="1"/>
    <col min="9733" max="9733" width="13.7109375" style="20" customWidth="1"/>
    <col min="9734" max="9734" width="10.7109375" style="20" customWidth="1"/>
    <col min="9735" max="9740" width="11.42578125" style="20"/>
    <col min="9741" max="9741" width="14.42578125" style="20" customWidth="1"/>
    <col min="9742" max="9984" width="11.42578125" style="20"/>
    <col min="9985" max="9985" width="13.5703125" style="20" customWidth="1"/>
    <col min="9986" max="9986" width="35.7109375" style="20" customWidth="1"/>
    <col min="9987" max="9988" width="12.85546875" style="20" customWidth="1"/>
    <col min="9989" max="9989" width="13.7109375" style="20" customWidth="1"/>
    <col min="9990" max="9990" width="10.7109375" style="20" customWidth="1"/>
    <col min="9991" max="9996" width="11.42578125" style="20"/>
    <col min="9997" max="9997" width="14.42578125" style="20" customWidth="1"/>
    <col min="9998" max="10240" width="11.42578125" style="20"/>
    <col min="10241" max="10241" width="13.5703125" style="20" customWidth="1"/>
    <col min="10242" max="10242" width="35.7109375" style="20" customWidth="1"/>
    <col min="10243" max="10244" width="12.85546875" style="20" customWidth="1"/>
    <col min="10245" max="10245" width="13.7109375" style="20" customWidth="1"/>
    <col min="10246" max="10246" width="10.7109375" style="20" customWidth="1"/>
    <col min="10247" max="10252" width="11.42578125" style="20"/>
    <col min="10253" max="10253" width="14.42578125" style="20" customWidth="1"/>
    <col min="10254" max="10496" width="11.42578125" style="20"/>
    <col min="10497" max="10497" width="13.5703125" style="20" customWidth="1"/>
    <col min="10498" max="10498" width="35.7109375" style="20" customWidth="1"/>
    <col min="10499" max="10500" width="12.85546875" style="20" customWidth="1"/>
    <col min="10501" max="10501" width="13.7109375" style="20" customWidth="1"/>
    <col min="10502" max="10502" width="10.7109375" style="20" customWidth="1"/>
    <col min="10503" max="10508" width="11.42578125" style="20"/>
    <col min="10509" max="10509" width="14.42578125" style="20" customWidth="1"/>
    <col min="10510" max="10752" width="11.42578125" style="20"/>
    <col min="10753" max="10753" width="13.5703125" style="20" customWidth="1"/>
    <col min="10754" max="10754" width="35.7109375" style="20" customWidth="1"/>
    <col min="10755" max="10756" width="12.85546875" style="20" customWidth="1"/>
    <col min="10757" max="10757" width="13.7109375" style="20" customWidth="1"/>
    <col min="10758" max="10758" width="10.7109375" style="20" customWidth="1"/>
    <col min="10759" max="10764" width="11.42578125" style="20"/>
    <col min="10765" max="10765" width="14.42578125" style="20" customWidth="1"/>
    <col min="10766" max="11008" width="11.42578125" style="20"/>
    <col min="11009" max="11009" width="13.5703125" style="20" customWidth="1"/>
    <col min="11010" max="11010" width="35.7109375" style="20" customWidth="1"/>
    <col min="11011" max="11012" width="12.85546875" style="20" customWidth="1"/>
    <col min="11013" max="11013" width="13.7109375" style="20" customWidth="1"/>
    <col min="11014" max="11014" width="10.7109375" style="20" customWidth="1"/>
    <col min="11015" max="11020" width="11.42578125" style="20"/>
    <col min="11021" max="11021" width="14.42578125" style="20" customWidth="1"/>
    <col min="11022" max="11264" width="11.42578125" style="20"/>
    <col min="11265" max="11265" width="13.5703125" style="20" customWidth="1"/>
    <col min="11266" max="11266" width="35.7109375" style="20" customWidth="1"/>
    <col min="11267" max="11268" width="12.85546875" style="20" customWidth="1"/>
    <col min="11269" max="11269" width="13.7109375" style="20" customWidth="1"/>
    <col min="11270" max="11270" width="10.7109375" style="20" customWidth="1"/>
    <col min="11271" max="11276" width="11.42578125" style="20"/>
    <col min="11277" max="11277" width="14.42578125" style="20" customWidth="1"/>
    <col min="11278" max="11520" width="11.42578125" style="20"/>
    <col min="11521" max="11521" width="13.5703125" style="20" customWidth="1"/>
    <col min="11522" max="11522" width="35.7109375" style="20" customWidth="1"/>
    <col min="11523" max="11524" width="12.85546875" style="20" customWidth="1"/>
    <col min="11525" max="11525" width="13.7109375" style="20" customWidth="1"/>
    <col min="11526" max="11526" width="10.7109375" style="20" customWidth="1"/>
    <col min="11527" max="11532" width="11.42578125" style="20"/>
    <col min="11533" max="11533" width="14.42578125" style="20" customWidth="1"/>
    <col min="11534" max="11776" width="11.42578125" style="20"/>
    <col min="11777" max="11777" width="13.5703125" style="20" customWidth="1"/>
    <col min="11778" max="11778" width="35.7109375" style="20" customWidth="1"/>
    <col min="11779" max="11780" width="12.85546875" style="20" customWidth="1"/>
    <col min="11781" max="11781" width="13.7109375" style="20" customWidth="1"/>
    <col min="11782" max="11782" width="10.7109375" style="20" customWidth="1"/>
    <col min="11783" max="11788" width="11.42578125" style="20"/>
    <col min="11789" max="11789" width="14.42578125" style="20" customWidth="1"/>
    <col min="11790" max="12032" width="11.42578125" style="20"/>
    <col min="12033" max="12033" width="13.5703125" style="20" customWidth="1"/>
    <col min="12034" max="12034" width="35.7109375" style="20" customWidth="1"/>
    <col min="12035" max="12036" width="12.85546875" style="20" customWidth="1"/>
    <col min="12037" max="12037" width="13.7109375" style="20" customWidth="1"/>
    <col min="12038" max="12038" width="10.7109375" style="20" customWidth="1"/>
    <col min="12039" max="12044" width="11.42578125" style="20"/>
    <col min="12045" max="12045" width="14.42578125" style="20" customWidth="1"/>
    <col min="12046" max="12288" width="11.42578125" style="20"/>
    <col min="12289" max="12289" width="13.5703125" style="20" customWidth="1"/>
    <col min="12290" max="12290" width="35.7109375" style="20" customWidth="1"/>
    <col min="12291" max="12292" width="12.85546875" style="20" customWidth="1"/>
    <col min="12293" max="12293" width="13.7109375" style="20" customWidth="1"/>
    <col min="12294" max="12294" width="10.7109375" style="20" customWidth="1"/>
    <col min="12295" max="12300" width="11.42578125" style="20"/>
    <col min="12301" max="12301" width="14.42578125" style="20" customWidth="1"/>
    <col min="12302" max="12544" width="11.42578125" style="20"/>
    <col min="12545" max="12545" width="13.5703125" style="20" customWidth="1"/>
    <col min="12546" max="12546" width="35.7109375" style="20" customWidth="1"/>
    <col min="12547" max="12548" width="12.85546875" style="20" customWidth="1"/>
    <col min="12549" max="12549" width="13.7109375" style="20" customWidth="1"/>
    <col min="12550" max="12550" width="10.7109375" style="20" customWidth="1"/>
    <col min="12551" max="12556" width="11.42578125" style="20"/>
    <col min="12557" max="12557" width="14.42578125" style="20" customWidth="1"/>
    <col min="12558" max="12800" width="11.42578125" style="20"/>
    <col min="12801" max="12801" width="13.5703125" style="20" customWidth="1"/>
    <col min="12802" max="12802" width="35.7109375" style="20" customWidth="1"/>
    <col min="12803" max="12804" width="12.85546875" style="20" customWidth="1"/>
    <col min="12805" max="12805" width="13.7109375" style="20" customWidth="1"/>
    <col min="12806" max="12806" width="10.7109375" style="20" customWidth="1"/>
    <col min="12807" max="12812" width="11.42578125" style="20"/>
    <col min="12813" max="12813" width="14.42578125" style="20" customWidth="1"/>
    <col min="12814" max="13056" width="11.42578125" style="20"/>
    <col min="13057" max="13057" width="13.5703125" style="20" customWidth="1"/>
    <col min="13058" max="13058" width="35.7109375" style="20" customWidth="1"/>
    <col min="13059" max="13060" width="12.85546875" style="20" customWidth="1"/>
    <col min="13061" max="13061" width="13.7109375" style="20" customWidth="1"/>
    <col min="13062" max="13062" width="10.7109375" style="20" customWidth="1"/>
    <col min="13063" max="13068" width="11.42578125" style="20"/>
    <col min="13069" max="13069" width="14.42578125" style="20" customWidth="1"/>
    <col min="13070" max="13312" width="11.42578125" style="20"/>
    <col min="13313" max="13313" width="13.5703125" style="20" customWidth="1"/>
    <col min="13314" max="13314" width="35.7109375" style="20" customWidth="1"/>
    <col min="13315" max="13316" width="12.85546875" style="20" customWidth="1"/>
    <col min="13317" max="13317" width="13.7109375" style="20" customWidth="1"/>
    <col min="13318" max="13318" width="10.7109375" style="20" customWidth="1"/>
    <col min="13319" max="13324" width="11.42578125" style="20"/>
    <col min="13325" max="13325" width="14.42578125" style="20" customWidth="1"/>
    <col min="13326" max="13568" width="11.42578125" style="20"/>
    <col min="13569" max="13569" width="13.5703125" style="20" customWidth="1"/>
    <col min="13570" max="13570" width="35.7109375" style="20" customWidth="1"/>
    <col min="13571" max="13572" width="12.85546875" style="20" customWidth="1"/>
    <col min="13573" max="13573" width="13.7109375" style="20" customWidth="1"/>
    <col min="13574" max="13574" width="10.7109375" style="20" customWidth="1"/>
    <col min="13575" max="13580" width="11.42578125" style="20"/>
    <col min="13581" max="13581" width="14.42578125" style="20" customWidth="1"/>
    <col min="13582" max="13824" width="11.42578125" style="20"/>
    <col min="13825" max="13825" width="13.5703125" style="20" customWidth="1"/>
    <col min="13826" max="13826" width="35.7109375" style="20" customWidth="1"/>
    <col min="13827" max="13828" width="12.85546875" style="20" customWidth="1"/>
    <col min="13829" max="13829" width="13.7109375" style="20" customWidth="1"/>
    <col min="13830" max="13830" width="10.7109375" style="20" customWidth="1"/>
    <col min="13831" max="13836" width="11.42578125" style="20"/>
    <col min="13837" max="13837" width="14.42578125" style="20" customWidth="1"/>
    <col min="13838" max="14080" width="11.42578125" style="20"/>
    <col min="14081" max="14081" width="13.5703125" style="20" customWidth="1"/>
    <col min="14082" max="14082" width="35.7109375" style="20" customWidth="1"/>
    <col min="14083" max="14084" width="12.85546875" style="20" customWidth="1"/>
    <col min="14085" max="14085" width="13.7109375" style="20" customWidth="1"/>
    <col min="14086" max="14086" width="10.7109375" style="20" customWidth="1"/>
    <col min="14087" max="14092" width="11.42578125" style="20"/>
    <col min="14093" max="14093" width="14.42578125" style="20" customWidth="1"/>
    <col min="14094" max="14336" width="11.42578125" style="20"/>
    <col min="14337" max="14337" width="13.5703125" style="20" customWidth="1"/>
    <col min="14338" max="14338" width="35.7109375" style="20" customWidth="1"/>
    <col min="14339" max="14340" width="12.85546875" style="20" customWidth="1"/>
    <col min="14341" max="14341" width="13.7109375" style="20" customWidth="1"/>
    <col min="14342" max="14342" width="10.7109375" style="20" customWidth="1"/>
    <col min="14343" max="14348" width="11.42578125" style="20"/>
    <col min="14349" max="14349" width="14.42578125" style="20" customWidth="1"/>
    <col min="14350" max="14592" width="11.42578125" style="20"/>
    <col min="14593" max="14593" width="13.5703125" style="20" customWidth="1"/>
    <col min="14594" max="14594" width="35.7109375" style="20" customWidth="1"/>
    <col min="14595" max="14596" width="12.85546875" style="20" customWidth="1"/>
    <col min="14597" max="14597" width="13.7109375" style="20" customWidth="1"/>
    <col min="14598" max="14598" width="10.7109375" style="20" customWidth="1"/>
    <col min="14599" max="14604" width="11.42578125" style="20"/>
    <col min="14605" max="14605" width="14.42578125" style="20" customWidth="1"/>
    <col min="14606" max="14848" width="11.42578125" style="20"/>
    <col min="14849" max="14849" width="13.5703125" style="20" customWidth="1"/>
    <col min="14850" max="14850" width="35.7109375" style="20" customWidth="1"/>
    <col min="14851" max="14852" width="12.85546875" style="20" customWidth="1"/>
    <col min="14853" max="14853" width="13.7109375" style="20" customWidth="1"/>
    <col min="14854" max="14854" width="10.7109375" style="20" customWidth="1"/>
    <col min="14855" max="14860" width="11.42578125" style="20"/>
    <col min="14861" max="14861" width="14.42578125" style="20" customWidth="1"/>
    <col min="14862" max="15104" width="11.42578125" style="20"/>
    <col min="15105" max="15105" width="13.5703125" style="20" customWidth="1"/>
    <col min="15106" max="15106" width="35.7109375" style="20" customWidth="1"/>
    <col min="15107" max="15108" width="12.85546875" style="20" customWidth="1"/>
    <col min="15109" max="15109" width="13.7109375" style="20" customWidth="1"/>
    <col min="15110" max="15110" width="10.7109375" style="20" customWidth="1"/>
    <col min="15111" max="15116" width="11.42578125" style="20"/>
    <col min="15117" max="15117" width="14.42578125" style="20" customWidth="1"/>
    <col min="15118" max="15360" width="11.42578125" style="20"/>
    <col min="15361" max="15361" width="13.5703125" style="20" customWidth="1"/>
    <col min="15362" max="15362" width="35.7109375" style="20" customWidth="1"/>
    <col min="15363" max="15364" width="12.85546875" style="20" customWidth="1"/>
    <col min="15365" max="15365" width="13.7109375" style="20" customWidth="1"/>
    <col min="15366" max="15366" width="10.7109375" style="20" customWidth="1"/>
    <col min="15367" max="15372" width="11.42578125" style="20"/>
    <col min="15373" max="15373" width="14.42578125" style="20" customWidth="1"/>
    <col min="15374" max="15616" width="11.42578125" style="20"/>
    <col min="15617" max="15617" width="13.5703125" style="20" customWidth="1"/>
    <col min="15618" max="15618" width="35.7109375" style="20" customWidth="1"/>
    <col min="15619" max="15620" width="12.85546875" style="20" customWidth="1"/>
    <col min="15621" max="15621" width="13.7109375" style="20" customWidth="1"/>
    <col min="15622" max="15622" width="10.7109375" style="20" customWidth="1"/>
    <col min="15623" max="15628" width="11.42578125" style="20"/>
    <col min="15629" max="15629" width="14.42578125" style="20" customWidth="1"/>
    <col min="15630" max="15872" width="11.42578125" style="20"/>
    <col min="15873" max="15873" width="13.5703125" style="20" customWidth="1"/>
    <col min="15874" max="15874" width="35.7109375" style="20" customWidth="1"/>
    <col min="15875" max="15876" width="12.85546875" style="20" customWidth="1"/>
    <col min="15877" max="15877" width="13.7109375" style="20" customWidth="1"/>
    <col min="15878" max="15878" width="10.7109375" style="20" customWidth="1"/>
    <col min="15879" max="15884" width="11.42578125" style="20"/>
    <col min="15885" max="15885" width="14.42578125" style="20" customWidth="1"/>
    <col min="15886" max="16128" width="11.42578125" style="20"/>
    <col min="16129" max="16129" width="13.5703125" style="20" customWidth="1"/>
    <col min="16130" max="16130" width="35.7109375" style="20" customWidth="1"/>
    <col min="16131" max="16132" width="12.85546875" style="20" customWidth="1"/>
    <col min="16133" max="16133" width="13.7109375" style="20" customWidth="1"/>
    <col min="16134" max="16134" width="10.7109375" style="20" customWidth="1"/>
    <col min="16135" max="16140" width="11.42578125" style="20"/>
    <col min="16141" max="16141" width="14.42578125" style="20" customWidth="1"/>
    <col min="16142" max="16384" width="11.42578125" style="20"/>
  </cols>
  <sheetData>
    <row r="6" spans="2:5" ht="37.5" customHeight="1">
      <c r="B6" s="547" t="s">
        <v>324</v>
      </c>
      <c r="C6" s="548"/>
      <c r="D6" s="548"/>
      <c r="E6" s="549"/>
    </row>
    <row r="7" spans="2:5" ht="37.5" customHeight="1">
      <c r="B7" s="24" t="s">
        <v>263</v>
      </c>
      <c r="C7" s="165" t="str">
        <f>actualizaciones!A3</f>
        <v>acumulado julio 2009</v>
      </c>
      <c r="D7" s="165" t="str">
        <f>actualizaciones!A2</f>
        <v xml:space="preserve">acumulado julio 2010 </v>
      </c>
      <c r="E7" s="270" t="s">
        <v>277</v>
      </c>
    </row>
    <row r="8" spans="2:5" ht="15" customHeight="1">
      <c r="B8" s="74" t="s">
        <v>264</v>
      </c>
      <c r="C8" s="75"/>
      <c r="D8" s="83"/>
      <c r="E8" s="84"/>
    </row>
    <row r="9" spans="2:5">
      <c r="B9" s="27" t="s">
        <v>278</v>
      </c>
      <c r="C9" s="275">
        <v>7.6750772191999106</v>
      </c>
      <c r="D9" s="275">
        <v>7.4230055531193955</v>
      </c>
      <c r="E9" s="314">
        <f>D9-C9</f>
        <v>-0.25207166608051512</v>
      </c>
    </row>
    <row r="10" spans="2:5">
      <c r="B10" s="31" t="s">
        <v>279</v>
      </c>
      <c r="C10" s="278">
        <v>7.201966596505212</v>
      </c>
      <c r="D10" s="278">
        <v>6.9716091279916652</v>
      </c>
      <c r="E10" s="316">
        <f>D10-C10</f>
        <v>-0.23035746851354677</v>
      </c>
    </row>
    <row r="11" spans="2:5">
      <c r="B11" s="253" t="s">
        <v>280</v>
      </c>
      <c r="C11" s="282">
        <v>8.3517308884407928</v>
      </c>
      <c r="D11" s="282">
        <v>8.1188801550950274</v>
      </c>
      <c r="E11" s="318">
        <f>D11-C11</f>
        <v>-0.23285073334576545</v>
      </c>
    </row>
    <row r="12" spans="2:5" ht="15" customHeight="1">
      <c r="B12" s="74" t="s">
        <v>302</v>
      </c>
      <c r="C12" s="284"/>
      <c r="D12" s="284"/>
      <c r="E12" s="319"/>
    </row>
    <row r="13" spans="2:5">
      <c r="B13" s="27" t="s">
        <v>278</v>
      </c>
      <c r="C13" s="275">
        <v>8.1532598605680882</v>
      </c>
      <c r="D13" s="275">
        <v>7.8662886756998951</v>
      </c>
      <c r="E13" s="314">
        <f>D13-C13</f>
        <v>-0.28697118486819306</v>
      </c>
    </row>
    <row r="14" spans="2:5">
      <c r="B14" s="31" t="s">
        <v>279</v>
      </c>
      <c r="C14" s="278">
        <v>7.8624342994195553</v>
      </c>
      <c r="D14" s="278">
        <v>7.5495798162773262</v>
      </c>
      <c r="E14" s="316">
        <f>D14-C14</f>
        <v>-0.31285448314222908</v>
      </c>
    </row>
    <row r="15" spans="2:5">
      <c r="B15" s="253" t="s">
        <v>280</v>
      </c>
      <c r="C15" s="286">
        <v>8.6704294442486187</v>
      </c>
      <c r="D15" s="286">
        <v>8.4760431611669063</v>
      </c>
      <c r="E15" s="316">
        <f>D15-C15</f>
        <v>-0.19438628308171246</v>
      </c>
    </row>
    <row r="16" spans="2:5" ht="15" customHeight="1">
      <c r="B16" s="74" t="s">
        <v>303</v>
      </c>
      <c r="C16" s="296"/>
      <c r="D16" s="296"/>
      <c r="E16" s="319"/>
    </row>
    <row r="17" spans="2:12">
      <c r="B17" s="27" t="s">
        <v>278</v>
      </c>
      <c r="C17" s="275">
        <v>8.1513584432960755</v>
      </c>
      <c r="D17" s="275">
        <v>7.9130712621375832</v>
      </c>
      <c r="E17" s="314">
        <f>D17-C17</f>
        <v>-0.23828718115849234</v>
      </c>
    </row>
    <row r="18" spans="2:12">
      <c r="B18" s="31" t="s">
        <v>279</v>
      </c>
      <c r="C18" s="278">
        <v>8.1106801032478852</v>
      </c>
      <c r="D18" s="278">
        <v>7.7246437529877481</v>
      </c>
      <c r="E18" s="316">
        <f>D18-C18</f>
        <v>-0.38603635026013716</v>
      </c>
    </row>
    <row r="19" spans="2:12">
      <c r="B19" s="253" t="s">
        <v>280</v>
      </c>
      <c r="C19" s="286">
        <v>8.1814172422394442</v>
      </c>
      <c r="D19" s="286">
        <v>8.0703581236339179</v>
      </c>
      <c r="E19" s="318">
        <f>D19-C19</f>
        <v>-0.11105911860552631</v>
      </c>
    </row>
    <row r="20" spans="2:12" ht="15" customHeight="1">
      <c r="B20" s="74" t="s">
        <v>87</v>
      </c>
      <c r="C20" s="284"/>
      <c r="D20" s="284"/>
      <c r="E20" s="319"/>
    </row>
    <row r="21" spans="2:12">
      <c r="B21" s="27" t="s">
        <v>278</v>
      </c>
      <c r="C21" s="275">
        <v>7.5759489961088793</v>
      </c>
      <c r="D21" s="275">
        <v>7.4466807543751008</v>
      </c>
      <c r="E21" s="314">
        <f>D21-C21</f>
        <v>-0.12926824173377849</v>
      </c>
    </row>
    <row r="22" spans="2:12">
      <c r="B22" s="31" t="s">
        <v>279</v>
      </c>
      <c r="C22" s="278">
        <v>7.2949145348877007</v>
      </c>
      <c r="D22" s="278">
        <v>7.3144525342056204</v>
      </c>
      <c r="E22" s="316">
        <f>D22-C22</f>
        <v>1.9537999317919663E-2</v>
      </c>
    </row>
    <row r="23" spans="2:12">
      <c r="B23" s="253" t="s">
        <v>280</v>
      </c>
      <c r="C23" s="286">
        <v>8.1182500264186839</v>
      </c>
      <c r="D23" s="286">
        <v>7.7342952665845504</v>
      </c>
      <c r="E23" s="318">
        <f>D23-C23</f>
        <v>-0.38395475983413352</v>
      </c>
    </row>
    <row r="24" spans="2:12" ht="15" customHeight="1">
      <c r="B24" s="74" t="s">
        <v>304</v>
      </c>
      <c r="C24" s="284"/>
      <c r="D24" s="284"/>
      <c r="E24" s="319"/>
    </row>
    <row r="25" spans="2:12">
      <c r="B25" s="27" t="s">
        <v>278</v>
      </c>
      <c r="C25" s="275">
        <v>2.3460685441687241</v>
      </c>
      <c r="D25" s="275">
        <v>2.0865799000172385</v>
      </c>
      <c r="E25" s="314">
        <f>D25-C25</f>
        <v>-0.25948864415148565</v>
      </c>
    </row>
    <row r="26" spans="2:12">
      <c r="B26" s="31" t="s">
        <v>279</v>
      </c>
      <c r="C26" s="278">
        <v>2.3460685441687241</v>
      </c>
      <c r="D26" s="278">
        <v>2.0865799000172385</v>
      </c>
      <c r="E26" s="316">
        <f>D26-C26</f>
        <v>-0.25948864415148565</v>
      </c>
    </row>
    <row r="27" spans="2:12">
      <c r="B27" s="253" t="s">
        <v>280</v>
      </c>
      <c r="C27" s="286" t="s">
        <v>213</v>
      </c>
      <c r="D27" s="286" t="s">
        <v>213</v>
      </c>
      <c r="E27" s="286" t="s">
        <v>213</v>
      </c>
    </row>
    <row r="28" spans="2:12" ht="34.5" customHeight="1">
      <c r="B28" s="569" t="s">
        <v>325</v>
      </c>
      <c r="C28" s="569"/>
      <c r="D28" s="569"/>
      <c r="E28" s="569"/>
    </row>
    <row r="29" spans="2:12" ht="15" customHeight="1" thickBot="1"/>
    <row r="30" spans="2:12" ht="30" customHeight="1" thickBot="1">
      <c r="B30" s="40"/>
      <c r="C30" s="40"/>
      <c r="D30" s="40"/>
      <c r="E30" s="53" t="s">
        <v>49</v>
      </c>
      <c r="F30" s="40"/>
      <c r="G30" s="40"/>
      <c r="H30" s="40"/>
      <c r="I30" s="40"/>
      <c r="J30" s="40"/>
      <c r="K30" s="40"/>
      <c r="L30" s="40"/>
    </row>
  </sheetData>
  <mergeCells count="2">
    <mergeCell ref="B6:E6"/>
    <mergeCell ref="B28:E28"/>
  </mergeCells>
  <hyperlinks>
    <hyperlink ref="E30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5.7109375" style="20" customWidth="1"/>
    <col min="2" max="2" width="12.7109375" style="20" customWidth="1"/>
    <col min="3" max="18" width="11.42578125" style="20"/>
    <col min="19" max="19" width="10.7109375" style="20" customWidth="1"/>
    <col min="20" max="25" width="11.42578125" style="20"/>
    <col min="26" max="26" width="14.42578125" style="20" customWidth="1"/>
    <col min="27" max="256" width="11.42578125" style="20"/>
    <col min="257" max="257" width="15.7109375" style="20" customWidth="1"/>
    <col min="258" max="258" width="12.7109375" style="20" customWidth="1"/>
    <col min="259" max="274" width="11.42578125" style="20"/>
    <col min="275" max="275" width="10.7109375" style="20" customWidth="1"/>
    <col min="276" max="281" width="11.42578125" style="20"/>
    <col min="282" max="282" width="14.42578125" style="20" customWidth="1"/>
    <col min="283" max="512" width="11.42578125" style="20"/>
    <col min="513" max="513" width="15.7109375" style="20" customWidth="1"/>
    <col min="514" max="514" width="12.7109375" style="20" customWidth="1"/>
    <col min="515" max="530" width="11.42578125" style="20"/>
    <col min="531" max="531" width="10.7109375" style="20" customWidth="1"/>
    <col min="532" max="537" width="11.42578125" style="20"/>
    <col min="538" max="538" width="14.42578125" style="20" customWidth="1"/>
    <col min="539" max="768" width="11.42578125" style="20"/>
    <col min="769" max="769" width="15.7109375" style="20" customWidth="1"/>
    <col min="770" max="770" width="12.7109375" style="20" customWidth="1"/>
    <col min="771" max="786" width="11.42578125" style="20"/>
    <col min="787" max="787" width="10.7109375" style="20" customWidth="1"/>
    <col min="788" max="793" width="11.42578125" style="20"/>
    <col min="794" max="794" width="14.42578125" style="20" customWidth="1"/>
    <col min="795" max="1024" width="11.42578125" style="20"/>
    <col min="1025" max="1025" width="15.7109375" style="20" customWidth="1"/>
    <col min="1026" max="1026" width="12.7109375" style="20" customWidth="1"/>
    <col min="1027" max="1042" width="11.42578125" style="20"/>
    <col min="1043" max="1043" width="10.7109375" style="20" customWidth="1"/>
    <col min="1044" max="1049" width="11.42578125" style="20"/>
    <col min="1050" max="1050" width="14.42578125" style="20" customWidth="1"/>
    <col min="1051" max="1280" width="11.42578125" style="20"/>
    <col min="1281" max="1281" width="15.7109375" style="20" customWidth="1"/>
    <col min="1282" max="1282" width="12.7109375" style="20" customWidth="1"/>
    <col min="1283" max="1298" width="11.42578125" style="20"/>
    <col min="1299" max="1299" width="10.7109375" style="20" customWidth="1"/>
    <col min="1300" max="1305" width="11.42578125" style="20"/>
    <col min="1306" max="1306" width="14.42578125" style="20" customWidth="1"/>
    <col min="1307" max="1536" width="11.42578125" style="20"/>
    <col min="1537" max="1537" width="15.7109375" style="20" customWidth="1"/>
    <col min="1538" max="1538" width="12.7109375" style="20" customWidth="1"/>
    <col min="1539" max="1554" width="11.42578125" style="20"/>
    <col min="1555" max="1555" width="10.7109375" style="20" customWidth="1"/>
    <col min="1556" max="1561" width="11.42578125" style="20"/>
    <col min="1562" max="1562" width="14.42578125" style="20" customWidth="1"/>
    <col min="1563" max="1792" width="11.42578125" style="20"/>
    <col min="1793" max="1793" width="15.7109375" style="20" customWidth="1"/>
    <col min="1794" max="1794" width="12.7109375" style="20" customWidth="1"/>
    <col min="1795" max="1810" width="11.42578125" style="20"/>
    <col min="1811" max="1811" width="10.7109375" style="20" customWidth="1"/>
    <col min="1812" max="1817" width="11.42578125" style="20"/>
    <col min="1818" max="1818" width="14.42578125" style="20" customWidth="1"/>
    <col min="1819" max="2048" width="11.42578125" style="20"/>
    <col min="2049" max="2049" width="15.7109375" style="20" customWidth="1"/>
    <col min="2050" max="2050" width="12.7109375" style="20" customWidth="1"/>
    <col min="2051" max="2066" width="11.42578125" style="20"/>
    <col min="2067" max="2067" width="10.7109375" style="20" customWidth="1"/>
    <col min="2068" max="2073" width="11.42578125" style="20"/>
    <col min="2074" max="2074" width="14.42578125" style="20" customWidth="1"/>
    <col min="2075" max="2304" width="11.42578125" style="20"/>
    <col min="2305" max="2305" width="15.7109375" style="20" customWidth="1"/>
    <col min="2306" max="2306" width="12.7109375" style="20" customWidth="1"/>
    <col min="2307" max="2322" width="11.42578125" style="20"/>
    <col min="2323" max="2323" width="10.7109375" style="20" customWidth="1"/>
    <col min="2324" max="2329" width="11.42578125" style="20"/>
    <col min="2330" max="2330" width="14.42578125" style="20" customWidth="1"/>
    <col min="2331" max="2560" width="11.42578125" style="20"/>
    <col min="2561" max="2561" width="15.7109375" style="20" customWidth="1"/>
    <col min="2562" max="2562" width="12.7109375" style="20" customWidth="1"/>
    <col min="2563" max="2578" width="11.42578125" style="20"/>
    <col min="2579" max="2579" width="10.7109375" style="20" customWidth="1"/>
    <col min="2580" max="2585" width="11.42578125" style="20"/>
    <col min="2586" max="2586" width="14.42578125" style="20" customWidth="1"/>
    <col min="2587" max="2816" width="11.42578125" style="20"/>
    <col min="2817" max="2817" width="15.7109375" style="20" customWidth="1"/>
    <col min="2818" max="2818" width="12.7109375" style="20" customWidth="1"/>
    <col min="2819" max="2834" width="11.42578125" style="20"/>
    <col min="2835" max="2835" width="10.7109375" style="20" customWidth="1"/>
    <col min="2836" max="2841" width="11.42578125" style="20"/>
    <col min="2842" max="2842" width="14.42578125" style="20" customWidth="1"/>
    <col min="2843" max="3072" width="11.42578125" style="20"/>
    <col min="3073" max="3073" width="15.7109375" style="20" customWidth="1"/>
    <col min="3074" max="3074" width="12.7109375" style="20" customWidth="1"/>
    <col min="3075" max="3090" width="11.42578125" style="20"/>
    <col min="3091" max="3091" width="10.7109375" style="20" customWidth="1"/>
    <col min="3092" max="3097" width="11.42578125" style="20"/>
    <col min="3098" max="3098" width="14.42578125" style="20" customWidth="1"/>
    <col min="3099" max="3328" width="11.42578125" style="20"/>
    <col min="3329" max="3329" width="15.7109375" style="20" customWidth="1"/>
    <col min="3330" max="3330" width="12.7109375" style="20" customWidth="1"/>
    <col min="3331" max="3346" width="11.42578125" style="20"/>
    <col min="3347" max="3347" width="10.7109375" style="20" customWidth="1"/>
    <col min="3348" max="3353" width="11.42578125" style="20"/>
    <col min="3354" max="3354" width="14.42578125" style="20" customWidth="1"/>
    <col min="3355" max="3584" width="11.42578125" style="20"/>
    <col min="3585" max="3585" width="15.7109375" style="20" customWidth="1"/>
    <col min="3586" max="3586" width="12.7109375" style="20" customWidth="1"/>
    <col min="3587" max="3602" width="11.42578125" style="20"/>
    <col min="3603" max="3603" width="10.7109375" style="20" customWidth="1"/>
    <col min="3604" max="3609" width="11.42578125" style="20"/>
    <col min="3610" max="3610" width="14.42578125" style="20" customWidth="1"/>
    <col min="3611" max="3840" width="11.42578125" style="20"/>
    <col min="3841" max="3841" width="15.7109375" style="20" customWidth="1"/>
    <col min="3842" max="3842" width="12.7109375" style="20" customWidth="1"/>
    <col min="3843" max="3858" width="11.42578125" style="20"/>
    <col min="3859" max="3859" width="10.7109375" style="20" customWidth="1"/>
    <col min="3860" max="3865" width="11.42578125" style="20"/>
    <col min="3866" max="3866" width="14.42578125" style="20" customWidth="1"/>
    <col min="3867" max="4096" width="11.42578125" style="20"/>
    <col min="4097" max="4097" width="15.7109375" style="20" customWidth="1"/>
    <col min="4098" max="4098" width="12.7109375" style="20" customWidth="1"/>
    <col min="4099" max="4114" width="11.42578125" style="20"/>
    <col min="4115" max="4115" width="10.7109375" style="20" customWidth="1"/>
    <col min="4116" max="4121" width="11.42578125" style="20"/>
    <col min="4122" max="4122" width="14.42578125" style="20" customWidth="1"/>
    <col min="4123" max="4352" width="11.42578125" style="20"/>
    <col min="4353" max="4353" width="15.7109375" style="20" customWidth="1"/>
    <col min="4354" max="4354" width="12.7109375" style="20" customWidth="1"/>
    <col min="4355" max="4370" width="11.42578125" style="20"/>
    <col min="4371" max="4371" width="10.7109375" style="20" customWidth="1"/>
    <col min="4372" max="4377" width="11.42578125" style="20"/>
    <col min="4378" max="4378" width="14.42578125" style="20" customWidth="1"/>
    <col min="4379" max="4608" width="11.42578125" style="20"/>
    <col min="4609" max="4609" width="15.7109375" style="20" customWidth="1"/>
    <col min="4610" max="4610" width="12.7109375" style="20" customWidth="1"/>
    <col min="4611" max="4626" width="11.42578125" style="20"/>
    <col min="4627" max="4627" width="10.7109375" style="20" customWidth="1"/>
    <col min="4628" max="4633" width="11.42578125" style="20"/>
    <col min="4634" max="4634" width="14.42578125" style="20" customWidth="1"/>
    <col min="4635" max="4864" width="11.42578125" style="20"/>
    <col min="4865" max="4865" width="15.7109375" style="20" customWidth="1"/>
    <col min="4866" max="4866" width="12.7109375" style="20" customWidth="1"/>
    <col min="4867" max="4882" width="11.42578125" style="20"/>
    <col min="4883" max="4883" width="10.7109375" style="20" customWidth="1"/>
    <col min="4884" max="4889" width="11.42578125" style="20"/>
    <col min="4890" max="4890" width="14.42578125" style="20" customWidth="1"/>
    <col min="4891" max="5120" width="11.42578125" style="20"/>
    <col min="5121" max="5121" width="15.7109375" style="20" customWidth="1"/>
    <col min="5122" max="5122" width="12.7109375" style="20" customWidth="1"/>
    <col min="5123" max="5138" width="11.42578125" style="20"/>
    <col min="5139" max="5139" width="10.7109375" style="20" customWidth="1"/>
    <col min="5140" max="5145" width="11.42578125" style="20"/>
    <col min="5146" max="5146" width="14.42578125" style="20" customWidth="1"/>
    <col min="5147" max="5376" width="11.42578125" style="20"/>
    <col min="5377" max="5377" width="15.7109375" style="20" customWidth="1"/>
    <col min="5378" max="5378" width="12.7109375" style="20" customWidth="1"/>
    <col min="5379" max="5394" width="11.42578125" style="20"/>
    <col min="5395" max="5395" width="10.7109375" style="20" customWidth="1"/>
    <col min="5396" max="5401" width="11.42578125" style="20"/>
    <col min="5402" max="5402" width="14.42578125" style="20" customWidth="1"/>
    <col min="5403" max="5632" width="11.42578125" style="20"/>
    <col min="5633" max="5633" width="15.7109375" style="20" customWidth="1"/>
    <col min="5634" max="5634" width="12.7109375" style="20" customWidth="1"/>
    <col min="5635" max="5650" width="11.42578125" style="20"/>
    <col min="5651" max="5651" width="10.7109375" style="20" customWidth="1"/>
    <col min="5652" max="5657" width="11.42578125" style="20"/>
    <col min="5658" max="5658" width="14.42578125" style="20" customWidth="1"/>
    <col min="5659" max="5888" width="11.42578125" style="20"/>
    <col min="5889" max="5889" width="15.7109375" style="20" customWidth="1"/>
    <col min="5890" max="5890" width="12.7109375" style="20" customWidth="1"/>
    <col min="5891" max="5906" width="11.42578125" style="20"/>
    <col min="5907" max="5907" width="10.7109375" style="20" customWidth="1"/>
    <col min="5908" max="5913" width="11.42578125" style="20"/>
    <col min="5914" max="5914" width="14.42578125" style="20" customWidth="1"/>
    <col min="5915" max="6144" width="11.42578125" style="20"/>
    <col min="6145" max="6145" width="15.7109375" style="20" customWidth="1"/>
    <col min="6146" max="6146" width="12.7109375" style="20" customWidth="1"/>
    <col min="6147" max="6162" width="11.42578125" style="20"/>
    <col min="6163" max="6163" width="10.7109375" style="20" customWidth="1"/>
    <col min="6164" max="6169" width="11.42578125" style="20"/>
    <col min="6170" max="6170" width="14.42578125" style="20" customWidth="1"/>
    <col min="6171" max="6400" width="11.42578125" style="20"/>
    <col min="6401" max="6401" width="15.7109375" style="20" customWidth="1"/>
    <col min="6402" max="6402" width="12.7109375" style="20" customWidth="1"/>
    <col min="6403" max="6418" width="11.42578125" style="20"/>
    <col min="6419" max="6419" width="10.7109375" style="20" customWidth="1"/>
    <col min="6420" max="6425" width="11.42578125" style="20"/>
    <col min="6426" max="6426" width="14.42578125" style="20" customWidth="1"/>
    <col min="6427" max="6656" width="11.42578125" style="20"/>
    <col min="6657" max="6657" width="15.7109375" style="20" customWidth="1"/>
    <col min="6658" max="6658" width="12.7109375" style="20" customWidth="1"/>
    <col min="6659" max="6674" width="11.42578125" style="20"/>
    <col min="6675" max="6675" width="10.7109375" style="20" customWidth="1"/>
    <col min="6676" max="6681" width="11.42578125" style="20"/>
    <col min="6682" max="6682" width="14.42578125" style="20" customWidth="1"/>
    <col min="6683" max="6912" width="11.42578125" style="20"/>
    <col min="6913" max="6913" width="15.7109375" style="20" customWidth="1"/>
    <col min="6914" max="6914" width="12.7109375" style="20" customWidth="1"/>
    <col min="6915" max="6930" width="11.42578125" style="20"/>
    <col min="6931" max="6931" width="10.7109375" style="20" customWidth="1"/>
    <col min="6932" max="6937" width="11.42578125" style="20"/>
    <col min="6938" max="6938" width="14.42578125" style="20" customWidth="1"/>
    <col min="6939" max="7168" width="11.42578125" style="20"/>
    <col min="7169" max="7169" width="15.7109375" style="20" customWidth="1"/>
    <col min="7170" max="7170" width="12.7109375" style="20" customWidth="1"/>
    <col min="7171" max="7186" width="11.42578125" style="20"/>
    <col min="7187" max="7187" width="10.7109375" style="20" customWidth="1"/>
    <col min="7188" max="7193" width="11.42578125" style="20"/>
    <col min="7194" max="7194" width="14.42578125" style="20" customWidth="1"/>
    <col min="7195" max="7424" width="11.42578125" style="20"/>
    <col min="7425" max="7425" width="15.7109375" style="20" customWidth="1"/>
    <col min="7426" max="7426" width="12.7109375" style="20" customWidth="1"/>
    <col min="7427" max="7442" width="11.42578125" style="20"/>
    <col min="7443" max="7443" width="10.7109375" style="20" customWidth="1"/>
    <col min="7444" max="7449" width="11.42578125" style="20"/>
    <col min="7450" max="7450" width="14.42578125" style="20" customWidth="1"/>
    <col min="7451" max="7680" width="11.42578125" style="20"/>
    <col min="7681" max="7681" width="15.7109375" style="20" customWidth="1"/>
    <col min="7682" max="7682" width="12.7109375" style="20" customWidth="1"/>
    <col min="7683" max="7698" width="11.42578125" style="20"/>
    <col min="7699" max="7699" width="10.7109375" style="20" customWidth="1"/>
    <col min="7700" max="7705" width="11.42578125" style="20"/>
    <col min="7706" max="7706" width="14.42578125" style="20" customWidth="1"/>
    <col min="7707" max="7936" width="11.42578125" style="20"/>
    <col min="7937" max="7937" width="15.7109375" style="20" customWidth="1"/>
    <col min="7938" max="7938" width="12.7109375" style="20" customWidth="1"/>
    <col min="7939" max="7954" width="11.42578125" style="20"/>
    <col min="7955" max="7955" width="10.7109375" style="20" customWidth="1"/>
    <col min="7956" max="7961" width="11.42578125" style="20"/>
    <col min="7962" max="7962" width="14.42578125" style="20" customWidth="1"/>
    <col min="7963" max="8192" width="11.42578125" style="20"/>
    <col min="8193" max="8193" width="15.7109375" style="20" customWidth="1"/>
    <col min="8194" max="8194" width="12.7109375" style="20" customWidth="1"/>
    <col min="8195" max="8210" width="11.42578125" style="20"/>
    <col min="8211" max="8211" width="10.7109375" style="20" customWidth="1"/>
    <col min="8212" max="8217" width="11.42578125" style="20"/>
    <col min="8218" max="8218" width="14.42578125" style="20" customWidth="1"/>
    <col min="8219" max="8448" width="11.42578125" style="20"/>
    <col min="8449" max="8449" width="15.7109375" style="20" customWidth="1"/>
    <col min="8450" max="8450" width="12.7109375" style="20" customWidth="1"/>
    <col min="8451" max="8466" width="11.42578125" style="20"/>
    <col min="8467" max="8467" width="10.7109375" style="20" customWidth="1"/>
    <col min="8468" max="8473" width="11.42578125" style="20"/>
    <col min="8474" max="8474" width="14.42578125" style="20" customWidth="1"/>
    <col min="8475" max="8704" width="11.42578125" style="20"/>
    <col min="8705" max="8705" width="15.7109375" style="20" customWidth="1"/>
    <col min="8706" max="8706" width="12.7109375" style="20" customWidth="1"/>
    <col min="8707" max="8722" width="11.42578125" style="20"/>
    <col min="8723" max="8723" width="10.7109375" style="20" customWidth="1"/>
    <col min="8724" max="8729" width="11.42578125" style="20"/>
    <col min="8730" max="8730" width="14.42578125" style="20" customWidth="1"/>
    <col min="8731" max="8960" width="11.42578125" style="20"/>
    <col min="8961" max="8961" width="15.7109375" style="20" customWidth="1"/>
    <col min="8962" max="8962" width="12.7109375" style="20" customWidth="1"/>
    <col min="8963" max="8978" width="11.42578125" style="20"/>
    <col min="8979" max="8979" width="10.7109375" style="20" customWidth="1"/>
    <col min="8980" max="8985" width="11.42578125" style="20"/>
    <col min="8986" max="8986" width="14.42578125" style="20" customWidth="1"/>
    <col min="8987" max="9216" width="11.42578125" style="20"/>
    <col min="9217" max="9217" width="15.7109375" style="20" customWidth="1"/>
    <col min="9218" max="9218" width="12.7109375" style="20" customWidth="1"/>
    <col min="9219" max="9234" width="11.42578125" style="20"/>
    <col min="9235" max="9235" width="10.7109375" style="20" customWidth="1"/>
    <col min="9236" max="9241" width="11.42578125" style="20"/>
    <col min="9242" max="9242" width="14.42578125" style="20" customWidth="1"/>
    <col min="9243" max="9472" width="11.42578125" style="20"/>
    <col min="9473" max="9473" width="15.7109375" style="20" customWidth="1"/>
    <col min="9474" max="9474" width="12.7109375" style="20" customWidth="1"/>
    <col min="9475" max="9490" width="11.42578125" style="20"/>
    <col min="9491" max="9491" width="10.7109375" style="20" customWidth="1"/>
    <col min="9492" max="9497" width="11.42578125" style="20"/>
    <col min="9498" max="9498" width="14.42578125" style="20" customWidth="1"/>
    <col min="9499" max="9728" width="11.42578125" style="20"/>
    <col min="9729" max="9729" width="15.7109375" style="20" customWidth="1"/>
    <col min="9730" max="9730" width="12.7109375" style="20" customWidth="1"/>
    <col min="9731" max="9746" width="11.42578125" style="20"/>
    <col min="9747" max="9747" width="10.7109375" style="20" customWidth="1"/>
    <col min="9748" max="9753" width="11.42578125" style="20"/>
    <col min="9754" max="9754" width="14.42578125" style="20" customWidth="1"/>
    <col min="9755" max="9984" width="11.42578125" style="20"/>
    <col min="9985" max="9985" width="15.7109375" style="20" customWidth="1"/>
    <col min="9986" max="9986" width="12.7109375" style="20" customWidth="1"/>
    <col min="9987" max="10002" width="11.42578125" style="20"/>
    <col min="10003" max="10003" width="10.7109375" style="20" customWidth="1"/>
    <col min="10004" max="10009" width="11.42578125" style="20"/>
    <col min="10010" max="10010" width="14.42578125" style="20" customWidth="1"/>
    <col min="10011" max="10240" width="11.42578125" style="20"/>
    <col min="10241" max="10241" width="15.7109375" style="20" customWidth="1"/>
    <col min="10242" max="10242" width="12.7109375" style="20" customWidth="1"/>
    <col min="10243" max="10258" width="11.42578125" style="20"/>
    <col min="10259" max="10259" width="10.7109375" style="20" customWidth="1"/>
    <col min="10260" max="10265" width="11.42578125" style="20"/>
    <col min="10266" max="10266" width="14.42578125" style="20" customWidth="1"/>
    <col min="10267" max="10496" width="11.42578125" style="20"/>
    <col min="10497" max="10497" width="15.7109375" style="20" customWidth="1"/>
    <col min="10498" max="10498" width="12.7109375" style="20" customWidth="1"/>
    <col min="10499" max="10514" width="11.42578125" style="20"/>
    <col min="10515" max="10515" width="10.7109375" style="20" customWidth="1"/>
    <col min="10516" max="10521" width="11.42578125" style="20"/>
    <col min="10522" max="10522" width="14.42578125" style="20" customWidth="1"/>
    <col min="10523" max="10752" width="11.42578125" style="20"/>
    <col min="10753" max="10753" width="15.7109375" style="20" customWidth="1"/>
    <col min="10754" max="10754" width="12.7109375" style="20" customWidth="1"/>
    <col min="10755" max="10770" width="11.42578125" style="20"/>
    <col min="10771" max="10771" width="10.7109375" style="20" customWidth="1"/>
    <col min="10772" max="10777" width="11.42578125" style="20"/>
    <col min="10778" max="10778" width="14.42578125" style="20" customWidth="1"/>
    <col min="10779" max="11008" width="11.42578125" style="20"/>
    <col min="11009" max="11009" width="15.7109375" style="20" customWidth="1"/>
    <col min="11010" max="11010" width="12.7109375" style="20" customWidth="1"/>
    <col min="11011" max="11026" width="11.42578125" style="20"/>
    <col min="11027" max="11027" width="10.7109375" style="20" customWidth="1"/>
    <col min="11028" max="11033" width="11.42578125" style="20"/>
    <col min="11034" max="11034" width="14.42578125" style="20" customWidth="1"/>
    <col min="11035" max="11264" width="11.42578125" style="20"/>
    <col min="11265" max="11265" width="15.7109375" style="20" customWidth="1"/>
    <col min="11266" max="11266" width="12.7109375" style="20" customWidth="1"/>
    <col min="11267" max="11282" width="11.42578125" style="20"/>
    <col min="11283" max="11283" width="10.7109375" style="20" customWidth="1"/>
    <col min="11284" max="11289" width="11.42578125" style="20"/>
    <col min="11290" max="11290" width="14.42578125" style="20" customWidth="1"/>
    <col min="11291" max="11520" width="11.42578125" style="20"/>
    <col min="11521" max="11521" width="15.7109375" style="20" customWidth="1"/>
    <col min="11522" max="11522" width="12.7109375" style="20" customWidth="1"/>
    <col min="11523" max="11538" width="11.42578125" style="20"/>
    <col min="11539" max="11539" width="10.7109375" style="20" customWidth="1"/>
    <col min="11540" max="11545" width="11.42578125" style="20"/>
    <col min="11546" max="11546" width="14.42578125" style="20" customWidth="1"/>
    <col min="11547" max="11776" width="11.42578125" style="20"/>
    <col min="11777" max="11777" width="15.7109375" style="20" customWidth="1"/>
    <col min="11778" max="11778" width="12.7109375" style="20" customWidth="1"/>
    <col min="11779" max="11794" width="11.42578125" style="20"/>
    <col min="11795" max="11795" width="10.7109375" style="20" customWidth="1"/>
    <col min="11796" max="11801" width="11.42578125" style="20"/>
    <col min="11802" max="11802" width="14.42578125" style="20" customWidth="1"/>
    <col min="11803" max="12032" width="11.42578125" style="20"/>
    <col min="12033" max="12033" width="15.7109375" style="20" customWidth="1"/>
    <col min="12034" max="12034" width="12.7109375" style="20" customWidth="1"/>
    <col min="12035" max="12050" width="11.42578125" style="20"/>
    <col min="12051" max="12051" width="10.7109375" style="20" customWidth="1"/>
    <col min="12052" max="12057" width="11.42578125" style="20"/>
    <col min="12058" max="12058" width="14.42578125" style="20" customWidth="1"/>
    <col min="12059" max="12288" width="11.42578125" style="20"/>
    <col min="12289" max="12289" width="15.7109375" style="20" customWidth="1"/>
    <col min="12290" max="12290" width="12.7109375" style="20" customWidth="1"/>
    <col min="12291" max="12306" width="11.42578125" style="20"/>
    <col min="12307" max="12307" width="10.7109375" style="20" customWidth="1"/>
    <col min="12308" max="12313" width="11.42578125" style="20"/>
    <col min="12314" max="12314" width="14.42578125" style="20" customWidth="1"/>
    <col min="12315" max="12544" width="11.42578125" style="20"/>
    <col min="12545" max="12545" width="15.7109375" style="20" customWidth="1"/>
    <col min="12546" max="12546" width="12.7109375" style="20" customWidth="1"/>
    <col min="12547" max="12562" width="11.42578125" style="20"/>
    <col min="12563" max="12563" width="10.7109375" style="20" customWidth="1"/>
    <col min="12564" max="12569" width="11.42578125" style="20"/>
    <col min="12570" max="12570" width="14.42578125" style="20" customWidth="1"/>
    <col min="12571" max="12800" width="11.42578125" style="20"/>
    <col min="12801" max="12801" width="15.7109375" style="20" customWidth="1"/>
    <col min="12802" max="12802" width="12.7109375" style="20" customWidth="1"/>
    <col min="12803" max="12818" width="11.42578125" style="20"/>
    <col min="12819" max="12819" width="10.7109375" style="20" customWidth="1"/>
    <col min="12820" max="12825" width="11.42578125" style="20"/>
    <col min="12826" max="12826" width="14.42578125" style="20" customWidth="1"/>
    <col min="12827" max="13056" width="11.42578125" style="20"/>
    <col min="13057" max="13057" width="15.7109375" style="20" customWidth="1"/>
    <col min="13058" max="13058" width="12.7109375" style="20" customWidth="1"/>
    <col min="13059" max="13074" width="11.42578125" style="20"/>
    <col min="13075" max="13075" width="10.7109375" style="20" customWidth="1"/>
    <col min="13076" max="13081" width="11.42578125" style="20"/>
    <col min="13082" max="13082" width="14.42578125" style="20" customWidth="1"/>
    <col min="13083" max="13312" width="11.42578125" style="20"/>
    <col min="13313" max="13313" width="15.7109375" style="20" customWidth="1"/>
    <col min="13314" max="13314" width="12.7109375" style="20" customWidth="1"/>
    <col min="13315" max="13330" width="11.42578125" style="20"/>
    <col min="13331" max="13331" width="10.7109375" style="20" customWidth="1"/>
    <col min="13332" max="13337" width="11.42578125" style="20"/>
    <col min="13338" max="13338" width="14.42578125" style="20" customWidth="1"/>
    <col min="13339" max="13568" width="11.42578125" style="20"/>
    <col min="13569" max="13569" width="15.7109375" style="20" customWidth="1"/>
    <col min="13570" max="13570" width="12.7109375" style="20" customWidth="1"/>
    <col min="13571" max="13586" width="11.42578125" style="20"/>
    <col min="13587" max="13587" width="10.7109375" style="20" customWidth="1"/>
    <col min="13588" max="13593" width="11.42578125" style="20"/>
    <col min="13594" max="13594" width="14.42578125" style="20" customWidth="1"/>
    <col min="13595" max="13824" width="11.42578125" style="20"/>
    <col min="13825" max="13825" width="15.7109375" style="20" customWidth="1"/>
    <col min="13826" max="13826" width="12.7109375" style="20" customWidth="1"/>
    <col min="13827" max="13842" width="11.42578125" style="20"/>
    <col min="13843" max="13843" width="10.7109375" style="20" customWidth="1"/>
    <col min="13844" max="13849" width="11.42578125" style="20"/>
    <col min="13850" max="13850" width="14.42578125" style="20" customWidth="1"/>
    <col min="13851" max="14080" width="11.42578125" style="20"/>
    <col min="14081" max="14081" width="15.7109375" style="20" customWidth="1"/>
    <col min="14082" max="14082" width="12.7109375" style="20" customWidth="1"/>
    <col min="14083" max="14098" width="11.42578125" style="20"/>
    <col min="14099" max="14099" width="10.7109375" style="20" customWidth="1"/>
    <col min="14100" max="14105" width="11.42578125" style="20"/>
    <col min="14106" max="14106" width="14.42578125" style="20" customWidth="1"/>
    <col min="14107" max="14336" width="11.42578125" style="20"/>
    <col min="14337" max="14337" width="15.7109375" style="20" customWidth="1"/>
    <col min="14338" max="14338" width="12.7109375" style="20" customWidth="1"/>
    <col min="14339" max="14354" width="11.42578125" style="20"/>
    <col min="14355" max="14355" width="10.7109375" style="20" customWidth="1"/>
    <col min="14356" max="14361" width="11.42578125" style="20"/>
    <col min="14362" max="14362" width="14.42578125" style="20" customWidth="1"/>
    <col min="14363" max="14592" width="11.42578125" style="20"/>
    <col min="14593" max="14593" width="15.7109375" style="20" customWidth="1"/>
    <col min="14594" max="14594" width="12.7109375" style="20" customWidth="1"/>
    <col min="14595" max="14610" width="11.42578125" style="20"/>
    <col min="14611" max="14611" width="10.7109375" style="20" customWidth="1"/>
    <col min="14612" max="14617" width="11.42578125" style="20"/>
    <col min="14618" max="14618" width="14.42578125" style="20" customWidth="1"/>
    <col min="14619" max="14848" width="11.42578125" style="20"/>
    <col min="14849" max="14849" width="15.7109375" style="20" customWidth="1"/>
    <col min="14850" max="14850" width="12.7109375" style="20" customWidth="1"/>
    <col min="14851" max="14866" width="11.42578125" style="20"/>
    <col min="14867" max="14867" width="10.7109375" style="20" customWidth="1"/>
    <col min="14868" max="14873" width="11.42578125" style="20"/>
    <col min="14874" max="14874" width="14.42578125" style="20" customWidth="1"/>
    <col min="14875" max="15104" width="11.42578125" style="20"/>
    <col min="15105" max="15105" width="15.7109375" style="20" customWidth="1"/>
    <col min="15106" max="15106" width="12.7109375" style="20" customWidth="1"/>
    <col min="15107" max="15122" width="11.42578125" style="20"/>
    <col min="15123" max="15123" width="10.7109375" style="20" customWidth="1"/>
    <col min="15124" max="15129" width="11.42578125" style="20"/>
    <col min="15130" max="15130" width="14.42578125" style="20" customWidth="1"/>
    <col min="15131" max="15360" width="11.42578125" style="20"/>
    <col min="15361" max="15361" width="15.7109375" style="20" customWidth="1"/>
    <col min="15362" max="15362" width="12.7109375" style="20" customWidth="1"/>
    <col min="15363" max="15378" width="11.42578125" style="20"/>
    <col min="15379" max="15379" width="10.7109375" style="20" customWidth="1"/>
    <col min="15380" max="15385" width="11.42578125" style="20"/>
    <col min="15386" max="15386" width="14.42578125" style="20" customWidth="1"/>
    <col min="15387" max="15616" width="11.42578125" style="20"/>
    <col min="15617" max="15617" width="15.7109375" style="20" customWidth="1"/>
    <col min="15618" max="15618" width="12.7109375" style="20" customWidth="1"/>
    <col min="15619" max="15634" width="11.42578125" style="20"/>
    <col min="15635" max="15635" width="10.7109375" style="20" customWidth="1"/>
    <col min="15636" max="15641" width="11.42578125" style="20"/>
    <col min="15642" max="15642" width="14.42578125" style="20" customWidth="1"/>
    <col min="15643" max="15872" width="11.42578125" style="20"/>
    <col min="15873" max="15873" width="15.7109375" style="20" customWidth="1"/>
    <col min="15874" max="15874" width="12.7109375" style="20" customWidth="1"/>
    <col min="15875" max="15890" width="11.42578125" style="20"/>
    <col min="15891" max="15891" width="10.7109375" style="20" customWidth="1"/>
    <col min="15892" max="15897" width="11.42578125" style="20"/>
    <col min="15898" max="15898" width="14.42578125" style="20" customWidth="1"/>
    <col min="15899" max="16128" width="11.42578125" style="20"/>
    <col min="16129" max="16129" width="15.7109375" style="20" customWidth="1"/>
    <col min="16130" max="16130" width="12.7109375" style="20" customWidth="1"/>
    <col min="16131" max="16146" width="11.42578125" style="20"/>
    <col min="16147" max="16147" width="10.7109375" style="20" customWidth="1"/>
    <col min="16148" max="16153" width="11.42578125" style="20"/>
    <col min="16154" max="16154" width="14.42578125" style="20" customWidth="1"/>
    <col min="16155" max="16384" width="11.42578125" style="20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40"/>
      <c r="C28" s="40"/>
      <c r="D28" s="40"/>
      <c r="E28" s="40"/>
      <c r="F28" s="40"/>
      <c r="G28" s="40"/>
      <c r="H28" s="40"/>
      <c r="I28" s="53" t="s">
        <v>51</v>
      </c>
      <c r="J28" s="40"/>
      <c r="K28" s="40"/>
      <c r="L28" s="40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1.42578125" style="20"/>
    <col min="2" max="2" width="28.85546875" style="20" customWidth="1"/>
    <col min="3" max="4" width="12.7109375" style="20" customWidth="1"/>
    <col min="5" max="5" width="10.7109375" style="20" customWidth="1"/>
    <col min="6" max="6" width="11.42578125" style="20"/>
    <col min="7" max="7" width="28.7109375" style="20" customWidth="1"/>
    <col min="8" max="9" width="11.42578125" style="20"/>
    <col min="10" max="10" width="12.28515625" style="20" bestFit="1" customWidth="1"/>
    <col min="11" max="11" width="13.28515625" style="20" customWidth="1"/>
    <col min="12" max="253" width="11.42578125" style="20"/>
    <col min="254" max="254" width="36.7109375" style="20" customWidth="1"/>
    <col min="255" max="255" width="12.7109375" style="20" customWidth="1"/>
    <col min="256" max="256" width="10.7109375" style="20" customWidth="1"/>
    <col min="257" max="257" width="12.7109375" style="20" customWidth="1"/>
    <col min="258" max="259" width="10.7109375" style="20" customWidth="1"/>
    <col min="260" max="266" width="11.42578125" style="20"/>
    <col min="267" max="267" width="13.28515625" style="20" customWidth="1"/>
    <col min="268" max="509" width="11.42578125" style="20"/>
    <col min="510" max="510" width="36.7109375" style="20" customWidth="1"/>
    <col min="511" max="511" width="12.7109375" style="20" customWidth="1"/>
    <col min="512" max="512" width="10.7109375" style="20" customWidth="1"/>
    <col min="513" max="513" width="12.7109375" style="20" customWidth="1"/>
    <col min="514" max="515" width="10.7109375" style="20" customWidth="1"/>
    <col min="516" max="522" width="11.42578125" style="20"/>
    <col min="523" max="523" width="13.28515625" style="20" customWidth="1"/>
    <col min="524" max="765" width="11.42578125" style="20"/>
    <col min="766" max="766" width="36.7109375" style="20" customWidth="1"/>
    <col min="767" max="767" width="12.7109375" style="20" customWidth="1"/>
    <col min="768" max="768" width="10.7109375" style="20" customWidth="1"/>
    <col min="769" max="769" width="12.7109375" style="20" customWidth="1"/>
    <col min="770" max="771" width="10.7109375" style="20" customWidth="1"/>
    <col min="772" max="778" width="11.42578125" style="20"/>
    <col min="779" max="779" width="13.28515625" style="20" customWidth="1"/>
    <col min="780" max="1021" width="11.42578125" style="20"/>
    <col min="1022" max="1022" width="36.7109375" style="20" customWidth="1"/>
    <col min="1023" max="1023" width="12.7109375" style="20" customWidth="1"/>
    <col min="1024" max="1024" width="10.7109375" style="20" customWidth="1"/>
    <col min="1025" max="1025" width="12.7109375" style="20" customWidth="1"/>
    <col min="1026" max="1027" width="10.7109375" style="20" customWidth="1"/>
    <col min="1028" max="1034" width="11.42578125" style="20"/>
    <col min="1035" max="1035" width="13.28515625" style="20" customWidth="1"/>
    <col min="1036" max="1277" width="11.42578125" style="20"/>
    <col min="1278" max="1278" width="36.7109375" style="20" customWidth="1"/>
    <col min="1279" max="1279" width="12.7109375" style="20" customWidth="1"/>
    <col min="1280" max="1280" width="10.7109375" style="20" customWidth="1"/>
    <col min="1281" max="1281" width="12.7109375" style="20" customWidth="1"/>
    <col min="1282" max="1283" width="10.7109375" style="20" customWidth="1"/>
    <col min="1284" max="1290" width="11.42578125" style="20"/>
    <col min="1291" max="1291" width="13.28515625" style="20" customWidth="1"/>
    <col min="1292" max="1533" width="11.42578125" style="20"/>
    <col min="1534" max="1534" width="36.7109375" style="20" customWidth="1"/>
    <col min="1535" max="1535" width="12.7109375" style="20" customWidth="1"/>
    <col min="1536" max="1536" width="10.7109375" style="20" customWidth="1"/>
    <col min="1537" max="1537" width="12.7109375" style="20" customWidth="1"/>
    <col min="1538" max="1539" width="10.7109375" style="20" customWidth="1"/>
    <col min="1540" max="1546" width="11.42578125" style="20"/>
    <col min="1547" max="1547" width="13.28515625" style="20" customWidth="1"/>
    <col min="1548" max="1789" width="11.42578125" style="20"/>
    <col min="1790" max="1790" width="36.7109375" style="20" customWidth="1"/>
    <col min="1791" max="1791" width="12.7109375" style="20" customWidth="1"/>
    <col min="1792" max="1792" width="10.7109375" style="20" customWidth="1"/>
    <col min="1793" max="1793" width="12.7109375" style="20" customWidth="1"/>
    <col min="1794" max="1795" width="10.7109375" style="20" customWidth="1"/>
    <col min="1796" max="1802" width="11.42578125" style="20"/>
    <col min="1803" max="1803" width="13.28515625" style="20" customWidth="1"/>
    <col min="1804" max="2045" width="11.42578125" style="20"/>
    <col min="2046" max="2046" width="36.7109375" style="20" customWidth="1"/>
    <col min="2047" max="2047" width="12.7109375" style="20" customWidth="1"/>
    <col min="2048" max="2048" width="10.7109375" style="20" customWidth="1"/>
    <col min="2049" max="2049" width="12.7109375" style="20" customWidth="1"/>
    <col min="2050" max="2051" width="10.7109375" style="20" customWidth="1"/>
    <col min="2052" max="2058" width="11.42578125" style="20"/>
    <col min="2059" max="2059" width="13.28515625" style="20" customWidth="1"/>
    <col min="2060" max="2301" width="11.42578125" style="20"/>
    <col min="2302" max="2302" width="36.7109375" style="20" customWidth="1"/>
    <col min="2303" max="2303" width="12.7109375" style="20" customWidth="1"/>
    <col min="2304" max="2304" width="10.7109375" style="20" customWidth="1"/>
    <col min="2305" max="2305" width="12.7109375" style="20" customWidth="1"/>
    <col min="2306" max="2307" width="10.7109375" style="20" customWidth="1"/>
    <col min="2308" max="2314" width="11.42578125" style="20"/>
    <col min="2315" max="2315" width="13.28515625" style="20" customWidth="1"/>
    <col min="2316" max="2557" width="11.42578125" style="20"/>
    <col min="2558" max="2558" width="36.7109375" style="20" customWidth="1"/>
    <col min="2559" max="2559" width="12.7109375" style="20" customWidth="1"/>
    <col min="2560" max="2560" width="10.7109375" style="20" customWidth="1"/>
    <col min="2561" max="2561" width="12.7109375" style="20" customWidth="1"/>
    <col min="2562" max="2563" width="10.7109375" style="20" customWidth="1"/>
    <col min="2564" max="2570" width="11.42578125" style="20"/>
    <col min="2571" max="2571" width="13.28515625" style="20" customWidth="1"/>
    <col min="2572" max="2813" width="11.42578125" style="20"/>
    <col min="2814" max="2814" width="36.7109375" style="20" customWidth="1"/>
    <col min="2815" max="2815" width="12.7109375" style="20" customWidth="1"/>
    <col min="2816" max="2816" width="10.7109375" style="20" customWidth="1"/>
    <col min="2817" max="2817" width="12.7109375" style="20" customWidth="1"/>
    <col min="2818" max="2819" width="10.7109375" style="20" customWidth="1"/>
    <col min="2820" max="2826" width="11.42578125" style="20"/>
    <col min="2827" max="2827" width="13.28515625" style="20" customWidth="1"/>
    <col min="2828" max="3069" width="11.42578125" style="20"/>
    <col min="3070" max="3070" width="36.7109375" style="20" customWidth="1"/>
    <col min="3071" max="3071" width="12.7109375" style="20" customWidth="1"/>
    <col min="3072" max="3072" width="10.7109375" style="20" customWidth="1"/>
    <col min="3073" max="3073" width="12.7109375" style="20" customWidth="1"/>
    <col min="3074" max="3075" width="10.7109375" style="20" customWidth="1"/>
    <col min="3076" max="3082" width="11.42578125" style="20"/>
    <col min="3083" max="3083" width="13.28515625" style="20" customWidth="1"/>
    <col min="3084" max="3325" width="11.42578125" style="20"/>
    <col min="3326" max="3326" width="36.7109375" style="20" customWidth="1"/>
    <col min="3327" max="3327" width="12.7109375" style="20" customWidth="1"/>
    <col min="3328" max="3328" width="10.7109375" style="20" customWidth="1"/>
    <col min="3329" max="3329" width="12.7109375" style="20" customWidth="1"/>
    <col min="3330" max="3331" width="10.7109375" style="20" customWidth="1"/>
    <col min="3332" max="3338" width="11.42578125" style="20"/>
    <col min="3339" max="3339" width="13.28515625" style="20" customWidth="1"/>
    <col min="3340" max="3581" width="11.42578125" style="20"/>
    <col min="3582" max="3582" width="36.7109375" style="20" customWidth="1"/>
    <col min="3583" max="3583" width="12.7109375" style="20" customWidth="1"/>
    <col min="3584" max="3584" width="10.7109375" style="20" customWidth="1"/>
    <col min="3585" max="3585" width="12.7109375" style="20" customWidth="1"/>
    <col min="3586" max="3587" width="10.7109375" style="20" customWidth="1"/>
    <col min="3588" max="3594" width="11.42578125" style="20"/>
    <col min="3595" max="3595" width="13.28515625" style="20" customWidth="1"/>
    <col min="3596" max="3837" width="11.42578125" style="20"/>
    <col min="3838" max="3838" width="36.7109375" style="20" customWidth="1"/>
    <col min="3839" max="3839" width="12.7109375" style="20" customWidth="1"/>
    <col min="3840" max="3840" width="10.7109375" style="20" customWidth="1"/>
    <col min="3841" max="3841" width="12.7109375" style="20" customWidth="1"/>
    <col min="3842" max="3843" width="10.7109375" style="20" customWidth="1"/>
    <col min="3844" max="3850" width="11.42578125" style="20"/>
    <col min="3851" max="3851" width="13.28515625" style="20" customWidth="1"/>
    <col min="3852" max="4093" width="11.42578125" style="20"/>
    <col min="4094" max="4094" width="36.7109375" style="20" customWidth="1"/>
    <col min="4095" max="4095" width="12.7109375" style="20" customWidth="1"/>
    <col min="4096" max="4096" width="10.7109375" style="20" customWidth="1"/>
    <col min="4097" max="4097" width="12.7109375" style="20" customWidth="1"/>
    <col min="4098" max="4099" width="10.7109375" style="20" customWidth="1"/>
    <col min="4100" max="4106" width="11.42578125" style="20"/>
    <col min="4107" max="4107" width="13.28515625" style="20" customWidth="1"/>
    <col min="4108" max="4349" width="11.42578125" style="20"/>
    <col min="4350" max="4350" width="36.7109375" style="20" customWidth="1"/>
    <col min="4351" max="4351" width="12.7109375" style="20" customWidth="1"/>
    <col min="4352" max="4352" width="10.7109375" style="20" customWidth="1"/>
    <col min="4353" max="4353" width="12.7109375" style="20" customWidth="1"/>
    <col min="4354" max="4355" width="10.7109375" style="20" customWidth="1"/>
    <col min="4356" max="4362" width="11.42578125" style="20"/>
    <col min="4363" max="4363" width="13.28515625" style="20" customWidth="1"/>
    <col min="4364" max="4605" width="11.42578125" style="20"/>
    <col min="4606" max="4606" width="36.7109375" style="20" customWidth="1"/>
    <col min="4607" max="4607" width="12.7109375" style="20" customWidth="1"/>
    <col min="4608" max="4608" width="10.7109375" style="20" customWidth="1"/>
    <col min="4609" max="4609" width="12.7109375" style="20" customWidth="1"/>
    <col min="4610" max="4611" width="10.7109375" style="20" customWidth="1"/>
    <col min="4612" max="4618" width="11.42578125" style="20"/>
    <col min="4619" max="4619" width="13.28515625" style="20" customWidth="1"/>
    <col min="4620" max="4861" width="11.42578125" style="20"/>
    <col min="4862" max="4862" width="36.7109375" style="20" customWidth="1"/>
    <col min="4863" max="4863" width="12.7109375" style="20" customWidth="1"/>
    <col min="4864" max="4864" width="10.7109375" style="20" customWidth="1"/>
    <col min="4865" max="4865" width="12.7109375" style="20" customWidth="1"/>
    <col min="4866" max="4867" width="10.7109375" style="20" customWidth="1"/>
    <col min="4868" max="4874" width="11.42578125" style="20"/>
    <col min="4875" max="4875" width="13.28515625" style="20" customWidth="1"/>
    <col min="4876" max="5117" width="11.42578125" style="20"/>
    <col min="5118" max="5118" width="36.7109375" style="20" customWidth="1"/>
    <col min="5119" max="5119" width="12.7109375" style="20" customWidth="1"/>
    <col min="5120" max="5120" width="10.7109375" style="20" customWidth="1"/>
    <col min="5121" max="5121" width="12.7109375" style="20" customWidth="1"/>
    <col min="5122" max="5123" width="10.7109375" style="20" customWidth="1"/>
    <col min="5124" max="5130" width="11.42578125" style="20"/>
    <col min="5131" max="5131" width="13.28515625" style="20" customWidth="1"/>
    <col min="5132" max="5373" width="11.42578125" style="20"/>
    <col min="5374" max="5374" width="36.7109375" style="20" customWidth="1"/>
    <col min="5375" max="5375" width="12.7109375" style="20" customWidth="1"/>
    <col min="5376" max="5376" width="10.7109375" style="20" customWidth="1"/>
    <col min="5377" max="5377" width="12.7109375" style="20" customWidth="1"/>
    <col min="5378" max="5379" width="10.7109375" style="20" customWidth="1"/>
    <col min="5380" max="5386" width="11.42578125" style="20"/>
    <col min="5387" max="5387" width="13.28515625" style="20" customWidth="1"/>
    <col min="5388" max="5629" width="11.42578125" style="20"/>
    <col min="5630" max="5630" width="36.7109375" style="20" customWidth="1"/>
    <col min="5631" max="5631" width="12.7109375" style="20" customWidth="1"/>
    <col min="5632" max="5632" width="10.7109375" style="20" customWidth="1"/>
    <col min="5633" max="5633" width="12.7109375" style="20" customWidth="1"/>
    <col min="5634" max="5635" width="10.7109375" style="20" customWidth="1"/>
    <col min="5636" max="5642" width="11.42578125" style="20"/>
    <col min="5643" max="5643" width="13.28515625" style="20" customWidth="1"/>
    <col min="5644" max="5885" width="11.42578125" style="20"/>
    <col min="5886" max="5886" width="36.7109375" style="20" customWidth="1"/>
    <col min="5887" max="5887" width="12.7109375" style="20" customWidth="1"/>
    <col min="5888" max="5888" width="10.7109375" style="20" customWidth="1"/>
    <col min="5889" max="5889" width="12.7109375" style="20" customWidth="1"/>
    <col min="5890" max="5891" width="10.7109375" style="20" customWidth="1"/>
    <col min="5892" max="5898" width="11.42578125" style="20"/>
    <col min="5899" max="5899" width="13.28515625" style="20" customWidth="1"/>
    <col min="5900" max="6141" width="11.42578125" style="20"/>
    <col min="6142" max="6142" width="36.7109375" style="20" customWidth="1"/>
    <col min="6143" max="6143" width="12.7109375" style="20" customWidth="1"/>
    <col min="6144" max="6144" width="10.7109375" style="20" customWidth="1"/>
    <col min="6145" max="6145" width="12.7109375" style="20" customWidth="1"/>
    <col min="6146" max="6147" width="10.7109375" style="20" customWidth="1"/>
    <col min="6148" max="6154" width="11.42578125" style="20"/>
    <col min="6155" max="6155" width="13.28515625" style="20" customWidth="1"/>
    <col min="6156" max="6397" width="11.42578125" style="20"/>
    <col min="6398" max="6398" width="36.7109375" style="20" customWidth="1"/>
    <col min="6399" max="6399" width="12.7109375" style="20" customWidth="1"/>
    <col min="6400" max="6400" width="10.7109375" style="20" customWidth="1"/>
    <col min="6401" max="6401" width="12.7109375" style="20" customWidth="1"/>
    <col min="6402" max="6403" width="10.7109375" style="20" customWidth="1"/>
    <col min="6404" max="6410" width="11.42578125" style="20"/>
    <col min="6411" max="6411" width="13.28515625" style="20" customWidth="1"/>
    <col min="6412" max="6653" width="11.42578125" style="20"/>
    <col min="6654" max="6654" width="36.7109375" style="20" customWidth="1"/>
    <col min="6655" max="6655" width="12.7109375" style="20" customWidth="1"/>
    <col min="6656" max="6656" width="10.7109375" style="20" customWidth="1"/>
    <col min="6657" max="6657" width="12.7109375" style="20" customWidth="1"/>
    <col min="6658" max="6659" width="10.7109375" style="20" customWidth="1"/>
    <col min="6660" max="6666" width="11.42578125" style="20"/>
    <col min="6667" max="6667" width="13.28515625" style="20" customWidth="1"/>
    <col min="6668" max="6909" width="11.42578125" style="20"/>
    <col min="6910" max="6910" width="36.7109375" style="20" customWidth="1"/>
    <col min="6911" max="6911" width="12.7109375" style="20" customWidth="1"/>
    <col min="6912" max="6912" width="10.7109375" style="20" customWidth="1"/>
    <col min="6913" max="6913" width="12.7109375" style="20" customWidth="1"/>
    <col min="6914" max="6915" width="10.7109375" style="20" customWidth="1"/>
    <col min="6916" max="6922" width="11.42578125" style="20"/>
    <col min="6923" max="6923" width="13.28515625" style="20" customWidth="1"/>
    <col min="6924" max="7165" width="11.42578125" style="20"/>
    <col min="7166" max="7166" width="36.7109375" style="20" customWidth="1"/>
    <col min="7167" max="7167" width="12.7109375" style="20" customWidth="1"/>
    <col min="7168" max="7168" width="10.7109375" style="20" customWidth="1"/>
    <col min="7169" max="7169" width="12.7109375" style="20" customWidth="1"/>
    <col min="7170" max="7171" width="10.7109375" style="20" customWidth="1"/>
    <col min="7172" max="7178" width="11.42578125" style="20"/>
    <col min="7179" max="7179" width="13.28515625" style="20" customWidth="1"/>
    <col min="7180" max="7421" width="11.42578125" style="20"/>
    <col min="7422" max="7422" width="36.7109375" style="20" customWidth="1"/>
    <col min="7423" max="7423" width="12.7109375" style="20" customWidth="1"/>
    <col min="7424" max="7424" width="10.7109375" style="20" customWidth="1"/>
    <col min="7425" max="7425" width="12.7109375" style="20" customWidth="1"/>
    <col min="7426" max="7427" width="10.7109375" style="20" customWidth="1"/>
    <col min="7428" max="7434" width="11.42578125" style="20"/>
    <col min="7435" max="7435" width="13.28515625" style="20" customWidth="1"/>
    <col min="7436" max="7677" width="11.42578125" style="20"/>
    <col min="7678" max="7678" width="36.7109375" style="20" customWidth="1"/>
    <col min="7679" max="7679" width="12.7109375" style="20" customWidth="1"/>
    <col min="7680" max="7680" width="10.7109375" style="20" customWidth="1"/>
    <col min="7681" max="7681" width="12.7109375" style="20" customWidth="1"/>
    <col min="7682" max="7683" width="10.7109375" style="20" customWidth="1"/>
    <col min="7684" max="7690" width="11.42578125" style="20"/>
    <col min="7691" max="7691" width="13.28515625" style="20" customWidth="1"/>
    <col min="7692" max="7933" width="11.42578125" style="20"/>
    <col min="7934" max="7934" width="36.7109375" style="20" customWidth="1"/>
    <col min="7935" max="7935" width="12.7109375" style="20" customWidth="1"/>
    <col min="7936" max="7936" width="10.7109375" style="20" customWidth="1"/>
    <col min="7937" max="7937" width="12.7109375" style="20" customWidth="1"/>
    <col min="7938" max="7939" width="10.7109375" style="20" customWidth="1"/>
    <col min="7940" max="7946" width="11.42578125" style="20"/>
    <col min="7947" max="7947" width="13.28515625" style="20" customWidth="1"/>
    <col min="7948" max="8189" width="11.42578125" style="20"/>
    <col min="8190" max="8190" width="36.7109375" style="20" customWidth="1"/>
    <col min="8191" max="8191" width="12.7109375" style="20" customWidth="1"/>
    <col min="8192" max="8192" width="10.7109375" style="20" customWidth="1"/>
    <col min="8193" max="8193" width="12.7109375" style="20" customWidth="1"/>
    <col min="8194" max="8195" width="10.7109375" style="20" customWidth="1"/>
    <col min="8196" max="8202" width="11.42578125" style="20"/>
    <col min="8203" max="8203" width="13.28515625" style="20" customWidth="1"/>
    <col min="8204" max="8445" width="11.42578125" style="20"/>
    <col min="8446" max="8446" width="36.7109375" style="20" customWidth="1"/>
    <col min="8447" max="8447" width="12.7109375" style="20" customWidth="1"/>
    <col min="8448" max="8448" width="10.7109375" style="20" customWidth="1"/>
    <col min="8449" max="8449" width="12.7109375" style="20" customWidth="1"/>
    <col min="8450" max="8451" width="10.7109375" style="20" customWidth="1"/>
    <col min="8452" max="8458" width="11.42578125" style="20"/>
    <col min="8459" max="8459" width="13.28515625" style="20" customWidth="1"/>
    <col min="8460" max="8701" width="11.42578125" style="20"/>
    <col min="8702" max="8702" width="36.7109375" style="20" customWidth="1"/>
    <col min="8703" max="8703" width="12.7109375" style="20" customWidth="1"/>
    <col min="8704" max="8704" width="10.7109375" style="20" customWidth="1"/>
    <col min="8705" max="8705" width="12.7109375" style="20" customWidth="1"/>
    <col min="8706" max="8707" width="10.7109375" style="20" customWidth="1"/>
    <col min="8708" max="8714" width="11.42578125" style="20"/>
    <col min="8715" max="8715" width="13.28515625" style="20" customWidth="1"/>
    <col min="8716" max="8957" width="11.42578125" style="20"/>
    <col min="8958" max="8958" width="36.7109375" style="20" customWidth="1"/>
    <col min="8959" max="8959" width="12.7109375" style="20" customWidth="1"/>
    <col min="8960" max="8960" width="10.7109375" style="20" customWidth="1"/>
    <col min="8961" max="8961" width="12.7109375" style="20" customWidth="1"/>
    <col min="8962" max="8963" width="10.7109375" style="20" customWidth="1"/>
    <col min="8964" max="8970" width="11.42578125" style="20"/>
    <col min="8971" max="8971" width="13.28515625" style="20" customWidth="1"/>
    <col min="8972" max="9213" width="11.42578125" style="20"/>
    <col min="9214" max="9214" width="36.7109375" style="20" customWidth="1"/>
    <col min="9215" max="9215" width="12.7109375" style="20" customWidth="1"/>
    <col min="9216" max="9216" width="10.7109375" style="20" customWidth="1"/>
    <col min="9217" max="9217" width="12.7109375" style="20" customWidth="1"/>
    <col min="9218" max="9219" width="10.7109375" style="20" customWidth="1"/>
    <col min="9220" max="9226" width="11.42578125" style="20"/>
    <col min="9227" max="9227" width="13.28515625" style="20" customWidth="1"/>
    <col min="9228" max="9469" width="11.42578125" style="20"/>
    <col min="9470" max="9470" width="36.7109375" style="20" customWidth="1"/>
    <col min="9471" max="9471" width="12.7109375" style="20" customWidth="1"/>
    <col min="9472" max="9472" width="10.7109375" style="20" customWidth="1"/>
    <col min="9473" max="9473" width="12.7109375" style="20" customWidth="1"/>
    <col min="9474" max="9475" width="10.7109375" style="20" customWidth="1"/>
    <col min="9476" max="9482" width="11.42578125" style="20"/>
    <col min="9483" max="9483" width="13.28515625" style="20" customWidth="1"/>
    <col min="9484" max="9725" width="11.42578125" style="20"/>
    <col min="9726" max="9726" width="36.7109375" style="20" customWidth="1"/>
    <col min="9727" max="9727" width="12.7109375" style="20" customWidth="1"/>
    <col min="9728" max="9728" width="10.7109375" style="20" customWidth="1"/>
    <col min="9729" max="9729" width="12.7109375" style="20" customWidth="1"/>
    <col min="9730" max="9731" width="10.7109375" style="20" customWidth="1"/>
    <col min="9732" max="9738" width="11.42578125" style="20"/>
    <col min="9739" max="9739" width="13.28515625" style="20" customWidth="1"/>
    <col min="9740" max="9981" width="11.42578125" style="20"/>
    <col min="9982" max="9982" width="36.7109375" style="20" customWidth="1"/>
    <col min="9983" max="9983" width="12.7109375" style="20" customWidth="1"/>
    <col min="9984" max="9984" width="10.7109375" style="20" customWidth="1"/>
    <col min="9985" max="9985" width="12.7109375" style="20" customWidth="1"/>
    <col min="9986" max="9987" width="10.7109375" style="20" customWidth="1"/>
    <col min="9988" max="9994" width="11.42578125" style="20"/>
    <col min="9995" max="9995" width="13.28515625" style="20" customWidth="1"/>
    <col min="9996" max="10237" width="11.42578125" style="20"/>
    <col min="10238" max="10238" width="36.7109375" style="20" customWidth="1"/>
    <col min="10239" max="10239" width="12.7109375" style="20" customWidth="1"/>
    <col min="10240" max="10240" width="10.7109375" style="20" customWidth="1"/>
    <col min="10241" max="10241" width="12.7109375" style="20" customWidth="1"/>
    <col min="10242" max="10243" width="10.7109375" style="20" customWidth="1"/>
    <col min="10244" max="10250" width="11.42578125" style="20"/>
    <col min="10251" max="10251" width="13.28515625" style="20" customWidth="1"/>
    <col min="10252" max="10493" width="11.42578125" style="20"/>
    <col min="10494" max="10494" width="36.7109375" style="20" customWidth="1"/>
    <col min="10495" max="10495" width="12.7109375" style="20" customWidth="1"/>
    <col min="10496" max="10496" width="10.7109375" style="20" customWidth="1"/>
    <col min="10497" max="10497" width="12.7109375" style="20" customWidth="1"/>
    <col min="10498" max="10499" width="10.7109375" style="20" customWidth="1"/>
    <col min="10500" max="10506" width="11.42578125" style="20"/>
    <col min="10507" max="10507" width="13.28515625" style="20" customWidth="1"/>
    <col min="10508" max="10749" width="11.42578125" style="20"/>
    <col min="10750" max="10750" width="36.7109375" style="20" customWidth="1"/>
    <col min="10751" max="10751" width="12.7109375" style="20" customWidth="1"/>
    <col min="10752" max="10752" width="10.7109375" style="20" customWidth="1"/>
    <col min="10753" max="10753" width="12.7109375" style="20" customWidth="1"/>
    <col min="10754" max="10755" width="10.7109375" style="20" customWidth="1"/>
    <col min="10756" max="10762" width="11.42578125" style="20"/>
    <col min="10763" max="10763" width="13.28515625" style="20" customWidth="1"/>
    <col min="10764" max="11005" width="11.42578125" style="20"/>
    <col min="11006" max="11006" width="36.7109375" style="20" customWidth="1"/>
    <col min="11007" max="11007" width="12.7109375" style="20" customWidth="1"/>
    <col min="11008" max="11008" width="10.7109375" style="20" customWidth="1"/>
    <col min="11009" max="11009" width="12.7109375" style="20" customWidth="1"/>
    <col min="11010" max="11011" width="10.7109375" style="20" customWidth="1"/>
    <col min="11012" max="11018" width="11.42578125" style="20"/>
    <col min="11019" max="11019" width="13.28515625" style="20" customWidth="1"/>
    <col min="11020" max="11261" width="11.42578125" style="20"/>
    <col min="11262" max="11262" width="36.7109375" style="20" customWidth="1"/>
    <col min="11263" max="11263" width="12.7109375" style="20" customWidth="1"/>
    <col min="11264" max="11264" width="10.7109375" style="20" customWidth="1"/>
    <col min="11265" max="11265" width="12.7109375" style="20" customWidth="1"/>
    <col min="11266" max="11267" width="10.7109375" style="20" customWidth="1"/>
    <col min="11268" max="11274" width="11.42578125" style="20"/>
    <col min="11275" max="11275" width="13.28515625" style="20" customWidth="1"/>
    <col min="11276" max="11517" width="11.42578125" style="20"/>
    <col min="11518" max="11518" width="36.7109375" style="20" customWidth="1"/>
    <col min="11519" max="11519" width="12.7109375" style="20" customWidth="1"/>
    <col min="11520" max="11520" width="10.7109375" style="20" customWidth="1"/>
    <col min="11521" max="11521" width="12.7109375" style="20" customWidth="1"/>
    <col min="11522" max="11523" width="10.7109375" style="20" customWidth="1"/>
    <col min="11524" max="11530" width="11.42578125" style="20"/>
    <col min="11531" max="11531" width="13.28515625" style="20" customWidth="1"/>
    <col min="11532" max="11773" width="11.42578125" style="20"/>
    <col min="11774" max="11774" width="36.7109375" style="20" customWidth="1"/>
    <col min="11775" max="11775" width="12.7109375" style="20" customWidth="1"/>
    <col min="11776" max="11776" width="10.7109375" style="20" customWidth="1"/>
    <col min="11777" max="11777" width="12.7109375" style="20" customWidth="1"/>
    <col min="11778" max="11779" width="10.7109375" style="20" customWidth="1"/>
    <col min="11780" max="11786" width="11.42578125" style="20"/>
    <col min="11787" max="11787" width="13.28515625" style="20" customWidth="1"/>
    <col min="11788" max="12029" width="11.42578125" style="20"/>
    <col min="12030" max="12030" width="36.7109375" style="20" customWidth="1"/>
    <col min="12031" max="12031" width="12.7109375" style="20" customWidth="1"/>
    <col min="12032" max="12032" width="10.7109375" style="20" customWidth="1"/>
    <col min="12033" max="12033" width="12.7109375" style="20" customWidth="1"/>
    <col min="12034" max="12035" width="10.7109375" style="20" customWidth="1"/>
    <col min="12036" max="12042" width="11.42578125" style="20"/>
    <col min="12043" max="12043" width="13.28515625" style="20" customWidth="1"/>
    <col min="12044" max="12285" width="11.42578125" style="20"/>
    <col min="12286" max="12286" width="36.7109375" style="20" customWidth="1"/>
    <col min="12287" max="12287" width="12.7109375" style="20" customWidth="1"/>
    <col min="12288" max="12288" width="10.7109375" style="20" customWidth="1"/>
    <col min="12289" max="12289" width="12.7109375" style="20" customWidth="1"/>
    <col min="12290" max="12291" width="10.7109375" style="20" customWidth="1"/>
    <col min="12292" max="12298" width="11.42578125" style="20"/>
    <col min="12299" max="12299" width="13.28515625" style="20" customWidth="1"/>
    <col min="12300" max="12541" width="11.42578125" style="20"/>
    <col min="12542" max="12542" width="36.7109375" style="20" customWidth="1"/>
    <col min="12543" max="12543" width="12.7109375" style="20" customWidth="1"/>
    <col min="12544" max="12544" width="10.7109375" style="20" customWidth="1"/>
    <col min="12545" max="12545" width="12.7109375" style="20" customWidth="1"/>
    <col min="12546" max="12547" width="10.7109375" style="20" customWidth="1"/>
    <col min="12548" max="12554" width="11.42578125" style="20"/>
    <col min="12555" max="12555" width="13.28515625" style="20" customWidth="1"/>
    <col min="12556" max="12797" width="11.42578125" style="20"/>
    <col min="12798" max="12798" width="36.7109375" style="20" customWidth="1"/>
    <col min="12799" max="12799" width="12.7109375" style="20" customWidth="1"/>
    <col min="12800" max="12800" width="10.7109375" style="20" customWidth="1"/>
    <col min="12801" max="12801" width="12.7109375" style="20" customWidth="1"/>
    <col min="12802" max="12803" width="10.7109375" style="20" customWidth="1"/>
    <col min="12804" max="12810" width="11.42578125" style="20"/>
    <col min="12811" max="12811" width="13.28515625" style="20" customWidth="1"/>
    <col min="12812" max="13053" width="11.42578125" style="20"/>
    <col min="13054" max="13054" width="36.7109375" style="20" customWidth="1"/>
    <col min="13055" max="13055" width="12.7109375" style="20" customWidth="1"/>
    <col min="13056" max="13056" width="10.7109375" style="20" customWidth="1"/>
    <col min="13057" max="13057" width="12.7109375" style="20" customWidth="1"/>
    <col min="13058" max="13059" width="10.7109375" style="20" customWidth="1"/>
    <col min="13060" max="13066" width="11.42578125" style="20"/>
    <col min="13067" max="13067" width="13.28515625" style="20" customWidth="1"/>
    <col min="13068" max="13309" width="11.42578125" style="20"/>
    <col min="13310" max="13310" width="36.7109375" style="20" customWidth="1"/>
    <col min="13311" max="13311" width="12.7109375" style="20" customWidth="1"/>
    <col min="13312" max="13312" width="10.7109375" style="20" customWidth="1"/>
    <col min="13313" max="13313" width="12.7109375" style="20" customWidth="1"/>
    <col min="13314" max="13315" width="10.7109375" style="20" customWidth="1"/>
    <col min="13316" max="13322" width="11.42578125" style="20"/>
    <col min="13323" max="13323" width="13.28515625" style="20" customWidth="1"/>
    <col min="13324" max="13565" width="11.42578125" style="20"/>
    <col min="13566" max="13566" width="36.7109375" style="20" customWidth="1"/>
    <col min="13567" max="13567" width="12.7109375" style="20" customWidth="1"/>
    <col min="13568" max="13568" width="10.7109375" style="20" customWidth="1"/>
    <col min="13569" max="13569" width="12.7109375" style="20" customWidth="1"/>
    <col min="13570" max="13571" width="10.7109375" style="20" customWidth="1"/>
    <col min="13572" max="13578" width="11.42578125" style="20"/>
    <col min="13579" max="13579" width="13.28515625" style="20" customWidth="1"/>
    <col min="13580" max="13821" width="11.42578125" style="20"/>
    <col min="13822" max="13822" width="36.7109375" style="20" customWidth="1"/>
    <col min="13823" max="13823" width="12.7109375" style="20" customWidth="1"/>
    <col min="13824" max="13824" width="10.7109375" style="20" customWidth="1"/>
    <col min="13825" max="13825" width="12.7109375" style="20" customWidth="1"/>
    <col min="13826" max="13827" width="10.7109375" style="20" customWidth="1"/>
    <col min="13828" max="13834" width="11.42578125" style="20"/>
    <col min="13835" max="13835" width="13.28515625" style="20" customWidth="1"/>
    <col min="13836" max="14077" width="11.42578125" style="20"/>
    <col min="14078" max="14078" width="36.7109375" style="20" customWidth="1"/>
    <col min="14079" max="14079" width="12.7109375" style="20" customWidth="1"/>
    <col min="14080" max="14080" width="10.7109375" style="20" customWidth="1"/>
    <col min="14081" max="14081" width="12.7109375" style="20" customWidth="1"/>
    <col min="14082" max="14083" width="10.7109375" style="20" customWidth="1"/>
    <col min="14084" max="14090" width="11.42578125" style="20"/>
    <col min="14091" max="14091" width="13.28515625" style="20" customWidth="1"/>
    <col min="14092" max="14333" width="11.42578125" style="20"/>
    <col min="14334" max="14334" width="36.7109375" style="20" customWidth="1"/>
    <col min="14335" max="14335" width="12.7109375" style="20" customWidth="1"/>
    <col min="14336" max="14336" width="10.7109375" style="20" customWidth="1"/>
    <col min="14337" max="14337" width="12.7109375" style="20" customWidth="1"/>
    <col min="14338" max="14339" width="10.7109375" style="20" customWidth="1"/>
    <col min="14340" max="14346" width="11.42578125" style="20"/>
    <col min="14347" max="14347" width="13.28515625" style="20" customWidth="1"/>
    <col min="14348" max="14589" width="11.42578125" style="20"/>
    <col min="14590" max="14590" width="36.7109375" style="20" customWidth="1"/>
    <col min="14591" max="14591" width="12.7109375" style="20" customWidth="1"/>
    <col min="14592" max="14592" width="10.7109375" style="20" customWidth="1"/>
    <col min="14593" max="14593" width="12.7109375" style="20" customWidth="1"/>
    <col min="14594" max="14595" width="10.7109375" style="20" customWidth="1"/>
    <col min="14596" max="14602" width="11.42578125" style="20"/>
    <col min="14603" max="14603" width="13.28515625" style="20" customWidth="1"/>
    <col min="14604" max="14845" width="11.42578125" style="20"/>
    <col min="14846" max="14846" width="36.7109375" style="20" customWidth="1"/>
    <col min="14847" max="14847" width="12.7109375" style="20" customWidth="1"/>
    <col min="14848" max="14848" width="10.7109375" style="20" customWidth="1"/>
    <col min="14849" max="14849" width="12.7109375" style="20" customWidth="1"/>
    <col min="14850" max="14851" width="10.7109375" style="20" customWidth="1"/>
    <col min="14852" max="14858" width="11.42578125" style="20"/>
    <col min="14859" max="14859" width="13.28515625" style="20" customWidth="1"/>
    <col min="14860" max="15101" width="11.42578125" style="20"/>
    <col min="15102" max="15102" width="36.7109375" style="20" customWidth="1"/>
    <col min="15103" max="15103" width="12.7109375" style="20" customWidth="1"/>
    <col min="15104" max="15104" width="10.7109375" style="20" customWidth="1"/>
    <col min="15105" max="15105" width="12.7109375" style="20" customWidth="1"/>
    <col min="15106" max="15107" width="10.7109375" style="20" customWidth="1"/>
    <col min="15108" max="15114" width="11.42578125" style="20"/>
    <col min="15115" max="15115" width="13.28515625" style="20" customWidth="1"/>
    <col min="15116" max="15357" width="11.42578125" style="20"/>
    <col min="15358" max="15358" width="36.7109375" style="20" customWidth="1"/>
    <col min="15359" max="15359" width="12.7109375" style="20" customWidth="1"/>
    <col min="15360" max="15360" width="10.7109375" style="20" customWidth="1"/>
    <col min="15361" max="15361" width="12.7109375" style="20" customWidth="1"/>
    <col min="15362" max="15363" width="10.7109375" style="20" customWidth="1"/>
    <col min="15364" max="15370" width="11.42578125" style="20"/>
    <col min="15371" max="15371" width="13.28515625" style="20" customWidth="1"/>
    <col min="15372" max="15613" width="11.42578125" style="20"/>
    <col min="15614" max="15614" width="36.7109375" style="20" customWidth="1"/>
    <col min="15615" max="15615" width="12.7109375" style="20" customWidth="1"/>
    <col min="15616" max="15616" width="10.7109375" style="20" customWidth="1"/>
    <col min="15617" max="15617" width="12.7109375" style="20" customWidth="1"/>
    <col min="15618" max="15619" width="10.7109375" style="20" customWidth="1"/>
    <col min="15620" max="15626" width="11.42578125" style="20"/>
    <col min="15627" max="15627" width="13.28515625" style="20" customWidth="1"/>
    <col min="15628" max="15869" width="11.42578125" style="20"/>
    <col min="15870" max="15870" width="36.7109375" style="20" customWidth="1"/>
    <col min="15871" max="15871" width="12.7109375" style="20" customWidth="1"/>
    <col min="15872" max="15872" width="10.7109375" style="20" customWidth="1"/>
    <col min="15873" max="15873" width="12.7109375" style="20" customWidth="1"/>
    <col min="15874" max="15875" width="10.7109375" style="20" customWidth="1"/>
    <col min="15876" max="15882" width="11.42578125" style="20"/>
    <col min="15883" max="15883" width="13.28515625" style="20" customWidth="1"/>
    <col min="15884" max="16125" width="11.42578125" style="20"/>
    <col min="16126" max="16126" width="36.7109375" style="20" customWidth="1"/>
    <col min="16127" max="16127" width="12.7109375" style="20" customWidth="1"/>
    <col min="16128" max="16128" width="10.7109375" style="20" customWidth="1"/>
    <col min="16129" max="16129" width="12.7109375" style="20" customWidth="1"/>
    <col min="16130" max="16131" width="10.7109375" style="20" customWidth="1"/>
    <col min="16132" max="16138" width="11.42578125" style="20"/>
    <col min="16139" max="16139" width="13.28515625" style="20" customWidth="1"/>
    <col min="16140" max="16384" width="11.42578125" style="20"/>
  </cols>
  <sheetData>
    <row r="1" spans="2:10" ht="26.25">
      <c r="B1" s="23"/>
    </row>
    <row r="7" spans="2:10" ht="52.5" customHeight="1">
      <c r="B7" s="580" t="s">
        <v>326</v>
      </c>
      <c r="C7" s="581"/>
      <c r="D7" s="581"/>
      <c r="E7" s="582"/>
      <c r="G7" s="580" t="s">
        <v>327</v>
      </c>
      <c r="H7" s="581"/>
      <c r="I7" s="581"/>
      <c r="J7" s="582"/>
    </row>
    <row r="8" spans="2:10" ht="41.25" customHeight="1">
      <c r="B8" s="24" t="s">
        <v>235</v>
      </c>
      <c r="C8" s="246" t="str">
        <f>actualizaciones!$A$3</f>
        <v>acumulado julio 2009</v>
      </c>
      <c r="D8" s="246" t="str">
        <f>actualizaciones!$A$2</f>
        <v xml:space="preserve">acumulado julio 2010 </v>
      </c>
      <c r="E8" s="247" t="s">
        <v>28</v>
      </c>
      <c r="G8" s="24" t="s">
        <v>235</v>
      </c>
      <c r="H8" s="246" t="str">
        <f>actualizaciones!$A$3</f>
        <v>acumulado julio 2009</v>
      </c>
      <c r="I8" s="246" t="str">
        <f>actualizaciones!$A$2</f>
        <v xml:space="preserve">acumulado julio 2010 </v>
      </c>
      <c r="J8" s="247" t="s">
        <v>28</v>
      </c>
    </row>
    <row r="9" spans="2:10">
      <c r="B9" s="74" t="s">
        <v>236</v>
      </c>
      <c r="C9" s="75"/>
      <c r="D9" s="75"/>
      <c r="E9" s="76"/>
      <c r="G9" s="74" t="s">
        <v>236</v>
      </c>
      <c r="H9" s="75"/>
      <c r="I9" s="75"/>
      <c r="J9" s="76"/>
    </row>
    <row r="10" spans="2:10">
      <c r="B10" s="27" t="s">
        <v>328</v>
      </c>
      <c r="C10" s="264">
        <v>8.1532598605680882</v>
      </c>
      <c r="D10" s="264">
        <v>7.8662886756998951</v>
      </c>
      <c r="E10" s="366">
        <f>(D10-C10)</f>
        <v>-0.28697118486819306</v>
      </c>
      <c r="G10" s="27" t="s">
        <v>328</v>
      </c>
      <c r="H10" s="264">
        <v>8.1513584432960755</v>
      </c>
      <c r="I10" s="264">
        <v>7.9130712621375832</v>
      </c>
      <c r="J10" s="367">
        <f>(I10-H10)</f>
        <v>-0.23828718115849234</v>
      </c>
    </row>
    <row r="11" spans="2:10">
      <c r="B11" s="74" t="s">
        <v>238</v>
      </c>
      <c r="C11" s="75"/>
      <c r="D11" s="75"/>
      <c r="E11" s="368"/>
      <c r="G11" s="74" t="s">
        <v>238</v>
      </c>
      <c r="H11" s="75"/>
      <c r="I11" s="75"/>
      <c r="J11" s="362"/>
    </row>
    <row r="12" spans="2:10">
      <c r="B12" s="87" t="s">
        <v>239</v>
      </c>
      <c r="C12" s="363">
        <v>7.8624342994195553</v>
      </c>
      <c r="D12" s="363">
        <v>7.5495798162773262</v>
      </c>
      <c r="E12" s="369">
        <f>(D12-C12)</f>
        <v>-0.31285448314222908</v>
      </c>
      <c r="G12" s="87" t="s">
        <v>239</v>
      </c>
      <c r="H12" s="363">
        <v>8.1106801032478852</v>
      </c>
      <c r="I12" s="363">
        <v>7.7246437529877481</v>
      </c>
      <c r="J12" s="370">
        <f t="shared" ref="J12:J16" si="0">(I12-H12)</f>
        <v>-0.38603635026013716</v>
      </c>
    </row>
    <row r="13" spans="2:10">
      <c r="B13" s="87" t="s">
        <v>307</v>
      </c>
      <c r="C13" s="266">
        <v>7.0403310578142939</v>
      </c>
      <c r="D13" s="266">
        <v>6.8197293570074127</v>
      </c>
      <c r="E13" s="371">
        <f t="shared" ref="E13:E16" si="1">(D13-C13)</f>
        <v>-0.22060170080688124</v>
      </c>
      <c r="G13" s="87" t="s">
        <v>307</v>
      </c>
      <c r="H13" s="266">
        <v>7.8596404947500433</v>
      </c>
      <c r="I13" s="266">
        <v>7.8531887638393263</v>
      </c>
      <c r="J13" s="323">
        <f t="shared" si="0"/>
        <v>-6.4517309107170462E-3</v>
      </c>
    </row>
    <row r="14" spans="2:10">
      <c r="B14" s="87" t="s">
        <v>308</v>
      </c>
      <c r="C14" s="266">
        <v>7.8551633954368834</v>
      </c>
      <c r="D14" s="266">
        <v>7.6012954952098388</v>
      </c>
      <c r="E14" s="371">
        <f t="shared" si="1"/>
        <v>-0.25386790022704453</v>
      </c>
      <c r="G14" s="87" t="s">
        <v>308</v>
      </c>
      <c r="H14" s="266">
        <v>8.3299753117415687</v>
      </c>
      <c r="I14" s="266">
        <v>7.791404938696374</v>
      </c>
      <c r="J14" s="323">
        <f t="shared" si="0"/>
        <v>-0.53857037304519473</v>
      </c>
    </row>
    <row r="15" spans="2:10">
      <c r="B15" s="87" t="s">
        <v>241</v>
      </c>
      <c r="C15" s="266">
        <v>8.5624304832980513</v>
      </c>
      <c r="D15" s="266">
        <v>8.0533512306043331</v>
      </c>
      <c r="E15" s="371">
        <f t="shared" si="1"/>
        <v>-0.50907925269371823</v>
      </c>
      <c r="G15" s="87" t="s">
        <v>241</v>
      </c>
      <c r="H15" s="266">
        <v>7.85412333410369</v>
      </c>
      <c r="I15" s="266">
        <v>7.6247996889845533</v>
      </c>
      <c r="J15" s="323">
        <f t="shared" si="0"/>
        <v>-0.22932364511913672</v>
      </c>
    </row>
    <row r="16" spans="2:10">
      <c r="B16" s="87" t="s">
        <v>242</v>
      </c>
      <c r="C16" s="267">
        <v>7.1304167959458065</v>
      </c>
      <c r="D16" s="267">
        <v>7.0084439083232812</v>
      </c>
      <c r="E16" s="372">
        <f t="shared" si="1"/>
        <v>-0.12197288762252523</v>
      </c>
      <c r="G16" s="87" t="s">
        <v>242</v>
      </c>
      <c r="H16" s="267">
        <v>7.4716624685138537</v>
      </c>
      <c r="I16" s="267">
        <v>6.5581481481481481</v>
      </c>
      <c r="J16" s="373">
        <f t="shared" si="0"/>
        <v>-0.91351432036570568</v>
      </c>
    </row>
    <row r="17" spans="2:12">
      <c r="B17" s="74" t="s">
        <v>243</v>
      </c>
      <c r="C17" s="83"/>
      <c r="D17" s="83"/>
      <c r="E17" s="374"/>
      <c r="G17" s="74" t="s">
        <v>243</v>
      </c>
      <c r="H17" s="83"/>
      <c r="I17" s="83"/>
      <c r="J17" s="364"/>
    </row>
    <row r="18" spans="2:12">
      <c r="B18" s="253" t="s">
        <v>244</v>
      </c>
      <c r="C18" s="267">
        <v>8.6704294442486187</v>
      </c>
      <c r="D18" s="267">
        <v>8.4760431611669063</v>
      </c>
      <c r="E18" s="372">
        <f>(D18-C18)</f>
        <v>-0.19438628308171246</v>
      </c>
      <c r="G18" s="253" t="s">
        <v>244</v>
      </c>
      <c r="H18" s="267">
        <v>8.1814172422394442</v>
      </c>
      <c r="I18" s="267">
        <v>8.0703581236339179</v>
      </c>
      <c r="J18" s="373">
        <f>(I18-H18)</f>
        <v>-0.11105911860552631</v>
      </c>
    </row>
    <row r="19" spans="2:12">
      <c r="B19" s="577" t="s">
        <v>88</v>
      </c>
      <c r="C19" s="578"/>
      <c r="D19" s="578"/>
      <c r="E19" s="579"/>
      <c r="G19" s="577" t="s">
        <v>88</v>
      </c>
      <c r="H19" s="578"/>
      <c r="I19" s="578"/>
      <c r="J19" s="579"/>
    </row>
    <row r="20" spans="2:12" ht="20.100000000000001" customHeight="1" thickBot="1"/>
    <row r="21" spans="2:12" ht="51.75" customHeight="1" thickBot="1">
      <c r="B21" s="580" t="s">
        <v>329</v>
      </c>
      <c r="C21" s="581"/>
      <c r="D21" s="581"/>
      <c r="E21" s="582"/>
      <c r="G21" s="580" t="s">
        <v>330</v>
      </c>
      <c r="H21" s="581"/>
      <c r="I21" s="581"/>
      <c r="J21" s="582"/>
      <c r="L21" s="53" t="s">
        <v>49</v>
      </c>
    </row>
    <row r="22" spans="2:12" ht="33.75" customHeight="1">
      <c r="B22" s="24" t="s">
        <v>235</v>
      </c>
      <c r="C22" s="246" t="str">
        <f>actualizaciones!$A$3</f>
        <v>acumulado julio 2009</v>
      </c>
      <c r="D22" s="246" t="str">
        <f>actualizaciones!$A$2</f>
        <v xml:space="preserve">acumulado julio 2010 </v>
      </c>
      <c r="E22" s="247" t="s">
        <v>28</v>
      </c>
      <c r="G22" s="24" t="s">
        <v>235</v>
      </c>
      <c r="H22" s="246" t="str">
        <f>actualizaciones!$A$3</f>
        <v>acumulado julio 2009</v>
      </c>
      <c r="I22" s="246" t="str">
        <f>actualizaciones!$A$2</f>
        <v xml:space="preserve">acumulado julio 2010 </v>
      </c>
      <c r="J22" s="247" t="s">
        <v>28</v>
      </c>
    </row>
    <row r="23" spans="2:12">
      <c r="B23" s="74" t="s">
        <v>236</v>
      </c>
      <c r="C23" s="75"/>
      <c r="D23" s="75"/>
      <c r="E23" s="76"/>
      <c r="G23" s="74" t="s">
        <v>236</v>
      </c>
      <c r="H23" s="75"/>
      <c r="I23" s="75"/>
      <c r="J23" s="76"/>
    </row>
    <row r="24" spans="2:12">
      <c r="B24" s="27" t="s">
        <v>328</v>
      </c>
      <c r="C24" s="264">
        <v>7.5759489961088793</v>
      </c>
      <c r="D24" s="264">
        <v>7.4466807543751008</v>
      </c>
      <c r="E24" s="367">
        <f>(D24-C24)</f>
        <v>-0.12926824173377849</v>
      </c>
      <c r="G24" s="27" t="s">
        <v>328</v>
      </c>
      <c r="H24" s="264">
        <v>2.3460685441687241</v>
      </c>
      <c r="I24" s="264">
        <v>2.0865799000172385</v>
      </c>
      <c r="J24" s="367">
        <f>(I24-H24)</f>
        <v>-0.25948864415148565</v>
      </c>
    </row>
    <row r="25" spans="2:12">
      <c r="B25" s="74" t="s">
        <v>238</v>
      </c>
      <c r="C25" s="75"/>
      <c r="D25" s="75"/>
      <c r="E25" s="362"/>
      <c r="G25" s="74" t="s">
        <v>238</v>
      </c>
      <c r="H25" s="75"/>
      <c r="I25" s="75"/>
      <c r="J25" s="362"/>
    </row>
    <row r="26" spans="2:12">
      <c r="B26" s="87" t="s">
        <v>239</v>
      </c>
      <c r="C26" s="363">
        <v>7.2949145348877007</v>
      </c>
      <c r="D26" s="363">
        <v>7.3144525342056204</v>
      </c>
      <c r="E26" s="370">
        <f t="shared" ref="E26:E29" si="2">(D26-C26)</f>
        <v>1.9537999317919663E-2</v>
      </c>
      <c r="G26" s="87" t="s">
        <v>239</v>
      </c>
      <c r="H26" s="363">
        <v>2.3460685441687241</v>
      </c>
      <c r="I26" s="363">
        <v>2.0865799000172385</v>
      </c>
      <c r="J26" s="370">
        <f t="shared" ref="J26:J30" si="3">(I26-H26)</f>
        <v>-0.25948864415148565</v>
      </c>
    </row>
    <row r="27" spans="2:12">
      <c r="B27" s="87" t="s">
        <v>240</v>
      </c>
      <c r="C27" s="266">
        <v>7.4398236092265941</v>
      </c>
      <c r="D27" s="266">
        <v>7.3756549726970864</v>
      </c>
      <c r="E27" s="323">
        <f t="shared" si="2"/>
        <v>-6.4168636529507772E-2</v>
      </c>
      <c r="G27" s="87" t="s">
        <v>240</v>
      </c>
      <c r="H27" s="266">
        <v>2.2300482640510664</v>
      </c>
      <c r="I27" s="266">
        <v>1.8100312448610425</v>
      </c>
      <c r="J27" s="323">
        <f t="shared" si="3"/>
        <v>-0.42001701919002388</v>
      </c>
    </row>
    <row r="28" spans="2:12">
      <c r="B28" s="87" t="s">
        <v>241</v>
      </c>
      <c r="C28" s="266">
        <v>6.9794759996857572</v>
      </c>
      <c r="D28" s="266">
        <v>7.4322975889355583</v>
      </c>
      <c r="E28" s="323">
        <f t="shared" si="2"/>
        <v>0.45282158924980109</v>
      </c>
      <c r="G28" s="87" t="s">
        <v>241</v>
      </c>
      <c r="H28" s="266">
        <v>2.1653896961690884</v>
      </c>
      <c r="I28" s="266">
        <v>2.1225036179450072</v>
      </c>
      <c r="J28" s="323">
        <f t="shared" si="3"/>
        <v>-4.2886078224081192E-2</v>
      </c>
    </row>
    <row r="29" spans="2:12">
      <c r="B29" s="87" t="s">
        <v>242</v>
      </c>
      <c r="C29" s="267">
        <v>3.946580406654344</v>
      </c>
      <c r="D29" s="267">
        <v>3.9014183155314304</v>
      </c>
      <c r="E29" s="373">
        <f t="shared" si="2"/>
        <v>-4.5162091122913584E-2</v>
      </c>
      <c r="G29" s="87" t="s">
        <v>311</v>
      </c>
      <c r="H29" s="266">
        <v>2.5075981777674325</v>
      </c>
      <c r="I29" s="266">
        <v>2.071387855011233</v>
      </c>
      <c r="J29" s="323">
        <f t="shared" si="3"/>
        <v>-0.43621032275619953</v>
      </c>
    </row>
    <row r="30" spans="2:12">
      <c r="B30" s="74" t="s">
        <v>243</v>
      </c>
      <c r="C30" s="83"/>
      <c r="D30" s="83"/>
      <c r="E30" s="364"/>
      <c r="G30" s="87" t="s">
        <v>312</v>
      </c>
      <c r="H30" s="267">
        <v>2.8754525706010137</v>
      </c>
      <c r="I30" s="267">
        <v>3.6768391269199676</v>
      </c>
      <c r="J30" s="373">
        <f t="shared" si="3"/>
        <v>0.80138655631895395</v>
      </c>
    </row>
    <row r="31" spans="2:12">
      <c r="B31" s="253" t="s">
        <v>244</v>
      </c>
      <c r="C31" s="267">
        <v>8.1182500264186839</v>
      </c>
      <c r="D31" s="267">
        <v>7.7342952665845504</v>
      </c>
      <c r="E31" s="373">
        <f>(D31-C31)</f>
        <v>-0.38395475983413352</v>
      </c>
      <c r="G31" s="74" t="s">
        <v>243</v>
      </c>
      <c r="H31" s="83"/>
      <c r="I31" s="83"/>
      <c r="J31" s="364"/>
    </row>
    <row r="32" spans="2:12">
      <c r="B32" s="577" t="s">
        <v>88</v>
      </c>
      <c r="C32" s="578"/>
      <c r="D32" s="578"/>
      <c r="E32" s="579"/>
      <c r="G32" s="253" t="s">
        <v>244</v>
      </c>
      <c r="H32" s="88" t="s">
        <v>213</v>
      </c>
      <c r="I32" s="88" t="s">
        <v>213</v>
      </c>
      <c r="J32" s="365" t="str">
        <f>IFERROR((I32-H32)/H32,"-")</f>
        <v>-</v>
      </c>
    </row>
    <row r="33" spans="7:10">
      <c r="G33" s="577" t="s">
        <v>88</v>
      </c>
      <c r="H33" s="578"/>
      <c r="I33" s="578"/>
      <c r="J33" s="579"/>
    </row>
  </sheetData>
  <mergeCells count="8">
    <mergeCell ref="B32:E32"/>
    <mergeCell ref="G33:J33"/>
    <mergeCell ref="B7:E7"/>
    <mergeCell ref="G7:J7"/>
    <mergeCell ref="B19:E19"/>
    <mergeCell ref="G19:J19"/>
    <mergeCell ref="B21:E21"/>
    <mergeCell ref="G21:J21"/>
  </mergeCells>
  <hyperlinks>
    <hyperlink ref="L21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3" t="s">
        <v>51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 fitToPage="1"/>
  </sheetPr>
  <dimension ref="B1:K34"/>
  <sheetViews>
    <sheetView showGridLines="0" showRowColHeaders="0" showOutlineSymbols="0" zoomScaleNormal="100" workbookViewId="0">
      <selection activeCell="E10" sqref="E10"/>
    </sheetView>
  </sheetViews>
  <sheetFormatPr baseColWidth="10" defaultRowHeight="12"/>
  <cols>
    <col min="1" max="1" width="13.5703125" style="375" customWidth="1"/>
    <col min="2" max="2" width="23.7109375" style="375" customWidth="1"/>
    <col min="3" max="3" width="10.7109375" style="375" customWidth="1"/>
    <col min="4" max="4" width="9.85546875" style="375" customWidth="1"/>
    <col min="5" max="7" width="10.7109375" style="375" customWidth="1"/>
    <col min="8" max="256" width="11.42578125" style="375"/>
    <col min="257" max="257" width="13.5703125" style="375" customWidth="1"/>
    <col min="258" max="258" width="23.7109375" style="375" customWidth="1"/>
    <col min="259" max="263" width="10.7109375" style="375" customWidth="1"/>
    <col min="264" max="512" width="11.42578125" style="375"/>
    <col min="513" max="513" width="13.5703125" style="375" customWidth="1"/>
    <col min="514" max="514" width="23.7109375" style="375" customWidth="1"/>
    <col min="515" max="519" width="10.7109375" style="375" customWidth="1"/>
    <col min="520" max="768" width="11.42578125" style="375"/>
    <col min="769" max="769" width="13.5703125" style="375" customWidth="1"/>
    <col min="770" max="770" width="23.7109375" style="375" customWidth="1"/>
    <col min="771" max="775" width="10.7109375" style="375" customWidth="1"/>
    <col min="776" max="1024" width="11.42578125" style="375"/>
    <col min="1025" max="1025" width="13.5703125" style="375" customWidth="1"/>
    <col min="1026" max="1026" width="23.7109375" style="375" customWidth="1"/>
    <col min="1027" max="1031" width="10.7109375" style="375" customWidth="1"/>
    <col min="1032" max="1280" width="11.42578125" style="375"/>
    <col min="1281" max="1281" width="13.5703125" style="375" customWidth="1"/>
    <col min="1282" max="1282" width="23.7109375" style="375" customWidth="1"/>
    <col min="1283" max="1287" width="10.7109375" style="375" customWidth="1"/>
    <col min="1288" max="1536" width="11.42578125" style="375"/>
    <col min="1537" max="1537" width="13.5703125" style="375" customWidth="1"/>
    <col min="1538" max="1538" width="23.7109375" style="375" customWidth="1"/>
    <col min="1539" max="1543" width="10.7109375" style="375" customWidth="1"/>
    <col min="1544" max="1792" width="11.42578125" style="375"/>
    <col min="1793" max="1793" width="13.5703125" style="375" customWidth="1"/>
    <col min="1794" max="1794" width="23.7109375" style="375" customWidth="1"/>
    <col min="1795" max="1799" width="10.7109375" style="375" customWidth="1"/>
    <col min="1800" max="2048" width="11.42578125" style="375"/>
    <col min="2049" max="2049" width="13.5703125" style="375" customWidth="1"/>
    <col min="2050" max="2050" width="23.7109375" style="375" customWidth="1"/>
    <col min="2051" max="2055" width="10.7109375" style="375" customWidth="1"/>
    <col min="2056" max="2304" width="11.42578125" style="375"/>
    <col min="2305" max="2305" width="13.5703125" style="375" customWidth="1"/>
    <col min="2306" max="2306" width="23.7109375" style="375" customWidth="1"/>
    <col min="2307" max="2311" width="10.7109375" style="375" customWidth="1"/>
    <col min="2312" max="2560" width="11.42578125" style="375"/>
    <col min="2561" max="2561" width="13.5703125" style="375" customWidth="1"/>
    <col min="2562" max="2562" width="23.7109375" style="375" customWidth="1"/>
    <col min="2563" max="2567" width="10.7109375" style="375" customWidth="1"/>
    <col min="2568" max="2816" width="11.42578125" style="375"/>
    <col min="2817" max="2817" width="13.5703125" style="375" customWidth="1"/>
    <col min="2818" max="2818" width="23.7109375" style="375" customWidth="1"/>
    <col min="2819" max="2823" width="10.7109375" style="375" customWidth="1"/>
    <col min="2824" max="3072" width="11.42578125" style="375"/>
    <col min="3073" max="3073" width="13.5703125" style="375" customWidth="1"/>
    <col min="3074" max="3074" width="23.7109375" style="375" customWidth="1"/>
    <col min="3075" max="3079" width="10.7109375" style="375" customWidth="1"/>
    <col min="3080" max="3328" width="11.42578125" style="375"/>
    <col min="3329" max="3329" width="13.5703125" style="375" customWidth="1"/>
    <col min="3330" max="3330" width="23.7109375" style="375" customWidth="1"/>
    <col min="3331" max="3335" width="10.7109375" style="375" customWidth="1"/>
    <col min="3336" max="3584" width="11.42578125" style="375"/>
    <col min="3585" max="3585" width="13.5703125" style="375" customWidth="1"/>
    <col min="3586" max="3586" width="23.7109375" style="375" customWidth="1"/>
    <col min="3587" max="3591" width="10.7109375" style="375" customWidth="1"/>
    <col min="3592" max="3840" width="11.42578125" style="375"/>
    <col min="3841" max="3841" width="13.5703125" style="375" customWidth="1"/>
    <col min="3842" max="3842" width="23.7109375" style="375" customWidth="1"/>
    <col min="3843" max="3847" width="10.7109375" style="375" customWidth="1"/>
    <col min="3848" max="4096" width="11.42578125" style="375"/>
    <col min="4097" max="4097" width="13.5703125" style="375" customWidth="1"/>
    <col min="4098" max="4098" width="23.7109375" style="375" customWidth="1"/>
    <col min="4099" max="4103" width="10.7109375" style="375" customWidth="1"/>
    <col min="4104" max="4352" width="11.42578125" style="375"/>
    <col min="4353" max="4353" width="13.5703125" style="375" customWidth="1"/>
    <col min="4354" max="4354" width="23.7109375" style="375" customWidth="1"/>
    <col min="4355" max="4359" width="10.7109375" style="375" customWidth="1"/>
    <col min="4360" max="4608" width="11.42578125" style="375"/>
    <col min="4609" max="4609" width="13.5703125" style="375" customWidth="1"/>
    <col min="4610" max="4610" width="23.7109375" style="375" customWidth="1"/>
    <col min="4611" max="4615" width="10.7109375" style="375" customWidth="1"/>
    <col min="4616" max="4864" width="11.42578125" style="375"/>
    <col min="4865" max="4865" width="13.5703125" style="375" customWidth="1"/>
    <col min="4866" max="4866" width="23.7109375" style="375" customWidth="1"/>
    <col min="4867" max="4871" width="10.7109375" style="375" customWidth="1"/>
    <col min="4872" max="5120" width="11.42578125" style="375"/>
    <col min="5121" max="5121" width="13.5703125" style="375" customWidth="1"/>
    <col min="5122" max="5122" width="23.7109375" style="375" customWidth="1"/>
    <col min="5123" max="5127" width="10.7109375" style="375" customWidth="1"/>
    <col min="5128" max="5376" width="11.42578125" style="375"/>
    <col min="5377" max="5377" width="13.5703125" style="375" customWidth="1"/>
    <col min="5378" max="5378" width="23.7109375" style="375" customWidth="1"/>
    <col min="5379" max="5383" width="10.7109375" style="375" customWidth="1"/>
    <col min="5384" max="5632" width="11.42578125" style="375"/>
    <col min="5633" max="5633" width="13.5703125" style="375" customWidth="1"/>
    <col min="5634" max="5634" width="23.7109375" style="375" customWidth="1"/>
    <col min="5635" max="5639" width="10.7109375" style="375" customWidth="1"/>
    <col min="5640" max="5888" width="11.42578125" style="375"/>
    <col min="5889" max="5889" width="13.5703125" style="375" customWidth="1"/>
    <col min="5890" max="5890" width="23.7109375" style="375" customWidth="1"/>
    <col min="5891" max="5895" width="10.7109375" style="375" customWidth="1"/>
    <col min="5896" max="6144" width="11.42578125" style="375"/>
    <col min="6145" max="6145" width="13.5703125" style="375" customWidth="1"/>
    <col min="6146" max="6146" width="23.7109375" style="375" customWidth="1"/>
    <col min="6147" max="6151" width="10.7109375" style="375" customWidth="1"/>
    <col min="6152" max="6400" width="11.42578125" style="375"/>
    <col min="6401" max="6401" width="13.5703125" style="375" customWidth="1"/>
    <col min="6402" max="6402" width="23.7109375" style="375" customWidth="1"/>
    <col min="6403" max="6407" width="10.7109375" style="375" customWidth="1"/>
    <col min="6408" max="6656" width="11.42578125" style="375"/>
    <col min="6657" max="6657" width="13.5703125" style="375" customWidth="1"/>
    <col min="6658" max="6658" width="23.7109375" style="375" customWidth="1"/>
    <col min="6659" max="6663" width="10.7109375" style="375" customWidth="1"/>
    <col min="6664" max="6912" width="11.42578125" style="375"/>
    <col min="6913" max="6913" width="13.5703125" style="375" customWidth="1"/>
    <col min="6914" max="6914" width="23.7109375" style="375" customWidth="1"/>
    <col min="6915" max="6919" width="10.7109375" style="375" customWidth="1"/>
    <col min="6920" max="7168" width="11.42578125" style="375"/>
    <col min="7169" max="7169" width="13.5703125" style="375" customWidth="1"/>
    <col min="7170" max="7170" width="23.7109375" style="375" customWidth="1"/>
    <col min="7171" max="7175" width="10.7109375" style="375" customWidth="1"/>
    <col min="7176" max="7424" width="11.42578125" style="375"/>
    <col min="7425" max="7425" width="13.5703125" style="375" customWidth="1"/>
    <col min="7426" max="7426" width="23.7109375" style="375" customWidth="1"/>
    <col min="7427" max="7431" width="10.7109375" style="375" customWidth="1"/>
    <col min="7432" max="7680" width="11.42578125" style="375"/>
    <col min="7681" max="7681" width="13.5703125" style="375" customWidth="1"/>
    <col min="7682" max="7682" width="23.7109375" style="375" customWidth="1"/>
    <col min="7683" max="7687" width="10.7109375" style="375" customWidth="1"/>
    <col min="7688" max="7936" width="11.42578125" style="375"/>
    <col min="7937" max="7937" width="13.5703125" style="375" customWidth="1"/>
    <col min="7938" max="7938" width="23.7109375" style="375" customWidth="1"/>
    <col min="7939" max="7943" width="10.7109375" style="375" customWidth="1"/>
    <col min="7944" max="8192" width="11.42578125" style="375"/>
    <col min="8193" max="8193" width="13.5703125" style="375" customWidth="1"/>
    <col min="8194" max="8194" width="23.7109375" style="375" customWidth="1"/>
    <col min="8195" max="8199" width="10.7109375" style="375" customWidth="1"/>
    <col min="8200" max="8448" width="11.42578125" style="375"/>
    <col min="8449" max="8449" width="13.5703125" style="375" customWidth="1"/>
    <col min="8450" max="8450" width="23.7109375" style="375" customWidth="1"/>
    <col min="8451" max="8455" width="10.7109375" style="375" customWidth="1"/>
    <col min="8456" max="8704" width="11.42578125" style="375"/>
    <col min="8705" max="8705" width="13.5703125" style="375" customWidth="1"/>
    <col min="8706" max="8706" width="23.7109375" style="375" customWidth="1"/>
    <col min="8707" max="8711" width="10.7109375" style="375" customWidth="1"/>
    <col min="8712" max="8960" width="11.42578125" style="375"/>
    <col min="8961" max="8961" width="13.5703125" style="375" customWidth="1"/>
    <col min="8962" max="8962" width="23.7109375" style="375" customWidth="1"/>
    <col min="8963" max="8967" width="10.7109375" style="375" customWidth="1"/>
    <col min="8968" max="9216" width="11.42578125" style="375"/>
    <col min="9217" max="9217" width="13.5703125" style="375" customWidth="1"/>
    <col min="9218" max="9218" width="23.7109375" style="375" customWidth="1"/>
    <col min="9219" max="9223" width="10.7109375" style="375" customWidth="1"/>
    <col min="9224" max="9472" width="11.42578125" style="375"/>
    <col min="9473" max="9473" width="13.5703125" style="375" customWidth="1"/>
    <col min="9474" max="9474" width="23.7109375" style="375" customWidth="1"/>
    <col min="9475" max="9479" width="10.7109375" style="375" customWidth="1"/>
    <col min="9480" max="9728" width="11.42578125" style="375"/>
    <col min="9729" max="9729" width="13.5703125" style="375" customWidth="1"/>
    <col min="9730" max="9730" width="23.7109375" style="375" customWidth="1"/>
    <col min="9731" max="9735" width="10.7109375" style="375" customWidth="1"/>
    <col min="9736" max="9984" width="11.42578125" style="375"/>
    <col min="9985" max="9985" width="13.5703125" style="375" customWidth="1"/>
    <col min="9986" max="9986" width="23.7109375" style="375" customWidth="1"/>
    <col min="9987" max="9991" width="10.7109375" style="375" customWidth="1"/>
    <col min="9992" max="10240" width="11.42578125" style="375"/>
    <col min="10241" max="10241" width="13.5703125" style="375" customWidth="1"/>
    <col min="10242" max="10242" width="23.7109375" style="375" customWidth="1"/>
    <col min="10243" max="10247" width="10.7109375" style="375" customWidth="1"/>
    <col min="10248" max="10496" width="11.42578125" style="375"/>
    <col min="10497" max="10497" width="13.5703125" style="375" customWidth="1"/>
    <col min="10498" max="10498" width="23.7109375" style="375" customWidth="1"/>
    <col min="10499" max="10503" width="10.7109375" style="375" customWidth="1"/>
    <col min="10504" max="10752" width="11.42578125" style="375"/>
    <col min="10753" max="10753" width="13.5703125" style="375" customWidth="1"/>
    <col min="10754" max="10754" width="23.7109375" style="375" customWidth="1"/>
    <col min="10755" max="10759" width="10.7109375" style="375" customWidth="1"/>
    <col min="10760" max="11008" width="11.42578125" style="375"/>
    <col min="11009" max="11009" width="13.5703125" style="375" customWidth="1"/>
    <col min="11010" max="11010" width="23.7109375" style="375" customWidth="1"/>
    <col min="11011" max="11015" width="10.7109375" style="375" customWidth="1"/>
    <col min="11016" max="11264" width="11.42578125" style="375"/>
    <col min="11265" max="11265" width="13.5703125" style="375" customWidth="1"/>
    <col min="11266" max="11266" width="23.7109375" style="375" customWidth="1"/>
    <col min="11267" max="11271" width="10.7109375" style="375" customWidth="1"/>
    <col min="11272" max="11520" width="11.42578125" style="375"/>
    <col min="11521" max="11521" width="13.5703125" style="375" customWidth="1"/>
    <col min="11522" max="11522" width="23.7109375" style="375" customWidth="1"/>
    <col min="11523" max="11527" width="10.7109375" style="375" customWidth="1"/>
    <col min="11528" max="11776" width="11.42578125" style="375"/>
    <col min="11777" max="11777" width="13.5703125" style="375" customWidth="1"/>
    <col min="11778" max="11778" width="23.7109375" style="375" customWidth="1"/>
    <col min="11779" max="11783" width="10.7109375" style="375" customWidth="1"/>
    <col min="11784" max="12032" width="11.42578125" style="375"/>
    <col min="12033" max="12033" width="13.5703125" style="375" customWidth="1"/>
    <col min="12034" max="12034" width="23.7109375" style="375" customWidth="1"/>
    <col min="12035" max="12039" width="10.7109375" style="375" customWidth="1"/>
    <col min="12040" max="12288" width="11.42578125" style="375"/>
    <col min="12289" max="12289" width="13.5703125" style="375" customWidth="1"/>
    <col min="12290" max="12290" width="23.7109375" style="375" customWidth="1"/>
    <col min="12291" max="12295" width="10.7109375" style="375" customWidth="1"/>
    <col min="12296" max="12544" width="11.42578125" style="375"/>
    <col min="12545" max="12545" width="13.5703125" style="375" customWidth="1"/>
    <col min="12546" max="12546" width="23.7109375" style="375" customWidth="1"/>
    <col min="12547" max="12551" width="10.7109375" style="375" customWidth="1"/>
    <col min="12552" max="12800" width="11.42578125" style="375"/>
    <col min="12801" max="12801" width="13.5703125" style="375" customWidth="1"/>
    <col min="12802" max="12802" width="23.7109375" style="375" customWidth="1"/>
    <col min="12803" max="12807" width="10.7109375" style="375" customWidth="1"/>
    <col min="12808" max="13056" width="11.42578125" style="375"/>
    <col min="13057" max="13057" width="13.5703125" style="375" customWidth="1"/>
    <col min="13058" max="13058" width="23.7109375" style="375" customWidth="1"/>
    <col min="13059" max="13063" width="10.7109375" style="375" customWidth="1"/>
    <col min="13064" max="13312" width="11.42578125" style="375"/>
    <col min="13313" max="13313" width="13.5703125" style="375" customWidth="1"/>
    <col min="13314" max="13314" width="23.7109375" style="375" customWidth="1"/>
    <col min="13315" max="13319" width="10.7109375" style="375" customWidth="1"/>
    <col min="13320" max="13568" width="11.42578125" style="375"/>
    <col min="13569" max="13569" width="13.5703125" style="375" customWidth="1"/>
    <col min="13570" max="13570" width="23.7109375" style="375" customWidth="1"/>
    <col min="13571" max="13575" width="10.7109375" style="375" customWidth="1"/>
    <col min="13576" max="13824" width="11.42578125" style="375"/>
    <col min="13825" max="13825" width="13.5703125" style="375" customWidth="1"/>
    <col min="13826" max="13826" width="23.7109375" style="375" customWidth="1"/>
    <col min="13827" max="13831" width="10.7109375" style="375" customWidth="1"/>
    <col min="13832" max="14080" width="11.42578125" style="375"/>
    <col min="14081" max="14081" width="13.5703125" style="375" customWidth="1"/>
    <col min="14082" max="14082" width="23.7109375" style="375" customWidth="1"/>
    <col min="14083" max="14087" width="10.7109375" style="375" customWidth="1"/>
    <col min="14088" max="14336" width="11.42578125" style="375"/>
    <col min="14337" max="14337" width="13.5703125" style="375" customWidth="1"/>
    <col min="14338" max="14338" width="23.7109375" style="375" customWidth="1"/>
    <col min="14339" max="14343" width="10.7109375" style="375" customWidth="1"/>
    <col min="14344" max="14592" width="11.42578125" style="375"/>
    <col min="14593" max="14593" width="13.5703125" style="375" customWidth="1"/>
    <col min="14594" max="14594" width="23.7109375" style="375" customWidth="1"/>
    <col min="14595" max="14599" width="10.7109375" style="375" customWidth="1"/>
    <col min="14600" max="14848" width="11.42578125" style="375"/>
    <col min="14849" max="14849" width="13.5703125" style="375" customWidth="1"/>
    <col min="14850" max="14850" width="23.7109375" style="375" customWidth="1"/>
    <col min="14851" max="14855" width="10.7109375" style="375" customWidth="1"/>
    <col min="14856" max="15104" width="11.42578125" style="375"/>
    <col min="15105" max="15105" width="13.5703125" style="375" customWidth="1"/>
    <col min="15106" max="15106" width="23.7109375" style="375" customWidth="1"/>
    <col min="15107" max="15111" width="10.7109375" style="375" customWidth="1"/>
    <col min="15112" max="15360" width="11.42578125" style="375"/>
    <col min="15361" max="15361" width="13.5703125" style="375" customWidth="1"/>
    <col min="15362" max="15362" width="23.7109375" style="375" customWidth="1"/>
    <col min="15363" max="15367" width="10.7109375" style="375" customWidth="1"/>
    <col min="15368" max="15616" width="11.42578125" style="375"/>
    <col min="15617" max="15617" width="13.5703125" style="375" customWidth="1"/>
    <col min="15618" max="15618" width="23.7109375" style="375" customWidth="1"/>
    <col min="15619" max="15623" width="10.7109375" style="375" customWidth="1"/>
    <col min="15624" max="15872" width="11.42578125" style="375"/>
    <col min="15873" max="15873" width="13.5703125" style="375" customWidth="1"/>
    <col min="15874" max="15874" width="23.7109375" style="375" customWidth="1"/>
    <col min="15875" max="15879" width="10.7109375" style="375" customWidth="1"/>
    <col min="15880" max="16128" width="11.42578125" style="375"/>
    <col min="16129" max="16129" width="13.5703125" style="375" customWidth="1"/>
    <col min="16130" max="16130" width="23.7109375" style="375" customWidth="1"/>
    <col min="16131" max="16135" width="10.7109375" style="375" customWidth="1"/>
    <col min="16136" max="16384" width="11.42578125" style="375"/>
  </cols>
  <sheetData>
    <row r="1" spans="2:7" ht="12.75">
      <c r="B1" s="91"/>
    </row>
    <row r="2" spans="2:7" ht="12.75">
      <c r="B2" s="91"/>
    </row>
    <row r="3" spans="2:7" ht="12.75">
      <c r="B3" s="91"/>
    </row>
    <row r="4" spans="2:7" ht="12.75">
      <c r="B4" s="91"/>
    </row>
    <row r="5" spans="2:7" ht="12.75">
      <c r="B5" s="91"/>
    </row>
    <row r="6" spans="2:7" ht="18.75" customHeight="1">
      <c r="B6" s="584" t="s">
        <v>331</v>
      </c>
      <c r="C6" s="554"/>
      <c r="D6" s="554"/>
      <c r="E6" s="554"/>
      <c r="F6" s="554"/>
      <c r="G6" s="555"/>
    </row>
    <row r="7" spans="2:7" ht="12.75">
      <c r="B7" s="556" t="str">
        <f>actualizaciones!$A$2</f>
        <v xml:space="preserve">acumulado julio 2010 </v>
      </c>
      <c r="C7" s="557"/>
      <c r="D7" s="557"/>
      <c r="E7" s="557"/>
      <c r="F7" s="557"/>
      <c r="G7" s="558"/>
    </row>
    <row r="8" spans="2:7" ht="29.25" customHeight="1">
      <c r="B8" s="376" t="s">
        <v>156</v>
      </c>
      <c r="C8" s="377" t="s">
        <v>91</v>
      </c>
      <c r="D8" s="378" t="s">
        <v>304</v>
      </c>
      <c r="E8" s="378" t="s">
        <v>87</v>
      </c>
      <c r="F8" s="379" t="s">
        <v>332</v>
      </c>
      <c r="G8" s="379" t="s">
        <v>303</v>
      </c>
    </row>
    <row r="9" spans="2:7">
      <c r="B9" s="380" t="s">
        <v>157</v>
      </c>
      <c r="C9" s="381">
        <v>850747</v>
      </c>
      <c r="D9" s="381">
        <v>76373</v>
      </c>
      <c r="E9" s="381">
        <v>257347</v>
      </c>
      <c r="F9" s="381">
        <v>217518</v>
      </c>
      <c r="G9" s="381">
        <v>138186</v>
      </c>
    </row>
    <row r="10" spans="2:7">
      <c r="B10" s="382" t="s">
        <v>159</v>
      </c>
      <c r="C10" s="383">
        <v>80466</v>
      </c>
      <c r="D10" s="383">
        <v>506</v>
      </c>
      <c r="E10" s="383">
        <v>1758</v>
      </c>
      <c r="F10" s="383">
        <v>33893</v>
      </c>
      <c r="G10" s="383">
        <v>37701</v>
      </c>
    </row>
    <row r="11" spans="2:7">
      <c r="B11" s="382" t="s">
        <v>160</v>
      </c>
      <c r="C11" s="383">
        <v>73102</v>
      </c>
      <c r="D11" s="383">
        <v>340</v>
      </c>
      <c r="E11" s="383">
        <v>1413</v>
      </c>
      <c r="F11" s="383">
        <v>38165</v>
      </c>
      <c r="G11" s="383">
        <v>27963</v>
      </c>
    </row>
    <row r="12" spans="2:7">
      <c r="B12" s="382" t="s">
        <v>161</v>
      </c>
      <c r="C12" s="383">
        <v>304899</v>
      </c>
      <c r="D12" s="383">
        <v>1950</v>
      </c>
      <c r="E12" s="383">
        <v>75555</v>
      </c>
      <c r="F12" s="383">
        <v>132424</v>
      </c>
      <c r="G12" s="383">
        <v>47521</v>
      </c>
    </row>
    <row r="13" spans="2:7">
      <c r="B13" s="382" t="s">
        <v>162</v>
      </c>
      <c r="C13" s="383">
        <v>67347</v>
      </c>
      <c r="D13" s="383">
        <v>1375</v>
      </c>
      <c r="E13" s="383">
        <v>8822</v>
      </c>
      <c r="F13" s="383">
        <v>24738</v>
      </c>
      <c r="G13" s="383">
        <v>17875</v>
      </c>
    </row>
    <row r="14" spans="2:7">
      <c r="B14" s="382" t="s">
        <v>163</v>
      </c>
      <c r="C14" s="383">
        <v>857504</v>
      </c>
      <c r="D14" s="383">
        <v>1735</v>
      </c>
      <c r="E14" s="383">
        <v>25180</v>
      </c>
      <c r="F14" s="383">
        <v>325181</v>
      </c>
      <c r="G14" s="383">
        <v>342556</v>
      </c>
    </row>
    <row r="15" spans="2:7">
      <c r="B15" s="382" t="s">
        <v>164</v>
      </c>
      <c r="C15" s="383">
        <v>43340</v>
      </c>
      <c r="D15" s="383">
        <v>238</v>
      </c>
      <c r="E15" s="383">
        <v>944</v>
      </c>
      <c r="F15" s="383">
        <v>15663</v>
      </c>
      <c r="G15" s="383">
        <v>23249</v>
      </c>
    </row>
    <row r="16" spans="2:7">
      <c r="B16" s="382" t="s">
        <v>165</v>
      </c>
      <c r="C16" s="383">
        <v>49894</v>
      </c>
      <c r="D16" s="383">
        <v>1493</v>
      </c>
      <c r="E16" s="383">
        <v>2753</v>
      </c>
      <c r="F16" s="383">
        <v>23620</v>
      </c>
      <c r="G16" s="383">
        <v>17079</v>
      </c>
    </row>
    <row r="17" spans="2:11">
      <c r="B17" s="382" t="s">
        <v>166</v>
      </c>
      <c r="C17" s="383">
        <f>SUM(C18:C21)</f>
        <v>213839</v>
      </c>
      <c r="D17" s="383">
        <f>SUM(D18:D21)</f>
        <v>917</v>
      </c>
      <c r="E17" s="383">
        <f>SUM(E18:E21)</f>
        <v>24366</v>
      </c>
      <c r="F17" s="383">
        <f>SUM(F18:F21)</f>
        <v>63579</v>
      </c>
      <c r="G17" s="383">
        <f>SUM(G18:G21)</f>
        <v>109944</v>
      </c>
    </row>
    <row r="18" spans="2:11">
      <c r="B18" s="384" t="s">
        <v>167</v>
      </c>
      <c r="C18" s="383">
        <v>65837</v>
      </c>
      <c r="D18" s="383">
        <v>254</v>
      </c>
      <c r="E18" s="383">
        <v>5491</v>
      </c>
      <c r="F18" s="383">
        <v>21624</v>
      </c>
      <c r="G18" s="383">
        <v>33132</v>
      </c>
    </row>
    <row r="19" spans="2:11">
      <c r="B19" s="384" t="s">
        <v>168</v>
      </c>
      <c r="C19" s="383">
        <v>44573</v>
      </c>
      <c r="D19" s="383">
        <v>171</v>
      </c>
      <c r="E19" s="383">
        <v>2401</v>
      </c>
      <c r="F19" s="383">
        <v>11874</v>
      </c>
      <c r="G19" s="383">
        <v>27788</v>
      </c>
    </row>
    <row r="20" spans="2:11">
      <c r="B20" s="384" t="s">
        <v>169</v>
      </c>
      <c r="C20" s="383">
        <v>47456</v>
      </c>
      <c r="D20" s="383">
        <v>209</v>
      </c>
      <c r="E20" s="383">
        <v>3361</v>
      </c>
      <c r="F20" s="383">
        <v>17803</v>
      </c>
      <c r="G20" s="383">
        <v>22430</v>
      </c>
    </row>
    <row r="21" spans="2:11">
      <c r="B21" s="384" t="s">
        <v>170</v>
      </c>
      <c r="C21" s="383">
        <v>55973</v>
      </c>
      <c r="D21" s="383">
        <v>283</v>
      </c>
      <c r="E21" s="383">
        <v>13113</v>
      </c>
      <c r="F21" s="383">
        <v>12278</v>
      </c>
      <c r="G21" s="383">
        <v>26594</v>
      </c>
    </row>
    <row r="22" spans="2:11">
      <c r="B22" s="382" t="s">
        <v>171</v>
      </c>
      <c r="C22" s="383">
        <v>17208</v>
      </c>
      <c r="D22" s="383">
        <v>309</v>
      </c>
      <c r="E22" s="383">
        <v>1491</v>
      </c>
      <c r="F22" s="383">
        <v>7338</v>
      </c>
      <c r="G22" s="383">
        <v>5742</v>
      </c>
    </row>
    <row r="23" spans="2:11">
      <c r="B23" s="382" t="s">
        <v>172</v>
      </c>
      <c r="C23" s="383">
        <v>17168</v>
      </c>
      <c r="D23" s="383">
        <v>201</v>
      </c>
      <c r="E23" s="383">
        <v>2295</v>
      </c>
      <c r="F23" s="383">
        <v>8031</v>
      </c>
      <c r="G23" s="383">
        <v>4869</v>
      </c>
    </row>
    <row r="24" spans="2:11">
      <c r="B24" s="382" t="s">
        <v>173</v>
      </c>
      <c r="C24" s="383">
        <v>44000</v>
      </c>
      <c r="D24" s="383">
        <v>247</v>
      </c>
      <c r="E24" s="383">
        <v>825</v>
      </c>
      <c r="F24" s="383">
        <v>27631</v>
      </c>
      <c r="G24" s="383">
        <v>10139</v>
      </c>
    </row>
    <row r="25" spans="2:11">
      <c r="B25" s="382" t="s">
        <v>174</v>
      </c>
      <c r="C25" s="383">
        <v>44447</v>
      </c>
      <c r="D25" s="383">
        <v>468</v>
      </c>
      <c r="E25" s="383">
        <v>1245</v>
      </c>
      <c r="F25" s="383">
        <v>26764</v>
      </c>
      <c r="G25" s="383">
        <v>11840</v>
      </c>
    </row>
    <row r="26" spans="2:11">
      <c r="B26" s="382" t="s">
        <v>175</v>
      </c>
      <c r="C26" s="383">
        <v>48269</v>
      </c>
      <c r="D26" s="383">
        <v>984</v>
      </c>
      <c r="E26" s="383">
        <v>4268</v>
      </c>
      <c r="F26" s="383">
        <v>23752</v>
      </c>
      <c r="G26" s="383">
        <v>12587</v>
      </c>
    </row>
    <row r="27" spans="2:11">
      <c r="B27" s="382" t="s">
        <v>176</v>
      </c>
      <c r="C27" s="383">
        <v>7862</v>
      </c>
      <c r="D27" s="383">
        <v>786</v>
      </c>
      <c r="E27" s="383">
        <v>1315</v>
      </c>
      <c r="F27" s="383">
        <v>1920</v>
      </c>
      <c r="G27" s="383">
        <v>1719</v>
      </c>
    </row>
    <row r="28" spans="2:11">
      <c r="B28" s="382" t="s">
        <v>177</v>
      </c>
      <c r="C28" s="383">
        <v>11078</v>
      </c>
      <c r="D28" s="383">
        <v>2741</v>
      </c>
      <c r="E28" s="383">
        <v>2693</v>
      </c>
      <c r="F28" s="383">
        <v>1682</v>
      </c>
      <c r="G28" s="383">
        <v>1958</v>
      </c>
    </row>
    <row r="29" spans="2:11" ht="12.75">
      <c r="B29" s="202" t="s">
        <v>178</v>
      </c>
      <c r="C29" s="383">
        <v>35023</v>
      </c>
      <c r="D29" s="383">
        <v>2153</v>
      </c>
      <c r="E29" s="383">
        <v>2749</v>
      </c>
      <c r="F29" s="383">
        <v>6784</v>
      </c>
      <c r="G29" s="383">
        <v>7501</v>
      </c>
    </row>
    <row r="30" spans="2:11" ht="12.75">
      <c r="B30" s="204" t="s">
        <v>333</v>
      </c>
      <c r="C30" s="385">
        <f>C31-C9</f>
        <v>1915446</v>
      </c>
      <c r="D30" s="385">
        <f t="shared" ref="D30:G30" si="0">D31-D9</f>
        <v>16443</v>
      </c>
      <c r="E30" s="385">
        <f t="shared" si="0"/>
        <v>157672</v>
      </c>
      <c r="F30" s="385">
        <f t="shared" si="0"/>
        <v>761165</v>
      </c>
      <c r="G30" s="385">
        <f t="shared" si="0"/>
        <v>680243</v>
      </c>
    </row>
    <row r="31" spans="2:11">
      <c r="B31" s="386" t="s">
        <v>105</v>
      </c>
      <c r="C31" s="387">
        <v>2766193</v>
      </c>
      <c r="D31" s="387">
        <v>92816</v>
      </c>
      <c r="E31" s="387">
        <v>415019</v>
      </c>
      <c r="F31" s="387">
        <v>978683</v>
      </c>
      <c r="G31" s="387">
        <v>818429</v>
      </c>
      <c r="H31" s="388"/>
      <c r="I31" s="388"/>
      <c r="J31" s="388"/>
      <c r="K31" s="388"/>
    </row>
    <row r="32" spans="2:11" ht="24" customHeight="1">
      <c r="B32" s="550" t="s">
        <v>214</v>
      </c>
      <c r="C32" s="585"/>
      <c r="D32" s="585"/>
      <c r="E32" s="585"/>
      <c r="F32" s="585"/>
      <c r="G32" s="586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C1:G26"/>
  <sheetViews>
    <sheetView showGridLines="0" showRowColHeaders="0" tabSelected="1" zoomScaleNormal="100" workbookViewId="0">
      <selection activeCell="J8" sqref="J8"/>
    </sheetView>
  </sheetViews>
  <sheetFormatPr baseColWidth="10" defaultRowHeight="15"/>
  <cols>
    <col min="1" max="1" width="15.85546875" customWidth="1"/>
    <col min="3" max="3" width="22" customWidth="1"/>
  </cols>
  <sheetData>
    <row r="1" spans="3:7" ht="30.75" customHeight="1"/>
    <row r="2" spans="3:7" ht="33" customHeight="1"/>
    <row r="3" spans="3:7" ht="36" customHeight="1">
      <c r="C3" s="504" t="s">
        <v>497</v>
      </c>
      <c r="D3" s="505"/>
      <c r="E3" s="505"/>
      <c r="F3" s="505"/>
      <c r="G3" s="505"/>
    </row>
    <row r="4" spans="3:7">
      <c r="C4" s="64"/>
      <c r="D4" s="64" t="s">
        <v>71</v>
      </c>
      <c r="E4" s="65" t="s">
        <v>72</v>
      </c>
      <c r="F4" s="65" t="s">
        <v>73</v>
      </c>
      <c r="G4" s="65" t="s">
        <v>74</v>
      </c>
    </row>
    <row r="5" spans="3:7">
      <c r="C5" s="66" t="s">
        <v>66</v>
      </c>
      <c r="D5" s="60">
        <v>79046</v>
      </c>
      <c r="E5" s="60">
        <v>79178</v>
      </c>
      <c r="F5" s="60">
        <v>66667</v>
      </c>
      <c r="G5" s="60">
        <v>58560</v>
      </c>
    </row>
    <row r="6" spans="3:7">
      <c r="C6" s="67" t="s">
        <v>67</v>
      </c>
      <c r="D6" s="45">
        <v>73519</v>
      </c>
      <c r="E6" s="45">
        <v>76158</v>
      </c>
      <c r="F6" s="45">
        <v>68611</v>
      </c>
      <c r="G6" s="45">
        <v>61078</v>
      </c>
    </row>
    <row r="7" spans="3:7">
      <c r="C7" s="67" t="s">
        <v>68</v>
      </c>
      <c r="D7" s="45">
        <v>76217</v>
      </c>
      <c r="E7" s="45">
        <v>78836</v>
      </c>
      <c r="F7" s="45">
        <v>69586</v>
      </c>
      <c r="G7" s="45">
        <v>63041</v>
      </c>
    </row>
    <row r="8" spans="3:7">
      <c r="C8" s="67" t="s">
        <v>57</v>
      </c>
      <c r="D8" s="45">
        <v>66319</v>
      </c>
      <c r="E8" s="45">
        <v>65898</v>
      </c>
      <c r="F8" s="45">
        <v>57710</v>
      </c>
      <c r="G8" s="45">
        <v>57760</v>
      </c>
    </row>
    <row r="9" spans="3:7">
      <c r="C9" s="67" t="s">
        <v>58</v>
      </c>
      <c r="D9" s="45">
        <v>68203</v>
      </c>
      <c r="E9" s="45">
        <v>68626</v>
      </c>
      <c r="F9" s="45">
        <v>59118</v>
      </c>
      <c r="G9" s="45">
        <v>54889</v>
      </c>
    </row>
    <row r="10" spans="3:7">
      <c r="C10" s="67" t="s">
        <v>59</v>
      </c>
      <c r="D10" s="45">
        <v>79838</v>
      </c>
      <c r="E10" s="45">
        <v>88538</v>
      </c>
      <c r="F10" s="45">
        <v>65189</v>
      </c>
      <c r="G10" s="45">
        <v>59240</v>
      </c>
    </row>
    <row r="11" spans="3:7">
      <c r="C11" s="67" t="s">
        <v>45</v>
      </c>
      <c r="D11" s="45">
        <v>80494</v>
      </c>
      <c r="E11" s="45">
        <v>76874</v>
      </c>
      <c r="F11" s="45">
        <v>70420</v>
      </c>
      <c r="G11" s="45">
        <v>59800</v>
      </c>
    </row>
    <row r="12" spans="3:7">
      <c r="C12" s="68" t="s">
        <v>75</v>
      </c>
      <c r="D12" s="69">
        <f>SUM(D5:D11)</f>
        <v>523636</v>
      </c>
      <c r="E12" s="69">
        <f>SUM(E5:E11)</f>
        <v>534108</v>
      </c>
      <c r="F12" s="69">
        <f>SUM(F5:F11)</f>
        <v>457301</v>
      </c>
      <c r="G12" s="69">
        <f>SUM(G5:G11)</f>
        <v>414368</v>
      </c>
    </row>
    <row r="13" spans="3:7">
      <c r="C13" s="70" t="s">
        <v>21</v>
      </c>
      <c r="D13" s="71"/>
      <c r="E13" s="71">
        <f>E12/D12-1</f>
        <v>1.9998624999045145E-2</v>
      </c>
      <c r="F13" s="71">
        <f>F12/E12-1</f>
        <v>-0.1438042493278513</v>
      </c>
      <c r="G13" s="71">
        <f>G12/F12-1</f>
        <v>-9.3883459690663251E-2</v>
      </c>
    </row>
    <row r="14" spans="3:7" ht="15" customHeight="1">
      <c r="C14" s="501" t="s">
        <v>76</v>
      </c>
      <c r="D14" s="502"/>
      <c r="E14" s="502"/>
      <c r="F14" s="502"/>
      <c r="G14" s="503"/>
    </row>
    <row r="17" spans="3:7" ht="39.75" customHeight="1">
      <c r="C17" s="508" t="s">
        <v>498</v>
      </c>
      <c r="D17" s="509"/>
      <c r="E17" s="509"/>
      <c r="F17" s="509"/>
      <c r="G17" s="509"/>
    </row>
    <row r="18" spans="3:7">
      <c r="C18" s="64"/>
      <c r="D18" s="65">
        <v>2007</v>
      </c>
      <c r="E18" s="65">
        <v>2008</v>
      </c>
      <c r="F18" s="64">
        <v>2009</v>
      </c>
      <c r="G18" s="64">
        <v>2010</v>
      </c>
    </row>
    <row r="19" spans="3:7" hidden="1">
      <c r="C19" s="66" t="s">
        <v>61</v>
      </c>
      <c r="D19" s="60" t="e">
        <v>#REF!</v>
      </c>
      <c r="E19" s="60" t="e">
        <v>#REF!</v>
      </c>
      <c r="F19" s="60" t="e">
        <v>#REF!</v>
      </c>
      <c r="G19" s="60" t="e">
        <v>#REF!</v>
      </c>
    </row>
    <row r="20" spans="3:7">
      <c r="C20" s="67" t="s">
        <v>62</v>
      </c>
      <c r="D20" s="45">
        <v>82407</v>
      </c>
      <c r="E20" s="45">
        <v>73105</v>
      </c>
      <c r="F20" s="45">
        <v>62044</v>
      </c>
      <c r="G20" s="45">
        <v>64679</v>
      </c>
    </row>
    <row r="21" spans="3:7">
      <c r="C21" s="67" t="s">
        <v>63</v>
      </c>
      <c r="D21" s="45">
        <v>99946</v>
      </c>
      <c r="E21" s="45">
        <v>88464</v>
      </c>
      <c r="F21" s="45">
        <v>72974</v>
      </c>
      <c r="G21" s="45">
        <v>62047</v>
      </c>
    </row>
    <row r="22" spans="3:7">
      <c r="C22" s="67" t="s">
        <v>64</v>
      </c>
      <c r="D22" s="45">
        <v>114443</v>
      </c>
      <c r="E22" s="45">
        <v>107234</v>
      </c>
      <c r="F22" s="45">
        <v>87195</v>
      </c>
      <c r="G22" s="45">
        <v>0</v>
      </c>
    </row>
    <row r="23" spans="3:7">
      <c r="C23" s="72" t="s">
        <v>65</v>
      </c>
      <c r="D23" s="45">
        <v>81660</v>
      </c>
      <c r="E23" s="45">
        <v>70256</v>
      </c>
      <c r="F23" s="45">
        <v>57084</v>
      </c>
      <c r="G23" s="45">
        <v>0</v>
      </c>
    </row>
    <row r="24" spans="3:7">
      <c r="C24" s="68" t="s">
        <v>77</v>
      </c>
      <c r="D24" s="69">
        <f>SUM(D20:D23)</f>
        <v>378456</v>
      </c>
      <c r="E24" s="69">
        <f>SUM(E20:E23)</f>
        <v>339059</v>
      </c>
      <c r="F24" s="69">
        <f>SUM(F20:F23)</f>
        <v>279297</v>
      </c>
      <c r="G24" s="69">
        <f>SUM(G20:G23)</f>
        <v>126726</v>
      </c>
    </row>
    <row r="25" spans="3:7">
      <c r="C25" s="70" t="s">
        <v>21</v>
      </c>
      <c r="D25" s="73"/>
      <c r="E25" s="71">
        <f>E24/D24-1</f>
        <v>-0.1040992876318515</v>
      </c>
      <c r="F25" s="71">
        <f>F24/E24-1</f>
        <v>-0.17625840930339554</v>
      </c>
      <c r="G25" s="71"/>
    </row>
    <row r="26" spans="3:7" ht="15" customHeight="1">
      <c r="C26" s="501" t="s">
        <v>76</v>
      </c>
      <c r="D26" s="502"/>
      <c r="E26" s="502"/>
      <c r="F26" s="502"/>
      <c r="G26" s="503"/>
    </row>
  </sheetData>
  <mergeCells count="4">
    <mergeCell ref="C3:G3"/>
    <mergeCell ref="C14:G14"/>
    <mergeCell ref="C17:G17"/>
    <mergeCell ref="C26:G2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145">
    <tabColor rgb="FF000099"/>
    <pageSetUpPr fitToPage="1"/>
  </sheetPr>
  <dimension ref="B5:G31"/>
  <sheetViews>
    <sheetView showGridLines="0" showRowColHeaders="0" zoomScaleNormal="100" workbookViewId="0">
      <selection activeCell="E10" sqref="E10"/>
    </sheetView>
  </sheetViews>
  <sheetFormatPr baseColWidth="10" defaultRowHeight="15"/>
  <cols>
    <col min="1" max="1" width="15.42578125" customWidth="1"/>
    <col min="2" max="2" width="25.28515625" customWidth="1"/>
    <col min="3" max="3" width="12" bestFit="1" customWidth="1"/>
    <col min="5" max="5" width="11.5703125" bestFit="1" customWidth="1"/>
    <col min="6" max="7" width="12" bestFit="1" customWidth="1"/>
  </cols>
  <sheetData>
    <row r="5" spans="2:7" ht="25.5" customHeight="1">
      <c r="B5" s="584" t="s">
        <v>334</v>
      </c>
      <c r="C5" s="554"/>
      <c r="D5" s="554"/>
      <c r="E5" s="554"/>
      <c r="F5" s="554"/>
      <c r="G5" s="555"/>
    </row>
    <row r="6" spans="2:7">
      <c r="B6" s="556" t="str">
        <f>actualizaciones!$A$2</f>
        <v xml:space="preserve">acumulado julio 2010 </v>
      </c>
      <c r="C6" s="557"/>
      <c r="D6" s="557"/>
      <c r="E6" s="557"/>
      <c r="F6" s="557"/>
      <c r="G6" s="558"/>
    </row>
    <row r="7" spans="2:7" ht="24">
      <c r="B7" s="376" t="s">
        <v>156</v>
      </c>
      <c r="C7" s="377" t="s">
        <v>91</v>
      </c>
      <c r="D7" s="378" t="s">
        <v>304</v>
      </c>
      <c r="E7" s="378" t="s">
        <v>87</v>
      </c>
      <c r="F7" s="379" t="s">
        <v>332</v>
      </c>
      <c r="G7" s="379" t="s">
        <v>303</v>
      </c>
    </row>
    <row r="8" spans="2:7">
      <c r="B8" s="380" t="s">
        <v>157</v>
      </c>
      <c r="C8" s="389">
        <v>6.7214356859173652E-2</v>
      </c>
      <c r="D8" s="389">
        <v>-4.258493167857591E-2</v>
      </c>
      <c r="E8" s="389">
        <v>-2.6704940848990999E-2</v>
      </c>
      <c r="F8" s="389">
        <v>0.12687862319779097</v>
      </c>
      <c r="G8" s="389">
        <v>0.14330865014685812</v>
      </c>
    </row>
    <row r="9" spans="2:7">
      <c r="B9" s="382" t="s">
        <v>159</v>
      </c>
      <c r="C9" s="390">
        <v>-4.3369712532990934E-2</v>
      </c>
      <c r="D9" s="390">
        <v>0.27777777777777768</v>
      </c>
      <c r="E9" s="390">
        <v>-8.8174273858921182E-2</v>
      </c>
      <c r="F9" s="390">
        <v>-5.0775779980955615E-2</v>
      </c>
      <c r="G9" s="390">
        <v>-5.9497081275258212E-2</v>
      </c>
    </row>
    <row r="10" spans="2:7">
      <c r="B10" s="382" t="s">
        <v>160</v>
      </c>
      <c r="C10" s="390">
        <v>6.4959282082659664E-2</v>
      </c>
      <c r="D10" s="390">
        <v>4.2944785276073594E-2</v>
      </c>
      <c r="E10" s="390">
        <v>0.47340980187695525</v>
      </c>
      <c r="F10" s="390">
        <v>0.10039500619900243</v>
      </c>
      <c r="G10" s="390">
        <v>3.662650602409645E-2</v>
      </c>
    </row>
    <row r="11" spans="2:7">
      <c r="B11" s="382" t="s">
        <v>161</v>
      </c>
      <c r="C11" s="390">
        <v>-1.4311761701247261E-2</v>
      </c>
      <c r="D11" s="390">
        <v>4.5576407506702443E-2</v>
      </c>
      <c r="E11" s="390">
        <v>-0.12637019564312479</v>
      </c>
      <c r="F11" s="390">
        <v>5.5322675762260687E-2</v>
      </c>
      <c r="G11" s="390">
        <v>1.9413935129569238E-2</v>
      </c>
    </row>
    <row r="12" spans="2:7">
      <c r="B12" s="382" t="s">
        <v>162</v>
      </c>
      <c r="C12" s="390">
        <v>7.5263838551562268E-2</v>
      </c>
      <c r="D12" s="390">
        <v>-0.10540013012361749</v>
      </c>
      <c r="E12" s="390">
        <v>0.24780763790664784</v>
      </c>
      <c r="F12" s="390">
        <v>-1.9365770999757448E-3</v>
      </c>
      <c r="G12" s="390">
        <v>0.34590768767412094</v>
      </c>
    </row>
    <row r="13" spans="2:7">
      <c r="B13" s="382" t="s">
        <v>163</v>
      </c>
      <c r="C13" s="390">
        <v>2.9254703041898589E-2</v>
      </c>
      <c r="D13" s="390">
        <v>6.6379840196681084E-2</v>
      </c>
      <c r="E13" s="390">
        <v>-6.2581437772234794E-2</v>
      </c>
      <c r="F13" s="390">
        <v>2.8594835848561262E-2</v>
      </c>
      <c r="G13" s="390">
        <v>9.6944294611618353E-3</v>
      </c>
    </row>
    <row r="14" spans="2:7">
      <c r="B14" s="382" t="s">
        <v>164</v>
      </c>
      <c r="C14" s="390">
        <v>-0.1495624190573368</v>
      </c>
      <c r="D14" s="390">
        <v>4.2194092827003704E-3</v>
      </c>
      <c r="E14" s="390">
        <v>6.3965884861407751E-3</v>
      </c>
      <c r="F14" s="390">
        <v>-0.27833579063767044</v>
      </c>
      <c r="G14" s="390">
        <v>-2.9471926528908399E-2</v>
      </c>
    </row>
    <row r="15" spans="2:7">
      <c r="B15" s="382" t="s">
        <v>165</v>
      </c>
      <c r="C15" s="390">
        <v>4.7775047775047819E-2</v>
      </c>
      <c r="D15" s="390">
        <v>-2.9889538661468484E-2</v>
      </c>
      <c r="E15" s="390">
        <v>1.6992981159955622E-2</v>
      </c>
      <c r="F15" s="390">
        <v>5.0197856920545902E-2</v>
      </c>
      <c r="G15" s="390">
        <v>5.2959309494451379E-2</v>
      </c>
    </row>
    <row r="16" spans="2:7">
      <c r="B16" s="382" t="s">
        <v>166</v>
      </c>
      <c r="C16" s="390">
        <v>-0.18769302067624194</v>
      </c>
      <c r="D16" s="390">
        <v>-0.108843537414966</v>
      </c>
      <c r="E16" s="390">
        <v>-0.27798026491243666</v>
      </c>
      <c r="F16" s="390">
        <v>-0.14451217050821463</v>
      </c>
      <c r="G16" s="390">
        <v>-0.1275255130382339</v>
      </c>
    </row>
    <row r="17" spans="2:7">
      <c r="B17" s="384" t="s">
        <v>167</v>
      </c>
      <c r="C17" s="390">
        <v>-0.1768214156216007</v>
      </c>
      <c r="D17" s="390">
        <v>7.1729957805907185E-2</v>
      </c>
      <c r="E17" s="390">
        <v>-0.19967934703396006</v>
      </c>
      <c r="F17" s="390">
        <v>-0.12802935602242027</v>
      </c>
      <c r="G17" s="390">
        <v>-0.16801848178188483</v>
      </c>
    </row>
    <row r="18" spans="2:7">
      <c r="B18" s="384" t="s">
        <v>168</v>
      </c>
      <c r="C18" s="390">
        <v>-7.5728356661482588E-2</v>
      </c>
      <c r="D18" s="390">
        <v>-0.27542372881355937</v>
      </c>
      <c r="E18" s="390">
        <v>-0.2704345183834701</v>
      </c>
      <c r="F18" s="390">
        <v>-0.13157317340744534</v>
      </c>
      <c r="G18" s="390">
        <v>3.5744902903574571E-2</v>
      </c>
    </row>
    <row r="19" spans="2:7">
      <c r="B19" s="384" t="s">
        <v>169</v>
      </c>
      <c r="C19" s="390">
        <v>-0.24619172424747837</v>
      </c>
      <c r="D19" s="390">
        <v>-0.12184873949579833</v>
      </c>
      <c r="E19" s="390">
        <v>-0.1110817244115313</v>
      </c>
      <c r="F19" s="390">
        <v>-0.24872346710554083</v>
      </c>
      <c r="G19" s="390">
        <v>-0.21507558790593506</v>
      </c>
    </row>
    <row r="20" spans="2:7">
      <c r="B20" s="384" t="s">
        <v>170</v>
      </c>
      <c r="C20" s="390">
        <v>-0.2235677625190734</v>
      </c>
      <c r="D20" s="390">
        <v>-0.11006289308176098</v>
      </c>
      <c r="E20" s="390">
        <v>-0.33819521550418896</v>
      </c>
      <c r="F20" s="390">
        <v>1.0534979423868274E-2</v>
      </c>
      <c r="G20" s="390">
        <v>-0.13616578964464365</v>
      </c>
    </row>
    <row r="21" spans="2:7">
      <c r="B21" s="382" t="s">
        <v>171</v>
      </c>
      <c r="C21" s="390">
        <v>-2.7137042062415184E-2</v>
      </c>
      <c r="D21" s="390">
        <v>-4.3343653250773939E-2</v>
      </c>
      <c r="E21" s="390">
        <v>-2.7397260273972601E-2</v>
      </c>
      <c r="F21" s="390">
        <v>-6.9021518473406651E-3</v>
      </c>
      <c r="G21" s="390">
        <v>-1.7453798767967155E-2</v>
      </c>
    </row>
    <row r="22" spans="2:7">
      <c r="B22" s="382" t="s">
        <v>172</v>
      </c>
      <c r="C22" s="390">
        <v>4.9068133211121356E-2</v>
      </c>
      <c r="D22" s="390">
        <v>1.5151515151515138E-2</v>
      </c>
      <c r="E22" s="390">
        <v>-0.15313653136531369</v>
      </c>
      <c r="F22" s="390">
        <v>0.28805132317562143</v>
      </c>
      <c r="G22" s="390">
        <v>-4.3794186959937198E-2</v>
      </c>
    </row>
    <row r="23" spans="2:7">
      <c r="B23" s="382" t="s">
        <v>173</v>
      </c>
      <c r="C23" s="390">
        <v>8.1798736262385319E-2</v>
      </c>
      <c r="D23" s="390">
        <v>-3.515625E-2</v>
      </c>
      <c r="E23" s="390">
        <v>0.12397820163487738</v>
      </c>
      <c r="F23" s="390">
        <v>0.15979684351914036</v>
      </c>
      <c r="G23" s="390">
        <v>0.1402384165542061</v>
      </c>
    </row>
    <row r="24" spans="2:7">
      <c r="B24" s="382" t="s">
        <v>174</v>
      </c>
      <c r="C24" s="390">
        <v>-7.4984391259105054E-2</v>
      </c>
      <c r="D24" s="390">
        <v>-0.19310344827586212</v>
      </c>
      <c r="E24" s="390">
        <v>-0.39327485380116955</v>
      </c>
      <c r="F24" s="390">
        <v>-9.8308739303281434E-2</v>
      </c>
      <c r="G24" s="390">
        <v>0.15186302169471744</v>
      </c>
    </row>
    <row r="25" spans="2:7">
      <c r="B25" s="382" t="s">
        <v>175</v>
      </c>
      <c r="C25" s="390">
        <v>1.5977755644089875E-3</v>
      </c>
      <c r="D25" s="390">
        <v>-9.8901098901098883E-2</v>
      </c>
      <c r="E25" s="390">
        <v>-0.11562370493162044</v>
      </c>
      <c r="F25" s="390">
        <v>4.930199681922609E-2</v>
      </c>
      <c r="G25" s="390">
        <v>-9.0600390145220699E-2</v>
      </c>
    </row>
    <row r="26" spans="2:7">
      <c r="B26" s="382" t="s">
        <v>176</v>
      </c>
      <c r="C26" s="390">
        <v>0.12539364443172052</v>
      </c>
      <c r="D26" s="390">
        <v>0.41366906474820153</v>
      </c>
      <c r="E26" s="390">
        <v>0.24408703878902549</v>
      </c>
      <c r="F26" s="390">
        <v>5.3208996160175603E-2</v>
      </c>
      <c r="G26" s="390">
        <v>-0.18025751072961371</v>
      </c>
    </row>
    <row r="27" spans="2:7">
      <c r="B27" s="382" t="s">
        <v>177</v>
      </c>
      <c r="C27" s="390">
        <v>6.7347528663647793E-2</v>
      </c>
      <c r="D27" s="390">
        <v>0.11332250203086924</v>
      </c>
      <c r="E27" s="390">
        <v>-4.5373980857851826E-2</v>
      </c>
      <c r="F27" s="390">
        <v>-0.13831967213114749</v>
      </c>
      <c r="G27" s="390">
        <v>0.12788018433179715</v>
      </c>
    </row>
    <row r="28" spans="2:7">
      <c r="B28" s="202" t="s">
        <v>178</v>
      </c>
      <c r="C28" s="390">
        <v>0.49543125533731858</v>
      </c>
      <c r="D28" s="390">
        <v>0.1994428969359332</v>
      </c>
      <c r="E28" s="390">
        <v>3.6509675063891578E-3</v>
      </c>
      <c r="F28" s="390">
        <v>0.71399696816574032</v>
      </c>
      <c r="G28" s="390">
        <v>-1.6004197822379607E-2</v>
      </c>
    </row>
    <row r="29" spans="2:7">
      <c r="B29" s="204" t="s">
        <v>333</v>
      </c>
      <c r="C29" s="391">
        <v>-8.2757335238657914E-3</v>
      </c>
      <c r="D29" s="391">
        <v>3.9511948413200049E-2</v>
      </c>
      <c r="E29" s="391">
        <v>-0.11996695801658797</v>
      </c>
      <c r="F29" s="391">
        <v>1.1097074830203058E-2</v>
      </c>
      <c r="G29" s="391">
        <v>-1.1013087764495832E-2</v>
      </c>
    </row>
    <row r="30" spans="2:7">
      <c r="B30" s="386" t="s">
        <v>105</v>
      </c>
      <c r="C30" s="392">
        <v>1.3778881153530875E-2</v>
      </c>
      <c r="D30" s="392">
        <v>-2.8999455998660939E-2</v>
      </c>
      <c r="E30" s="392">
        <v>-6.4374828100835502E-2</v>
      </c>
      <c r="F30" s="392">
        <v>3.4725819854985795E-2</v>
      </c>
      <c r="G30" s="392">
        <v>1.205169392703942E-2</v>
      </c>
    </row>
    <row r="31" spans="2:7" ht="24" customHeight="1">
      <c r="B31" s="550" t="s">
        <v>214</v>
      </c>
      <c r="C31" s="585"/>
      <c r="D31" s="585"/>
      <c r="E31" s="585"/>
      <c r="F31" s="585"/>
      <c r="G31" s="586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 fitToPage="1"/>
  </sheetPr>
  <dimension ref="B1:K34"/>
  <sheetViews>
    <sheetView showGridLines="0" showRowColHeaders="0" showOutlineSymbols="0" zoomScaleNormal="100" workbookViewId="0">
      <selection activeCell="E10" sqref="E10"/>
    </sheetView>
  </sheetViews>
  <sheetFormatPr baseColWidth="10" defaultRowHeight="12"/>
  <cols>
    <col min="1" max="1" width="13.5703125" style="375" customWidth="1"/>
    <col min="2" max="2" width="23.7109375" style="375" customWidth="1"/>
    <col min="3" max="7" width="10.7109375" style="375" customWidth="1"/>
    <col min="8" max="256" width="11.42578125" style="375"/>
    <col min="257" max="257" width="13.5703125" style="375" customWidth="1"/>
    <col min="258" max="258" width="23.7109375" style="375" customWidth="1"/>
    <col min="259" max="263" width="10.7109375" style="375" customWidth="1"/>
    <col min="264" max="512" width="11.42578125" style="375"/>
    <col min="513" max="513" width="13.5703125" style="375" customWidth="1"/>
    <col min="514" max="514" width="23.7109375" style="375" customWidth="1"/>
    <col min="515" max="519" width="10.7109375" style="375" customWidth="1"/>
    <col min="520" max="768" width="11.42578125" style="375"/>
    <col min="769" max="769" width="13.5703125" style="375" customWidth="1"/>
    <col min="770" max="770" width="23.7109375" style="375" customWidth="1"/>
    <col min="771" max="775" width="10.7109375" style="375" customWidth="1"/>
    <col min="776" max="1024" width="11.42578125" style="375"/>
    <col min="1025" max="1025" width="13.5703125" style="375" customWidth="1"/>
    <col min="1026" max="1026" width="23.7109375" style="375" customWidth="1"/>
    <col min="1027" max="1031" width="10.7109375" style="375" customWidth="1"/>
    <col min="1032" max="1280" width="11.42578125" style="375"/>
    <col min="1281" max="1281" width="13.5703125" style="375" customWidth="1"/>
    <col min="1282" max="1282" width="23.7109375" style="375" customWidth="1"/>
    <col min="1283" max="1287" width="10.7109375" style="375" customWidth="1"/>
    <col min="1288" max="1536" width="11.42578125" style="375"/>
    <col min="1537" max="1537" width="13.5703125" style="375" customWidth="1"/>
    <col min="1538" max="1538" width="23.7109375" style="375" customWidth="1"/>
    <col min="1539" max="1543" width="10.7109375" style="375" customWidth="1"/>
    <col min="1544" max="1792" width="11.42578125" style="375"/>
    <col min="1793" max="1793" width="13.5703125" style="375" customWidth="1"/>
    <col min="1794" max="1794" width="23.7109375" style="375" customWidth="1"/>
    <col min="1795" max="1799" width="10.7109375" style="375" customWidth="1"/>
    <col min="1800" max="2048" width="11.42578125" style="375"/>
    <col min="2049" max="2049" width="13.5703125" style="375" customWidth="1"/>
    <col min="2050" max="2050" width="23.7109375" style="375" customWidth="1"/>
    <col min="2051" max="2055" width="10.7109375" style="375" customWidth="1"/>
    <col min="2056" max="2304" width="11.42578125" style="375"/>
    <col min="2305" max="2305" width="13.5703125" style="375" customWidth="1"/>
    <col min="2306" max="2306" width="23.7109375" style="375" customWidth="1"/>
    <col min="2307" max="2311" width="10.7109375" style="375" customWidth="1"/>
    <col min="2312" max="2560" width="11.42578125" style="375"/>
    <col min="2561" max="2561" width="13.5703125" style="375" customWidth="1"/>
    <col min="2562" max="2562" width="23.7109375" style="375" customWidth="1"/>
    <col min="2563" max="2567" width="10.7109375" style="375" customWidth="1"/>
    <col min="2568" max="2816" width="11.42578125" style="375"/>
    <col min="2817" max="2817" width="13.5703125" style="375" customWidth="1"/>
    <col min="2818" max="2818" width="23.7109375" style="375" customWidth="1"/>
    <col min="2819" max="2823" width="10.7109375" style="375" customWidth="1"/>
    <col min="2824" max="3072" width="11.42578125" style="375"/>
    <col min="3073" max="3073" width="13.5703125" style="375" customWidth="1"/>
    <col min="3074" max="3074" width="23.7109375" style="375" customWidth="1"/>
    <col min="3075" max="3079" width="10.7109375" style="375" customWidth="1"/>
    <col min="3080" max="3328" width="11.42578125" style="375"/>
    <col min="3329" max="3329" width="13.5703125" style="375" customWidth="1"/>
    <col min="3330" max="3330" width="23.7109375" style="375" customWidth="1"/>
    <col min="3331" max="3335" width="10.7109375" style="375" customWidth="1"/>
    <col min="3336" max="3584" width="11.42578125" style="375"/>
    <col min="3585" max="3585" width="13.5703125" style="375" customWidth="1"/>
    <col min="3586" max="3586" width="23.7109375" style="375" customWidth="1"/>
    <col min="3587" max="3591" width="10.7109375" style="375" customWidth="1"/>
    <col min="3592" max="3840" width="11.42578125" style="375"/>
    <col min="3841" max="3841" width="13.5703125" style="375" customWidth="1"/>
    <col min="3842" max="3842" width="23.7109375" style="375" customWidth="1"/>
    <col min="3843" max="3847" width="10.7109375" style="375" customWidth="1"/>
    <col min="3848" max="4096" width="11.42578125" style="375"/>
    <col min="4097" max="4097" width="13.5703125" style="375" customWidth="1"/>
    <col min="4098" max="4098" width="23.7109375" style="375" customWidth="1"/>
    <col min="4099" max="4103" width="10.7109375" style="375" customWidth="1"/>
    <col min="4104" max="4352" width="11.42578125" style="375"/>
    <col min="4353" max="4353" width="13.5703125" style="375" customWidth="1"/>
    <col min="4354" max="4354" width="23.7109375" style="375" customWidth="1"/>
    <col min="4355" max="4359" width="10.7109375" style="375" customWidth="1"/>
    <col min="4360" max="4608" width="11.42578125" style="375"/>
    <col min="4609" max="4609" width="13.5703125" style="375" customWidth="1"/>
    <col min="4610" max="4610" width="23.7109375" style="375" customWidth="1"/>
    <col min="4611" max="4615" width="10.7109375" style="375" customWidth="1"/>
    <col min="4616" max="4864" width="11.42578125" style="375"/>
    <col min="4865" max="4865" width="13.5703125" style="375" customWidth="1"/>
    <col min="4866" max="4866" width="23.7109375" style="375" customWidth="1"/>
    <col min="4867" max="4871" width="10.7109375" style="375" customWidth="1"/>
    <col min="4872" max="5120" width="11.42578125" style="375"/>
    <col min="5121" max="5121" width="13.5703125" style="375" customWidth="1"/>
    <col min="5122" max="5122" width="23.7109375" style="375" customWidth="1"/>
    <col min="5123" max="5127" width="10.7109375" style="375" customWidth="1"/>
    <col min="5128" max="5376" width="11.42578125" style="375"/>
    <col min="5377" max="5377" width="13.5703125" style="375" customWidth="1"/>
    <col min="5378" max="5378" width="23.7109375" style="375" customWidth="1"/>
    <col min="5379" max="5383" width="10.7109375" style="375" customWidth="1"/>
    <col min="5384" max="5632" width="11.42578125" style="375"/>
    <col min="5633" max="5633" width="13.5703125" style="375" customWidth="1"/>
    <col min="5634" max="5634" width="23.7109375" style="375" customWidth="1"/>
    <col min="5635" max="5639" width="10.7109375" style="375" customWidth="1"/>
    <col min="5640" max="5888" width="11.42578125" style="375"/>
    <col min="5889" max="5889" width="13.5703125" style="375" customWidth="1"/>
    <col min="5890" max="5890" width="23.7109375" style="375" customWidth="1"/>
    <col min="5891" max="5895" width="10.7109375" style="375" customWidth="1"/>
    <col min="5896" max="6144" width="11.42578125" style="375"/>
    <col min="6145" max="6145" width="13.5703125" style="375" customWidth="1"/>
    <col min="6146" max="6146" width="23.7109375" style="375" customWidth="1"/>
    <col min="6147" max="6151" width="10.7109375" style="375" customWidth="1"/>
    <col min="6152" max="6400" width="11.42578125" style="375"/>
    <col min="6401" max="6401" width="13.5703125" style="375" customWidth="1"/>
    <col min="6402" max="6402" width="23.7109375" style="375" customWidth="1"/>
    <col min="6403" max="6407" width="10.7109375" style="375" customWidth="1"/>
    <col min="6408" max="6656" width="11.42578125" style="375"/>
    <col min="6657" max="6657" width="13.5703125" style="375" customWidth="1"/>
    <col min="6658" max="6658" width="23.7109375" style="375" customWidth="1"/>
    <col min="6659" max="6663" width="10.7109375" style="375" customWidth="1"/>
    <col min="6664" max="6912" width="11.42578125" style="375"/>
    <col min="6913" max="6913" width="13.5703125" style="375" customWidth="1"/>
    <col min="6914" max="6914" width="23.7109375" style="375" customWidth="1"/>
    <col min="6915" max="6919" width="10.7109375" style="375" customWidth="1"/>
    <col min="6920" max="7168" width="11.42578125" style="375"/>
    <col min="7169" max="7169" width="13.5703125" style="375" customWidth="1"/>
    <col min="7170" max="7170" width="23.7109375" style="375" customWidth="1"/>
    <col min="7171" max="7175" width="10.7109375" style="375" customWidth="1"/>
    <col min="7176" max="7424" width="11.42578125" style="375"/>
    <col min="7425" max="7425" width="13.5703125" style="375" customWidth="1"/>
    <col min="7426" max="7426" width="23.7109375" style="375" customWidth="1"/>
    <col min="7427" max="7431" width="10.7109375" style="375" customWidth="1"/>
    <col min="7432" max="7680" width="11.42578125" style="375"/>
    <col min="7681" max="7681" width="13.5703125" style="375" customWidth="1"/>
    <col min="7682" max="7682" width="23.7109375" style="375" customWidth="1"/>
    <col min="7683" max="7687" width="10.7109375" style="375" customWidth="1"/>
    <col min="7688" max="7936" width="11.42578125" style="375"/>
    <col min="7937" max="7937" width="13.5703125" style="375" customWidth="1"/>
    <col min="7938" max="7938" width="23.7109375" style="375" customWidth="1"/>
    <col min="7939" max="7943" width="10.7109375" style="375" customWidth="1"/>
    <col min="7944" max="8192" width="11.42578125" style="375"/>
    <col min="8193" max="8193" width="13.5703125" style="375" customWidth="1"/>
    <col min="8194" max="8194" width="23.7109375" style="375" customWidth="1"/>
    <col min="8195" max="8199" width="10.7109375" style="375" customWidth="1"/>
    <col min="8200" max="8448" width="11.42578125" style="375"/>
    <col min="8449" max="8449" width="13.5703125" style="375" customWidth="1"/>
    <col min="8450" max="8450" width="23.7109375" style="375" customWidth="1"/>
    <col min="8451" max="8455" width="10.7109375" style="375" customWidth="1"/>
    <col min="8456" max="8704" width="11.42578125" style="375"/>
    <col min="8705" max="8705" width="13.5703125" style="375" customWidth="1"/>
    <col min="8706" max="8706" width="23.7109375" style="375" customWidth="1"/>
    <col min="8707" max="8711" width="10.7109375" style="375" customWidth="1"/>
    <col min="8712" max="8960" width="11.42578125" style="375"/>
    <col min="8961" max="8961" width="13.5703125" style="375" customWidth="1"/>
    <col min="8962" max="8962" width="23.7109375" style="375" customWidth="1"/>
    <col min="8963" max="8967" width="10.7109375" style="375" customWidth="1"/>
    <col min="8968" max="9216" width="11.42578125" style="375"/>
    <col min="9217" max="9217" width="13.5703125" style="375" customWidth="1"/>
    <col min="9218" max="9218" width="23.7109375" style="375" customWidth="1"/>
    <col min="9219" max="9223" width="10.7109375" style="375" customWidth="1"/>
    <col min="9224" max="9472" width="11.42578125" style="375"/>
    <col min="9473" max="9473" width="13.5703125" style="375" customWidth="1"/>
    <col min="9474" max="9474" width="23.7109375" style="375" customWidth="1"/>
    <col min="9475" max="9479" width="10.7109375" style="375" customWidth="1"/>
    <col min="9480" max="9728" width="11.42578125" style="375"/>
    <col min="9729" max="9729" width="13.5703125" style="375" customWidth="1"/>
    <col min="9730" max="9730" width="23.7109375" style="375" customWidth="1"/>
    <col min="9731" max="9735" width="10.7109375" style="375" customWidth="1"/>
    <col min="9736" max="9984" width="11.42578125" style="375"/>
    <col min="9985" max="9985" width="13.5703125" style="375" customWidth="1"/>
    <col min="9986" max="9986" width="23.7109375" style="375" customWidth="1"/>
    <col min="9987" max="9991" width="10.7109375" style="375" customWidth="1"/>
    <col min="9992" max="10240" width="11.42578125" style="375"/>
    <col min="10241" max="10241" width="13.5703125" style="375" customWidth="1"/>
    <col min="10242" max="10242" width="23.7109375" style="375" customWidth="1"/>
    <col min="10243" max="10247" width="10.7109375" style="375" customWidth="1"/>
    <col min="10248" max="10496" width="11.42578125" style="375"/>
    <col min="10497" max="10497" width="13.5703125" style="375" customWidth="1"/>
    <col min="10498" max="10498" width="23.7109375" style="375" customWidth="1"/>
    <col min="10499" max="10503" width="10.7109375" style="375" customWidth="1"/>
    <col min="10504" max="10752" width="11.42578125" style="375"/>
    <col min="10753" max="10753" width="13.5703125" style="375" customWidth="1"/>
    <col min="10754" max="10754" width="23.7109375" style="375" customWidth="1"/>
    <col min="10755" max="10759" width="10.7109375" style="375" customWidth="1"/>
    <col min="10760" max="11008" width="11.42578125" style="375"/>
    <col min="11009" max="11009" width="13.5703125" style="375" customWidth="1"/>
    <col min="11010" max="11010" width="23.7109375" style="375" customWidth="1"/>
    <col min="11011" max="11015" width="10.7109375" style="375" customWidth="1"/>
    <col min="11016" max="11264" width="11.42578125" style="375"/>
    <col min="11265" max="11265" width="13.5703125" style="375" customWidth="1"/>
    <col min="11266" max="11266" width="23.7109375" style="375" customWidth="1"/>
    <col min="11267" max="11271" width="10.7109375" style="375" customWidth="1"/>
    <col min="11272" max="11520" width="11.42578125" style="375"/>
    <col min="11521" max="11521" width="13.5703125" style="375" customWidth="1"/>
    <col min="11522" max="11522" width="23.7109375" style="375" customWidth="1"/>
    <col min="11523" max="11527" width="10.7109375" style="375" customWidth="1"/>
    <col min="11528" max="11776" width="11.42578125" style="375"/>
    <col min="11777" max="11777" width="13.5703125" style="375" customWidth="1"/>
    <col min="11778" max="11778" width="23.7109375" style="375" customWidth="1"/>
    <col min="11779" max="11783" width="10.7109375" style="375" customWidth="1"/>
    <col min="11784" max="12032" width="11.42578125" style="375"/>
    <col min="12033" max="12033" width="13.5703125" style="375" customWidth="1"/>
    <col min="12034" max="12034" width="23.7109375" style="375" customWidth="1"/>
    <col min="12035" max="12039" width="10.7109375" style="375" customWidth="1"/>
    <col min="12040" max="12288" width="11.42578125" style="375"/>
    <col min="12289" max="12289" width="13.5703125" style="375" customWidth="1"/>
    <col min="12290" max="12290" width="23.7109375" style="375" customWidth="1"/>
    <col min="12291" max="12295" width="10.7109375" style="375" customWidth="1"/>
    <col min="12296" max="12544" width="11.42578125" style="375"/>
    <col min="12545" max="12545" width="13.5703125" style="375" customWidth="1"/>
    <col min="12546" max="12546" width="23.7109375" style="375" customWidth="1"/>
    <col min="12547" max="12551" width="10.7109375" style="375" customWidth="1"/>
    <col min="12552" max="12800" width="11.42578125" style="375"/>
    <col min="12801" max="12801" width="13.5703125" style="375" customWidth="1"/>
    <col min="12802" max="12802" width="23.7109375" style="375" customWidth="1"/>
    <col min="12803" max="12807" width="10.7109375" style="375" customWidth="1"/>
    <col min="12808" max="13056" width="11.42578125" style="375"/>
    <col min="13057" max="13057" width="13.5703125" style="375" customWidth="1"/>
    <col min="13058" max="13058" width="23.7109375" style="375" customWidth="1"/>
    <col min="13059" max="13063" width="10.7109375" style="375" customWidth="1"/>
    <col min="13064" max="13312" width="11.42578125" style="375"/>
    <col min="13313" max="13313" width="13.5703125" style="375" customWidth="1"/>
    <col min="13314" max="13314" width="23.7109375" style="375" customWidth="1"/>
    <col min="13315" max="13319" width="10.7109375" style="375" customWidth="1"/>
    <col min="13320" max="13568" width="11.42578125" style="375"/>
    <col min="13569" max="13569" width="13.5703125" style="375" customWidth="1"/>
    <col min="13570" max="13570" width="23.7109375" style="375" customWidth="1"/>
    <col min="13571" max="13575" width="10.7109375" style="375" customWidth="1"/>
    <col min="13576" max="13824" width="11.42578125" style="375"/>
    <col min="13825" max="13825" width="13.5703125" style="375" customWidth="1"/>
    <col min="13826" max="13826" width="23.7109375" style="375" customWidth="1"/>
    <col min="13827" max="13831" width="10.7109375" style="375" customWidth="1"/>
    <col min="13832" max="14080" width="11.42578125" style="375"/>
    <col min="14081" max="14081" width="13.5703125" style="375" customWidth="1"/>
    <col min="14082" max="14082" width="23.7109375" style="375" customWidth="1"/>
    <col min="14083" max="14087" width="10.7109375" style="375" customWidth="1"/>
    <col min="14088" max="14336" width="11.42578125" style="375"/>
    <col min="14337" max="14337" width="13.5703125" style="375" customWidth="1"/>
    <col min="14338" max="14338" width="23.7109375" style="375" customWidth="1"/>
    <col min="14339" max="14343" width="10.7109375" style="375" customWidth="1"/>
    <col min="14344" max="14592" width="11.42578125" style="375"/>
    <col min="14593" max="14593" width="13.5703125" style="375" customWidth="1"/>
    <col min="14594" max="14594" width="23.7109375" style="375" customWidth="1"/>
    <col min="14595" max="14599" width="10.7109375" style="375" customWidth="1"/>
    <col min="14600" max="14848" width="11.42578125" style="375"/>
    <col min="14849" max="14849" width="13.5703125" style="375" customWidth="1"/>
    <col min="14850" max="14850" width="23.7109375" style="375" customWidth="1"/>
    <col min="14851" max="14855" width="10.7109375" style="375" customWidth="1"/>
    <col min="14856" max="15104" width="11.42578125" style="375"/>
    <col min="15105" max="15105" width="13.5703125" style="375" customWidth="1"/>
    <col min="15106" max="15106" width="23.7109375" style="375" customWidth="1"/>
    <col min="15107" max="15111" width="10.7109375" style="375" customWidth="1"/>
    <col min="15112" max="15360" width="11.42578125" style="375"/>
    <col min="15361" max="15361" width="13.5703125" style="375" customWidth="1"/>
    <col min="15362" max="15362" width="23.7109375" style="375" customWidth="1"/>
    <col min="15363" max="15367" width="10.7109375" style="375" customWidth="1"/>
    <col min="15368" max="15616" width="11.42578125" style="375"/>
    <col min="15617" max="15617" width="13.5703125" style="375" customWidth="1"/>
    <col min="15618" max="15618" width="23.7109375" style="375" customWidth="1"/>
    <col min="15619" max="15623" width="10.7109375" style="375" customWidth="1"/>
    <col min="15624" max="15872" width="11.42578125" style="375"/>
    <col min="15873" max="15873" width="13.5703125" style="375" customWidth="1"/>
    <col min="15874" max="15874" width="23.7109375" style="375" customWidth="1"/>
    <col min="15875" max="15879" width="10.7109375" style="375" customWidth="1"/>
    <col min="15880" max="16128" width="11.42578125" style="375"/>
    <col min="16129" max="16129" width="13.5703125" style="375" customWidth="1"/>
    <col min="16130" max="16130" width="23.7109375" style="375" customWidth="1"/>
    <col min="16131" max="16135" width="10.7109375" style="375" customWidth="1"/>
    <col min="16136" max="16384" width="11.42578125" style="375"/>
  </cols>
  <sheetData>
    <row r="1" spans="2:10" ht="12.75">
      <c r="B1" s="91"/>
    </row>
    <row r="2" spans="2:10" ht="12.75">
      <c r="B2" s="91"/>
    </row>
    <row r="3" spans="2:10" ht="12.75">
      <c r="B3" s="91"/>
    </row>
    <row r="4" spans="2:10" ht="12.75">
      <c r="B4" s="91"/>
    </row>
    <row r="5" spans="2:10" ht="15" customHeight="1">
      <c r="B5" s="91"/>
    </row>
    <row r="6" spans="2:10" ht="30" customHeight="1">
      <c r="B6" s="584" t="s">
        <v>335</v>
      </c>
      <c r="C6" s="554"/>
      <c r="D6" s="554"/>
      <c r="E6" s="554"/>
      <c r="F6" s="554"/>
      <c r="G6" s="555"/>
    </row>
    <row r="7" spans="2:10" ht="12.75">
      <c r="B7" s="556" t="str">
        <f>actualizaciones!A2</f>
        <v xml:space="preserve">acumulado julio 2010 </v>
      </c>
      <c r="C7" s="557"/>
      <c r="D7" s="557"/>
      <c r="E7" s="557"/>
      <c r="F7" s="557"/>
      <c r="G7" s="558"/>
      <c r="J7" s="393"/>
    </row>
    <row r="8" spans="2:10" ht="28.5" customHeight="1">
      <c r="B8" s="376" t="s">
        <v>156</v>
      </c>
      <c r="C8" s="377" t="s">
        <v>91</v>
      </c>
      <c r="D8" s="378" t="s">
        <v>304</v>
      </c>
      <c r="E8" s="378" t="s">
        <v>87</v>
      </c>
      <c r="F8" s="379" t="s">
        <v>332</v>
      </c>
      <c r="G8" s="379" t="s">
        <v>303</v>
      </c>
    </row>
    <row r="9" spans="2:10">
      <c r="B9" s="380" t="s">
        <v>157</v>
      </c>
      <c r="C9" s="394">
        <f>'Nacionalidad-Zona (datos)'!C9/'Nacionalidad-Zona (datos)'!C$31</f>
        <v>0.30755156997360633</v>
      </c>
      <c r="D9" s="394">
        <f>'Nacionalidad-Zona (datos)'!D9/'Nacionalidad-Zona (datos)'!D$31</f>
        <v>0.82284304430270638</v>
      </c>
      <c r="E9" s="394">
        <f>'Nacionalidad-Zona (datos)'!E9/'Nacionalidad-Zona (datos)'!E$31</f>
        <v>0.62008486358455883</v>
      </c>
      <c r="F9" s="394">
        <f>'Nacionalidad-Zona (datos)'!F9/'Nacionalidad-Zona (datos)'!F$31</f>
        <v>0.222255827474269</v>
      </c>
      <c r="G9" s="394">
        <f>'Nacionalidad-Zona (datos)'!G9/'Nacionalidad-Zona (datos)'!G$31</f>
        <v>0.16884299065648944</v>
      </c>
    </row>
    <row r="10" spans="2:10">
      <c r="B10" s="382" t="s">
        <v>159</v>
      </c>
      <c r="C10" s="395">
        <f>'Nacionalidad-Zona (datos)'!C10/'Nacionalidad-Zona (datos)'!C$31</f>
        <v>2.9089076575640239E-2</v>
      </c>
      <c r="D10" s="395">
        <f>'Nacionalidad-Zona (datos)'!D10/'Nacionalidad-Zona (datos)'!D$31</f>
        <v>5.4516462678848472E-3</v>
      </c>
      <c r="E10" s="395">
        <f>'Nacionalidad-Zona (datos)'!E10/'Nacionalidad-Zona (datos)'!E$31</f>
        <v>4.2359506432235634E-3</v>
      </c>
      <c r="F10" s="395">
        <f>'Nacionalidad-Zona (datos)'!F10/'Nacionalidad-Zona (datos)'!F$31</f>
        <v>3.4631234015508598E-2</v>
      </c>
      <c r="G10" s="395">
        <f>'Nacionalidad-Zona (datos)'!G10/'Nacionalidad-Zona (datos)'!G$31</f>
        <v>4.6065083226523008E-2</v>
      </c>
    </row>
    <row r="11" spans="2:10">
      <c r="B11" s="382" t="s">
        <v>160</v>
      </c>
      <c r="C11" s="395">
        <f>'Nacionalidad-Zona (datos)'!C11/'Nacionalidad-Zona (datos)'!C$31</f>
        <v>2.6426934057023496E-2</v>
      </c>
      <c r="D11" s="395">
        <f>'Nacionalidad-Zona (datos)'!D11/'Nacionalidad-Zona (datos)'!D$31</f>
        <v>3.6631615238751939E-3</v>
      </c>
      <c r="E11" s="395">
        <f>'Nacionalidad-Zona (datos)'!E11/'Nacionalidad-Zona (datos)'!E$31</f>
        <v>3.4046634009527277E-3</v>
      </c>
      <c r="F11" s="395">
        <f>'Nacionalidad-Zona (datos)'!F11/'Nacionalidad-Zona (datos)'!F$31</f>
        <v>3.8996283781367408E-2</v>
      </c>
      <c r="G11" s="395">
        <f>'Nacionalidad-Zona (datos)'!G11/'Nacionalidad-Zona (datos)'!G$31</f>
        <v>3.4166677866986628E-2</v>
      </c>
    </row>
    <row r="12" spans="2:10">
      <c r="B12" s="382" t="s">
        <v>161</v>
      </c>
      <c r="C12" s="395">
        <f>'Nacionalidad-Zona (datos)'!C12/'Nacionalidad-Zona (datos)'!C$31</f>
        <v>0.11022332859637776</v>
      </c>
      <c r="D12" s="395">
        <f>'Nacionalidad-Zona (datos)'!D12/'Nacionalidad-Zona (datos)'!D$31</f>
        <v>2.1009308739872435E-2</v>
      </c>
      <c r="E12" s="395">
        <f>'Nacionalidad-Zona (datos)'!E12/'Nacionalidad-Zona (datos)'!E$31</f>
        <v>0.18205190605731303</v>
      </c>
      <c r="F12" s="395">
        <f>'Nacionalidad-Zona (datos)'!F12/'Nacionalidad-Zona (datos)'!F$31</f>
        <v>0.13530836849112532</v>
      </c>
      <c r="G12" s="395">
        <f>'Nacionalidad-Zona (datos)'!G12/'Nacionalidad-Zona (datos)'!G$31</f>
        <v>5.8063680539179333E-2</v>
      </c>
    </row>
    <row r="13" spans="2:10">
      <c r="B13" s="382" t="s">
        <v>162</v>
      </c>
      <c r="C13" s="395">
        <f>'Nacionalidad-Zona (datos)'!C13/'Nacionalidad-Zona (datos)'!C$31</f>
        <v>2.4346457387463563E-2</v>
      </c>
      <c r="D13" s="395">
        <f>'Nacionalidad-Zona (datos)'!D13/'Nacionalidad-Zona (datos)'!D$31</f>
        <v>1.4814256162730563E-2</v>
      </c>
      <c r="E13" s="395">
        <f>'Nacionalidad-Zona (datos)'!E13/'Nacionalidad-Zona (datos)'!E$31</f>
        <v>2.1256858119748735E-2</v>
      </c>
      <c r="F13" s="395">
        <f>'Nacionalidad-Zona (datos)'!F13/'Nacionalidad-Zona (datos)'!F$31</f>
        <v>2.5276826102016689E-2</v>
      </c>
      <c r="G13" s="395">
        <f>'Nacionalidad-Zona (datos)'!G13/'Nacionalidad-Zona (datos)'!G$31</f>
        <v>2.1840623927060258E-2</v>
      </c>
    </row>
    <row r="14" spans="2:10">
      <c r="B14" s="382" t="s">
        <v>163</v>
      </c>
      <c r="C14" s="395">
        <f>'Nacionalidad-Zona (datos)'!C14/'Nacionalidad-Zona (datos)'!C$31</f>
        <v>0.30999427733350493</v>
      </c>
      <c r="D14" s="395">
        <f>'Nacionalidad-Zona (datos)'!D14/'Nacionalidad-Zona (datos)'!D$31</f>
        <v>1.8692897776245474E-2</v>
      </c>
      <c r="E14" s="395">
        <f>'Nacionalidad-Zona (datos)'!E14/'Nacionalidad-Zona (datos)'!E$31</f>
        <v>6.0671921044578685E-2</v>
      </c>
      <c r="F14" s="395">
        <f>'Nacionalidad-Zona (datos)'!F14/'Nacionalidad-Zona (datos)'!F$31</f>
        <v>0.33226386889319626</v>
      </c>
      <c r="G14" s="395">
        <f>'Nacionalidad-Zona (datos)'!G14/'Nacionalidad-Zona (datos)'!G$31</f>
        <v>0.41855310601163936</v>
      </c>
    </row>
    <row r="15" spans="2:10">
      <c r="B15" s="382" t="s">
        <v>164</v>
      </c>
      <c r="C15" s="395">
        <f>'Nacionalidad-Zona (datos)'!C15/'Nacionalidad-Zona (datos)'!C$31</f>
        <v>1.5667742634009992E-2</v>
      </c>
      <c r="D15" s="395">
        <f>'Nacionalidad-Zona (datos)'!D15/'Nacionalidad-Zona (datos)'!D$31</f>
        <v>2.5642130667126359E-3</v>
      </c>
      <c r="E15" s="395">
        <f>'Nacionalidad-Zona (datos)'!E15/'Nacionalidad-Zona (datos)'!E$31</f>
        <v>2.2745946571120839E-3</v>
      </c>
      <c r="F15" s="395">
        <f>'Nacionalidad-Zona (datos)'!F15/'Nacionalidad-Zona (datos)'!F$31</f>
        <v>1.6004160693503411E-2</v>
      </c>
      <c r="G15" s="395">
        <f>'Nacionalidad-Zona (datos)'!G15/'Nacionalidad-Zona (datos)'!G$31</f>
        <v>2.8406862415676862E-2</v>
      </c>
    </row>
    <row r="16" spans="2:10">
      <c r="B16" s="382" t="s">
        <v>165</v>
      </c>
      <c r="C16" s="395">
        <f>'Nacionalidad-Zona (datos)'!C16/'Nacionalidad-Zona (datos)'!C$31</f>
        <v>1.8037063935885892E-2</v>
      </c>
      <c r="D16" s="395">
        <f>'Nacionalidad-Zona (datos)'!D16/'Nacionalidad-Zona (datos)'!D$31</f>
        <v>1.6085588691604896E-2</v>
      </c>
      <c r="E16" s="395">
        <f>'Nacionalidad-Zona (datos)'!E16/'Nacionalidad-Zona (datos)'!E$31</f>
        <v>6.6334312404974227E-3</v>
      </c>
      <c r="F16" s="395">
        <f>'Nacionalidad-Zona (datos)'!F16/'Nacionalidad-Zona (datos)'!F$31</f>
        <v>2.4134474594940343E-2</v>
      </c>
      <c r="G16" s="395">
        <f>'Nacionalidad-Zona (datos)'!G16/'Nacionalidad-Zona (datos)'!G$31</f>
        <v>2.0868028869944735E-2</v>
      </c>
    </row>
    <row r="17" spans="2:11">
      <c r="B17" s="382" t="s">
        <v>166</v>
      </c>
      <c r="C17" s="395">
        <f>'Nacionalidad-Zona (datos)'!C17/'Nacionalidad-Zona (datos)'!C$31</f>
        <v>7.73044397119073E-2</v>
      </c>
      <c r="D17" s="395">
        <f>'Nacionalidad-Zona (datos)'!D17/'Nacionalidad-Zona (datos)'!D$31</f>
        <v>9.8797621099810384E-3</v>
      </c>
      <c r="E17" s="395">
        <f>'Nacionalidad-Zona (datos)'!E17/'Nacionalidad-Zona (datos)'!E$31</f>
        <v>5.8710565058467203E-2</v>
      </c>
      <c r="F17" s="395">
        <f>'Nacionalidad-Zona (datos)'!F17/'Nacionalidad-Zona (datos)'!F$31</f>
        <v>6.4963834050453514E-2</v>
      </c>
      <c r="G17" s="395">
        <f>'Nacionalidad-Zona (datos)'!G17/'Nacionalidad-Zona (datos)'!G$31</f>
        <v>0.13433541577827765</v>
      </c>
    </row>
    <row r="18" spans="2:11">
      <c r="B18" s="384" t="s">
        <v>167</v>
      </c>
      <c r="C18" s="395">
        <f>'Nacionalidad-Zona (datos)'!C18/'Nacionalidad-Zona (datos)'!C$31</f>
        <v>2.3800580798230636E-2</v>
      </c>
      <c r="D18" s="395">
        <f>'Nacionalidad-Zona (datos)'!D18/'Nacionalidad-Zona (datos)'!D$31</f>
        <v>2.7365971384244094E-3</v>
      </c>
      <c r="E18" s="395">
        <f>'Nacionalidad-Zona (datos)'!E18/'Nacionalidad-Zona (datos)'!E$31</f>
        <v>1.3230719557417853E-2</v>
      </c>
      <c r="F18" s="395">
        <f>'Nacionalidad-Zona (datos)'!F18/'Nacionalidad-Zona (datos)'!F$31</f>
        <v>2.2094999095723537E-2</v>
      </c>
      <c r="G18" s="395">
        <f>'Nacionalidad-Zona (datos)'!G18/'Nacionalidad-Zona (datos)'!G$31</f>
        <v>4.0482436472803383E-2</v>
      </c>
    </row>
    <row r="19" spans="2:11">
      <c r="B19" s="384" t="s">
        <v>168</v>
      </c>
      <c r="C19" s="395">
        <f>'Nacionalidad-Zona (datos)'!C19/'Nacionalidad-Zona (datos)'!C$31</f>
        <v>1.6113481597271051E-2</v>
      </c>
      <c r="D19" s="395">
        <f>'Nacionalidad-Zona (datos)'!D19/'Nacionalidad-Zona (datos)'!D$31</f>
        <v>1.8423547664195828E-3</v>
      </c>
      <c r="E19" s="395">
        <f>'Nacionalidad-Zona (datos)'!E19/'Nacionalidad-Zona (datos)'!E$31</f>
        <v>5.7852773005573239E-3</v>
      </c>
      <c r="F19" s="395">
        <f>'Nacionalidad-Zona (datos)'!F19/'Nacionalidad-Zona (datos)'!F$31</f>
        <v>1.2132631301453076E-2</v>
      </c>
      <c r="G19" s="395">
        <f>'Nacionalidad-Zona (datos)'!G19/'Nacionalidad-Zona (datos)'!G$31</f>
        <v>3.3952853576791633E-2</v>
      </c>
    </row>
    <row r="20" spans="2:11">
      <c r="B20" s="384" t="s">
        <v>169</v>
      </c>
      <c r="C20" s="395">
        <f>'Nacionalidad-Zona (datos)'!C20/'Nacionalidad-Zona (datos)'!C$31</f>
        <v>1.7155708224263454E-2</v>
      </c>
      <c r="D20" s="395">
        <f>'Nacionalidad-Zona (datos)'!D20/'Nacionalidad-Zona (datos)'!D$31</f>
        <v>2.2517669367350455E-3</v>
      </c>
      <c r="E20" s="395">
        <f>'Nacionalidad-Zona (datos)'!E20/'Nacionalidad-Zona (datos)'!E$31</f>
        <v>8.0984244094848678E-3</v>
      </c>
      <c r="F20" s="395">
        <f>'Nacionalidad-Zona (datos)'!F20/'Nacionalidad-Zona (datos)'!F$31</f>
        <v>1.8190772701681748E-2</v>
      </c>
      <c r="G20" s="395">
        <f>'Nacionalidad-Zona (datos)'!G20/'Nacionalidad-Zona (datos)'!G$31</f>
        <v>2.7406164737564284E-2</v>
      </c>
    </row>
    <row r="21" spans="2:11">
      <c r="B21" s="384" t="s">
        <v>170</v>
      </c>
      <c r="C21" s="395">
        <f>'Nacionalidad-Zona (datos)'!C21/'Nacionalidad-Zona (datos)'!C$31</f>
        <v>2.0234669092142162E-2</v>
      </c>
      <c r="D21" s="395">
        <f>'Nacionalidad-Zona (datos)'!D21/'Nacionalidad-Zona (datos)'!D$31</f>
        <v>3.0490432684019998E-3</v>
      </c>
      <c r="E21" s="395">
        <f>'Nacionalidad-Zona (datos)'!E21/'Nacionalidad-Zona (datos)'!E$31</f>
        <v>3.1596143791007156E-2</v>
      </c>
      <c r="F21" s="395">
        <f>'Nacionalidad-Zona (datos)'!F21/'Nacionalidad-Zona (datos)'!F$31</f>
        <v>1.2545430951595153E-2</v>
      </c>
      <c r="G21" s="395">
        <f>'Nacionalidad-Zona (datos)'!G21/'Nacionalidad-Zona (datos)'!G$31</f>
        <v>3.2493960991118349E-2</v>
      </c>
    </row>
    <row r="22" spans="2:11">
      <c r="B22" s="382" t="s">
        <v>171</v>
      </c>
      <c r="C22" s="395">
        <f>'Nacionalidad-Zona (datos)'!C22/'Nacionalidad-Zona (datos)'!C$31</f>
        <v>6.2208240712054441E-3</v>
      </c>
      <c r="D22" s="395">
        <f>'Nacionalidad-Zona (datos)'!D22/'Nacionalidad-Zona (datos)'!D$31</f>
        <v>3.3291673849336323E-3</v>
      </c>
      <c r="E22" s="395">
        <f>'Nacionalidad-Zona (datos)'!E22/'Nacionalidad-Zona (datos)'!E$31</f>
        <v>3.5926066035530902E-3</v>
      </c>
      <c r="F22" s="395">
        <f>'Nacionalidad-Zona (datos)'!F22/'Nacionalidad-Zona (datos)'!F$31</f>
        <v>7.4978312691647859E-3</v>
      </c>
      <c r="G22" s="395">
        <f>'Nacionalidad-Zona (datos)'!G22/'Nacionalidad-Zona (datos)'!G$31</f>
        <v>7.015880424569511E-3</v>
      </c>
    </row>
    <row r="23" spans="2:11">
      <c r="B23" s="382" t="s">
        <v>172</v>
      </c>
      <c r="C23" s="395">
        <f>'Nacionalidad-Zona (datos)'!C23/'Nacionalidad-Zona (datos)'!C$31</f>
        <v>6.2063637642058959E-3</v>
      </c>
      <c r="D23" s="395">
        <f>'Nacionalidad-Zona (datos)'!D23/'Nacionalidad-Zona (datos)'!D$31</f>
        <v>2.1655749008791586E-3</v>
      </c>
      <c r="E23" s="395">
        <f>'Nacionalidad-Zona (datos)'!E23/'Nacionalidad-Zona (datos)'!E$31</f>
        <v>5.5298673072799081E-3</v>
      </c>
      <c r="F23" s="395">
        <f>'Nacionalidad-Zona (datos)'!F23/'Nacionalidad-Zona (datos)'!F$31</f>
        <v>8.2059257185421626E-3</v>
      </c>
      <c r="G23" s="395">
        <f>'Nacionalidad-Zona (datos)'!G23/'Nacionalidad-Zona (datos)'!G$31</f>
        <v>5.9492026797681903E-3</v>
      </c>
    </row>
    <row r="24" spans="2:11">
      <c r="B24" s="382" t="s">
        <v>173</v>
      </c>
      <c r="C24" s="395">
        <f>'Nacionalidad-Zona (datos)'!C24/'Nacionalidad-Zona (datos)'!C$31</f>
        <v>1.5906337699502528E-2</v>
      </c>
      <c r="D24" s="395">
        <f>'Nacionalidad-Zona (datos)'!D24/'Nacionalidad-Zona (datos)'!D$31</f>
        <v>2.6611791070505087E-3</v>
      </c>
      <c r="E24" s="395">
        <f>'Nacionalidad-Zona (datos)'!E24/'Nacionalidad-Zona (datos)'!E$31</f>
        <v>1.9878607967346073E-3</v>
      </c>
      <c r="F24" s="395">
        <f>'Nacionalidad-Zona (datos)'!F24/'Nacionalidad-Zona (datos)'!F$31</f>
        <v>2.8232839438306376E-2</v>
      </c>
      <c r="G24" s="395">
        <f>'Nacionalidad-Zona (datos)'!G24/'Nacionalidad-Zona (datos)'!G$31</f>
        <v>1.2388368447354628E-2</v>
      </c>
    </row>
    <row r="25" spans="2:11">
      <c r="B25" s="382" t="s">
        <v>174</v>
      </c>
      <c r="C25" s="395">
        <f>'Nacionalidad-Zona (datos)'!C25/'Nacionalidad-Zona (datos)'!C$31</f>
        <v>1.6067931630222475E-2</v>
      </c>
      <c r="D25" s="395">
        <f>'Nacionalidad-Zona (datos)'!D25/'Nacionalidad-Zona (datos)'!D$31</f>
        <v>5.0422340975693845E-3</v>
      </c>
      <c r="E25" s="395">
        <f>'Nacionalidad-Zona (datos)'!E25/'Nacionalidad-Zona (datos)'!E$31</f>
        <v>2.9998626568904074E-3</v>
      </c>
      <c r="F25" s="395">
        <f>'Nacionalidad-Zona (datos)'!F25/'Nacionalidad-Zona (datos)'!F$31</f>
        <v>2.734695504060048E-2</v>
      </c>
      <c r="G25" s="395">
        <f>'Nacionalidad-Zona (datos)'!G25/'Nacionalidad-Zona (datos)'!G$31</f>
        <v>1.4466740548049984E-2</v>
      </c>
    </row>
    <row r="26" spans="2:11">
      <c r="B26" s="382" t="s">
        <v>175</v>
      </c>
      <c r="C26" s="395">
        <f>'Nacionalidad-Zona (datos)'!C26/'Nacionalidad-Zona (datos)'!C$31</f>
        <v>1.7449613964029262E-2</v>
      </c>
      <c r="D26" s="395">
        <f>'Nacionalidad-Zona (datos)'!D26/'Nacionalidad-Zona (datos)'!D$31</f>
        <v>1.060162041027409E-2</v>
      </c>
      <c r="E26" s="395">
        <f>'Nacionalidad-Zona (datos)'!E26/'Nacionalidad-Zona (datos)'!E$31</f>
        <v>1.0283866521773702E-2</v>
      </c>
      <c r="F26" s="395">
        <f>'Nacionalidad-Zona (datos)'!F26/'Nacionalidad-Zona (datos)'!F$31</f>
        <v>2.426934972815508E-2</v>
      </c>
      <c r="G26" s="395">
        <f>'Nacionalidad-Zona (datos)'!G26/'Nacionalidad-Zona (datos)'!G$31</f>
        <v>1.5379464803910907E-2</v>
      </c>
    </row>
    <row r="27" spans="2:11">
      <c r="B27" s="382" t="s">
        <v>176</v>
      </c>
      <c r="C27" s="395">
        <f>'Nacionalidad-Zona (datos)'!C27/'Nacionalidad-Zona (datos)'!C$31</f>
        <v>2.8421733407611111E-3</v>
      </c>
      <c r="D27" s="395">
        <f>'Nacionalidad-Zona (datos)'!D27/'Nacionalidad-Zona (datos)'!D$31</f>
        <v>8.4683675228408896E-3</v>
      </c>
      <c r="E27" s="395">
        <f>'Nacionalidad-Zona (datos)'!E27/'Nacionalidad-Zona (datos)'!E$31</f>
        <v>3.1685296335830409E-3</v>
      </c>
      <c r="F27" s="395">
        <f>'Nacionalidad-Zona (datos)'!F27/'Nacionalidad-Zona (datos)'!F$31</f>
        <v>1.9618201194871068E-3</v>
      </c>
      <c r="G27" s="395">
        <f>'Nacionalidad-Zona (datos)'!G27/'Nacionalidad-Zona (datos)'!G$31</f>
        <v>2.1003654562582706E-3</v>
      </c>
    </row>
    <row r="28" spans="2:11">
      <c r="B28" s="382" t="s">
        <v>177</v>
      </c>
      <c r="C28" s="395">
        <f>'Nacionalidad-Zona (datos)'!C28/'Nacionalidad-Zona (datos)'!C$31</f>
        <v>4.0047820235247509E-3</v>
      </c>
      <c r="D28" s="395">
        <f>'Nacionalidad-Zona (datos)'!D28/'Nacionalidad-Zona (datos)'!D$31</f>
        <v>2.9531546285123254E-2</v>
      </c>
      <c r="E28" s="395">
        <f>'Nacionalidad-Zona (datos)'!E28/'Nacionalidad-Zona (datos)'!E$31</f>
        <v>6.4888595461894518E-3</v>
      </c>
      <c r="F28" s="395">
        <f>'Nacionalidad-Zona (datos)'!F28/'Nacionalidad-Zona (datos)'!F$31</f>
        <v>1.7186361671756841E-3</v>
      </c>
      <c r="G28" s="395">
        <f>'Nacionalidad-Zona (datos)'!G28/'Nacionalidad-Zona (datos)'!G$31</f>
        <v>2.392388344010293E-3</v>
      </c>
    </row>
    <row r="29" spans="2:11" ht="12.75">
      <c r="B29" s="202" t="s">
        <v>178</v>
      </c>
      <c r="C29" s="395">
        <f>'Nacionalidad-Zona (datos)'!C29/'Nacionalidad-Zona (datos)'!C$31</f>
        <v>1.2661083301129025E-2</v>
      </c>
      <c r="D29" s="395">
        <f>'Nacionalidad-Zona (datos)'!D29/'Nacionalidad-Zona (datos)'!D$31</f>
        <v>2.3196431649715566E-2</v>
      </c>
      <c r="E29" s="395">
        <f>'Nacionalidad-Zona (datos)'!E29/'Nacionalidad-Zona (datos)'!E$31</f>
        <v>6.6237931275435584E-3</v>
      </c>
      <c r="F29" s="395">
        <f>'Nacionalidad-Zona (datos)'!F29/'Nacionalidad-Zona (datos)'!F$31</f>
        <v>6.9317644221877769E-3</v>
      </c>
      <c r="G29" s="395">
        <f>'Nacionalidad-Zona (datos)'!G29/'Nacionalidad-Zona (datos)'!G$31</f>
        <v>9.165120004300923E-3</v>
      </c>
    </row>
    <row r="30" spans="2:11" ht="12.75">
      <c r="B30" s="204" t="s">
        <v>333</v>
      </c>
      <c r="C30" s="396">
        <f>'Nacionalidad-Zona (datos)'!C30/'Nacionalidad-Zona (datos)'!C$31</f>
        <v>0.69244843002639367</v>
      </c>
      <c r="D30" s="396">
        <f>'Nacionalidad-Zona (datos)'!D30/'Nacionalidad-Zona (datos)'!D$31</f>
        <v>0.17715695569729356</v>
      </c>
      <c r="E30" s="396">
        <f>'Nacionalidad-Zona (datos)'!E30/'Nacionalidad-Zona (datos)'!E$31</f>
        <v>0.37991513641544122</v>
      </c>
      <c r="F30" s="396">
        <f>'Nacionalidad-Zona (datos)'!F30/'Nacionalidad-Zona (datos)'!F$31</f>
        <v>0.77774417252573103</v>
      </c>
      <c r="G30" s="396">
        <f>'Nacionalidad-Zona (datos)'!G30/'Nacionalidad-Zona (datos)'!G$31</f>
        <v>0.83115700934351056</v>
      </c>
    </row>
    <row r="31" spans="2:11">
      <c r="B31" s="397" t="s">
        <v>105</v>
      </c>
      <c r="C31" s="398">
        <f>'Nacionalidad-Zona (datos)'!C31/'Nacionalidad-Zona (datos)'!C$31</f>
        <v>1</v>
      </c>
      <c r="D31" s="398">
        <f>'Nacionalidad-Zona (datos)'!D31/'Nacionalidad-Zona (datos)'!D$31</f>
        <v>1</v>
      </c>
      <c r="E31" s="398">
        <f>'Nacionalidad-Zona (datos)'!E31/'Nacionalidad-Zona (datos)'!E$31</f>
        <v>1</v>
      </c>
      <c r="F31" s="398">
        <f>'Nacionalidad-Zona (datos)'!F31/'Nacionalidad-Zona (datos)'!F$31</f>
        <v>1</v>
      </c>
      <c r="G31" s="398">
        <f>'Nacionalidad-Zona (datos)'!G31/'Nacionalidad-Zona (datos)'!G$31</f>
        <v>1</v>
      </c>
      <c r="H31" s="388"/>
      <c r="I31" s="388"/>
      <c r="J31" s="388"/>
      <c r="K31" s="388"/>
    </row>
    <row r="32" spans="2:11" ht="25.5" customHeight="1">
      <c r="B32" s="550" t="s">
        <v>336</v>
      </c>
      <c r="C32" s="585"/>
      <c r="D32" s="585"/>
      <c r="E32" s="585"/>
      <c r="F32" s="585"/>
      <c r="G32" s="586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38">
    <tabColor theme="4" tint="-0.499984740745262"/>
    <pageSetUpPr autoPageBreaks="0" fitToPage="1"/>
  </sheetPr>
  <dimension ref="C7:J75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3" width="11.42578125" style="2"/>
    <col min="4" max="4" width="9.140625" style="2" customWidth="1"/>
    <col min="5" max="5" width="12" style="2" customWidth="1"/>
    <col min="6" max="6" width="43.5703125" style="2" customWidth="1"/>
    <col min="7" max="259" width="11.42578125" style="2"/>
    <col min="260" max="260" width="9.140625" style="2" customWidth="1"/>
    <col min="261" max="261" width="12" style="2" customWidth="1"/>
    <col min="262" max="262" width="43.5703125" style="2" customWidth="1"/>
    <col min="263" max="515" width="11.42578125" style="2"/>
    <col min="516" max="516" width="9.140625" style="2" customWidth="1"/>
    <col min="517" max="517" width="12" style="2" customWidth="1"/>
    <col min="518" max="518" width="43.5703125" style="2" customWidth="1"/>
    <col min="519" max="771" width="11.42578125" style="2"/>
    <col min="772" max="772" width="9.140625" style="2" customWidth="1"/>
    <col min="773" max="773" width="12" style="2" customWidth="1"/>
    <col min="774" max="774" width="43.5703125" style="2" customWidth="1"/>
    <col min="775" max="1027" width="11.42578125" style="2"/>
    <col min="1028" max="1028" width="9.140625" style="2" customWidth="1"/>
    <col min="1029" max="1029" width="12" style="2" customWidth="1"/>
    <col min="1030" max="1030" width="43.5703125" style="2" customWidth="1"/>
    <col min="1031" max="1283" width="11.42578125" style="2"/>
    <col min="1284" max="1284" width="9.140625" style="2" customWidth="1"/>
    <col min="1285" max="1285" width="12" style="2" customWidth="1"/>
    <col min="1286" max="1286" width="43.5703125" style="2" customWidth="1"/>
    <col min="1287" max="1539" width="11.42578125" style="2"/>
    <col min="1540" max="1540" width="9.140625" style="2" customWidth="1"/>
    <col min="1541" max="1541" width="12" style="2" customWidth="1"/>
    <col min="1542" max="1542" width="43.5703125" style="2" customWidth="1"/>
    <col min="1543" max="1795" width="11.42578125" style="2"/>
    <col min="1796" max="1796" width="9.140625" style="2" customWidth="1"/>
    <col min="1797" max="1797" width="12" style="2" customWidth="1"/>
    <col min="1798" max="1798" width="43.5703125" style="2" customWidth="1"/>
    <col min="1799" max="2051" width="11.42578125" style="2"/>
    <col min="2052" max="2052" width="9.140625" style="2" customWidth="1"/>
    <col min="2053" max="2053" width="12" style="2" customWidth="1"/>
    <col min="2054" max="2054" width="43.5703125" style="2" customWidth="1"/>
    <col min="2055" max="2307" width="11.42578125" style="2"/>
    <col min="2308" max="2308" width="9.140625" style="2" customWidth="1"/>
    <col min="2309" max="2309" width="12" style="2" customWidth="1"/>
    <col min="2310" max="2310" width="43.5703125" style="2" customWidth="1"/>
    <col min="2311" max="2563" width="11.42578125" style="2"/>
    <col min="2564" max="2564" width="9.140625" style="2" customWidth="1"/>
    <col min="2565" max="2565" width="12" style="2" customWidth="1"/>
    <col min="2566" max="2566" width="43.5703125" style="2" customWidth="1"/>
    <col min="2567" max="2819" width="11.42578125" style="2"/>
    <col min="2820" max="2820" width="9.140625" style="2" customWidth="1"/>
    <col min="2821" max="2821" width="12" style="2" customWidth="1"/>
    <col min="2822" max="2822" width="43.5703125" style="2" customWidth="1"/>
    <col min="2823" max="3075" width="11.42578125" style="2"/>
    <col min="3076" max="3076" width="9.140625" style="2" customWidth="1"/>
    <col min="3077" max="3077" width="12" style="2" customWidth="1"/>
    <col min="3078" max="3078" width="43.5703125" style="2" customWidth="1"/>
    <col min="3079" max="3331" width="11.42578125" style="2"/>
    <col min="3332" max="3332" width="9.140625" style="2" customWidth="1"/>
    <col min="3333" max="3333" width="12" style="2" customWidth="1"/>
    <col min="3334" max="3334" width="43.5703125" style="2" customWidth="1"/>
    <col min="3335" max="3587" width="11.42578125" style="2"/>
    <col min="3588" max="3588" width="9.140625" style="2" customWidth="1"/>
    <col min="3589" max="3589" width="12" style="2" customWidth="1"/>
    <col min="3590" max="3590" width="43.5703125" style="2" customWidth="1"/>
    <col min="3591" max="3843" width="11.42578125" style="2"/>
    <col min="3844" max="3844" width="9.140625" style="2" customWidth="1"/>
    <col min="3845" max="3845" width="12" style="2" customWidth="1"/>
    <col min="3846" max="3846" width="43.5703125" style="2" customWidth="1"/>
    <col min="3847" max="4099" width="11.42578125" style="2"/>
    <col min="4100" max="4100" width="9.140625" style="2" customWidth="1"/>
    <col min="4101" max="4101" width="12" style="2" customWidth="1"/>
    <col min="4102" max="4102" width="43.5703125" style="2" customWidth="1"/>
    <col min="4103" max="4355" width="11.42578125" style="2"/>
    <col min="4356" max="4356" width="9.140625" style="2" customWidth="1"/>
    <col min="4357" max="4357" width="12" style="2" customWidth="1"/>
    <col min="4358" max="4358" width="43.5703125" style="2" customWidth="1"/>
    <col min="4359" max="4611" width="11.42578125" style="2"/>
    <col min="4612" max="4612" width="9.140625" style="2" customWidth="1"/>
    <col min="4613" max="4613" width="12" style="2" customWidth="1"/>
    <col min="4614" max="4614" width="43.5703125" style="2" customWidth="1"/>
    <col min="4615" max="4867" width="11.42578125" style="2"/>
    <col min="4868" max="4868" width="9.140625" style="2" customWidth="1"/>
    <col min="4869" max="4869" width="12" style="2" customWidth="1"/>
    <col min="4870" max="4870" width="43.5703125" style="2" customWidth="1"/>
    <col min="4871" max="5123" width="11.42578125" style="2"/>
    <col min="5124" max="5124" width="9.140625" style="2" customWidth="1"/>
    <col min="5125" max="5125" width="12" style="2" customWidth="1"/>
    <col min="5126" max="5126" width="43.5703125" style="2" customWidth="1"/>
    <col min="5127" max="5379" width="11.42578125" style="2"/>
    <col min="5380" max="5380" width="9.140625" style="2" customWidth="1"/>
    <col min="5381" max="5381" width="12" style="2" customWidth="1"/>
    <col min="5382" max="5382" width="43.5703125" style="2" customWidth="1"/>
    <col min="5383" max="5635" width="11.42578125" style="2"/>
    <col min="5636" max="5636" width="9.140625" style="2" customWidth="1"/>
    <col min="5637" max="5637" width="12" style="2" customWidth="1"/>
    <col min="5638" max="5638" width="43.5703125" style="2" customWidth="1"/>
    <col min="5639" max="5891" width="11.42578125" style="2"/>
    <col min="5892" max="5892" width="9.140625" style="2" customWidth="1"/>
    <col min="5893" max="5893" width="12" style="2" customWidth="1"/>
    <col min="5894" max="5894" width="43.5703125" style="2" customWidth="1"/>
    <col min="5895" max="6147" width="11.42578125" style="2"/>
    <col min="6148" max="6148" width="9.140625" style="2" customWidth="1"/>
    <col min="6149" max="6149" width="12" style="2" customWidth="1"/>
    <col min="6150" max="6150" width="43.5703125" style="2" customWidth="1"/>
    <col min="6151" max="6403" width="11.42578125" style="2"/>
    <col min="6404" max="6404" width="9.140625" style="2" customWidth="1"/>
    <col min="6405" max="6405" width="12" style="2" customWidth="1"/>
    <col min="6406" max="6406" width="43.5703125" style="2" customWidth="1"/>
    <col min="6407" max="6659" width="11.42578125" style="2"/>
    <col min="6660" max="6660" width="9.140625" style="2" customWidth="1"/>
    <col min="6661" max="6661" width="12" style="2" customWidth="1"/>
    <col min="6662" max="6662" width="43.5703125" style="2" customWidth="1"/>
    <col min="6663" max="6915" width="11.42578125" style="2"/>
    <col min="6916" max="6916" width="9.140625" style="2" customWidth="1"/>
    <col min="6917" max="6917" width="12" style="2" customWidth="1"/>
    <col min="6918" max="6918" width="43.5703125" style="2" customWidth="1"/>
    <col min="6919" max="7171" width="11.42578125" style="2"/>
    <col min="7172" max="7172" width="9.140625" style="2" customWidth="1"/>
    <col min="7173" max="7173" width="12" style="2" customWidth="1"/>
    <col min="7174" max="7174" width="43.5703125" style="2" customWidth="1"/>
    <col min="7175" max="7427" width="11.42578125" style="2"/>
    <col min="7428" max="7428" width="9.140625" style="2" customWidth="1"/>
    <col min="7429" max="7429" width="12" style="2" customWidth="1"/>
    <col min="7430" max="7430" width="43.5703125" style="2" customWidth="1"/>
    <col min="7431" max="7683" width="11.42578125" style="2"/>
    <col min="7684" max="7684" width="9.140625" style="2" customWidth="1"/>
    <col min="7685" max="7685" width="12" style="2" customWidth="1"/>
    <col min="7686" max="7686" width="43.5703125" style="2" customWidth="1"/>
    <col min="7687" max="7939" width="11.42578125" style="2"/>
    <col min="7940" max="7940" width="9.140625" style="2" customWidth="1"/>
    <col min="7941" max="7941" width="12" style="2" customWidth="1"/>
    <col min="7942" max="7942" width="43.5703125" style="2" customWidth="1"/>
    <col min="7943" max="8195" width="11.42578125" style="2"/>
    <col min="8196" max="8196" width="9.140625" style="2" customWidth="1"/>
    <col min="8197" max="8197" width="12" style="2" customWidth="1"/>
    <col min="8198" max="8198" width="43.5703125" style="2" customWidth="1"/>
    <col min="8199" max="8451" width="11.42578125" style="2"/>
    <col min="8452" max="8452" width="9.140625" style="2" customWidth="1"/>
    <col min="8453" max="8453" width="12" style="2" customWidth="1"/>
    <col min="8454" max="8454" width="43.5703125" style="2" customWidth="1"/>
    <col min="8455" max="8707" width="11.42578125" style="2"/>
    <col min="8708" max="8708" width="9.140625" style="2" customWidth="1"/>
    <col min="8709" max="8709" width="12" style="2" customWidth="1"/>
    <col min="8710" max="8710" width="43.5703125" style="2" customWidth="1"/>
    <col min="8711" max="8963" width="11.42578125" style="2"/>
    <col min="8964" max="8964" width="9.140625" style="2" customWidth="1"/>
    <col min="8965" max="8965" width="12" style="2" customWidth="1"/>
    <col min="8966" max="8966" width="43.5703125" style="2" customWidth="1"/>
    <col min="8967" max="9219" width="11.42578125" style="2"/>
    <col min="9220" max="9220" width="9.140625" style="2" customWidth="1"/>
    <col min="9221" max="9221" width="12" style="2" customWidth="1"/>
    <col min="9222" max="9222" width="43.5703125" style="2" customWidth="1"/>
    <col min="9223" max="9475" width="11.42578125" style="2"/>
    <col min="9476" max="9476" width="9.140625" style="2" customWidth="1"/>
    <col min="9477" max="9477" width="12" style="2" customWidth="1"/>
    <col min="9478" max="9478" width="43.5703125" style="2" customWidth="1"/>
    <col min="9479" max="9731" width="11.42578125" style="2"/>
    <col min="9732" max="9732" width="9.140625" style="2" customWidth="1"/>
    <col min="9733" max="9733" width="12" style="2" customWidth="1"/>
    <col min="9734" max="9734" width="43.5703125" style="2" customWidth="1"/>
    <col min="9735" max="9987" width="11.42578125" style="2"/>
    <col min="9988" max="9988" width="9.140625" style="2" customWidth="1"/>
    <col min="9989" max="9989" width="12" style="2" customWidth="1"/>
    <col min="9990" max="9990" width="43.5703125" style="2" customWidth="1"/>
    <col min="9991" max="10243" width="11.42578125" style="2"/>
    <col min="10244" max="10244" width="9.140625" style="2" customWidth="1"/>
    <col min="10245" max="10245" width="12" style="2" customWidth="1"/>
    <col min="10246" max="10246" width="43.5703125" style="2" customWidth="1"/>
    <col min="10247" max="10499" width="11.42578125" style="2"/>
    <col min="10500" max="10500" width="9.140625" style="2" customWidth="1"/>
    <col min="10501" max="10501" width="12" style="2" customWidth="1"/>
    <col min="10502" max="10502" width="43.5703125" style="2" customWidth="1"/>
    <col min="10503" max="10755" width="11.42578125" style="2"/>
    <col min="10756" max="10756" width="9.140625" style="2" customWidth="1"/>
    <col min="10757" max="10757" width="12" style="2" customWidth="1"/>
    <col min="10758" max="10758" width="43.5703125" style="2" customWidth="1"/>
    <col min="10759" max="11011" width="11.42578125" style="2"/>
    <col min="11012" max="11012" width="9.140625" style="2" customWidth="1"/>
    <col min="11013" max="11013" width="12" style="2" customWidth="1"/>
    <col min="11014" max="11014" width="43.5703125" style="2" customWidth="1"/>
    <col min="11015" max="11267" width="11.42578125" style="2"/>
    <col min="11268" max="11268" width="9.140625" style="2" customWidth="1"/>
    <col min="11269" max="11269" width="12" style="2" customWidth="1"/>
    <col min="11270" max="11270" width="43.5703125" style="2" customWidth="1"/>
    <col min="11271" max="11523" width="11.42578125" style="2"/>
    <col min="11524" max="11524" width="9.140625" style="2" customWidth="1"/>
    <col min="11525" max="11525" width="12" style="2" customWidth="1"/>
    <col min="11526" max="11526" width="43.5703125" style="2" customWidth="1"/>
    <col min="11527" max="11779" width="11.42578125" style="2"/>
    <col min="11780" max="11780" width="9.140625" style="2" customWidth="1"/>
    <col min="11781" max="11781" width="12" style="2" customWidth="1"/>
    <col min="11782" max="11782" width="43.5703125" style="2" customWidth="1"/>
    <col min="11783" max="12035" width="11.42578125" style="2"/>
    <col min="12036" max="12036" width="9.140625" style="2" customWidth="1"/>
    <col min="12037" max="12037" width="12" style="2" customWidth="1"/>
    <col min="12038" max="12038" width="43.5703125" style="2" customWidth="1"/>
    <col min="12039" max="12291" width="11.42578125" style="2"/>
    <col min="12292" max="12292" width="9.140625" style="2" customWidth="1"/>
    <col min="12293" max="12293" width="12" style="2" customWidth="1"/>
    <col min="12294" max="12294" width="43.5703125" style="2" customWidth="1"/>
    <col min="12295" max="12547" width="11.42578125" style="2"/>
    <col min="12548" max="12548" width="9.140625" style="2" customWidth="1"/>
    <col min="12549" max="12549" width="12" style="2" customWidth="1"/>
    <col min="12550" max="12550" width="43.5703125" style="2" customWidth="1"/>
    <col min="12551" max="12803" width="11.42578125" style="2"/>
    <col min="12804" max="12804" width="9.140625" style="2" customWidth="1"/>
    <col min="12805" max="12805" width="12" style="2" customWidth="1"/>
    <col min="12806" max="12806" width="43.5703125" style="2" customWidth="1"/>
    <col min="12807" max="13059" width="11.42578125" style="2"/>
    <col min="13060" max="13060" width="9.140625" style="2" customWidth="1"/>
    <col min="13061" max="13061" width="12" style="2" customWidth="1"/>
    <col min="13062" max="13062" width="43.5703125" style="2" customWidth="1"/>
    <col min="13063" max="13315" width="11.42578125" style="2"/>
    <col min="13316" max="13316" width="9.140625" style="2" customWidth="1"/>
    <col min="13317" max="13317" width="12" style="2" customWidth="1"/>
    <col min="13318" max="13318" width="43.5703125" style="2" customWidth="1"/>
    <col min="13319" max="13571" width="11.42578125" style="2"/>
    <col min="13572" max="13572" width="9.140625" style="2" customWidth="1"/>
    <col min="13573" max="13573" width="12" style="2" customWidth="1"/>
    <col min="13574" max="13574" width="43.5703125" style="2" customWidth="1"/>
    <col min="13575" max="13827" width="11.42578125" style="2"/>
    <col min="13828" max="13828" width="9.140625" style="2" customWidth="1"/>
    <col min="13829" max="13829" width="12" style="2" customWidth="1"/>
    <col min="13830" max="13830" width="43.5703125" style="2" customWidth="1"/>
    <col min="13831" max="14083" width="11.42578125" style="2"/>
    <col min="14084" max="14084" width="9.140625" style="2" customWidth="1"/>
    <col min="14085" max="14085" width="12" style="2" customWidth="1"/>
    <col min="14086" max="14086" width="43.5703125" style="2" customWidth="1"/>
    <col min="14087" max="14339" width="11.42578125" style="2"/>
    <col min="14340" max="14340" width="9.140625" style="2" customWidth="1"/>
    <col min="14341" max="14341" width="12" style="2" customWidth="1"/>
    <col min="14342" max="14342" width="43.5703125" style="2" customWidth="1"/>
    <col min="14343" max="14595" width="11.42578125" style="2"/>
    <col min="14596" max="14596" width="9.140625" style="2" customWidth="1"/>
    <col min="14597" max="14597" width="12" style="2" customWidth="1"/>
    <col min="14598" max="14598" width="43.5703125" style="2" customWidth="1"/>
    <col min="14599" max="14851" width="11.42578125" style="2"/>
    <col min="14852" max="14852" width="9.140625" style="2" customWidth="1"/>
    <col min="14853" max="14853" width="12" style="2" customWidth="1"/>
    <col min="14854" max="14854" width="43.5703125" style="2" customWidth="1"/>
    <col min="14855" max="15107" width="11.42578125" style="2"/>
    <col min="15108" max="15108" width="9.140625" style="2" customWidth="1"/>
    <col min="15109" max="15109" width="12" style="2" customWidth="1"/>
    <col min="15110" max="15110" width="43.5703125" style="2" customWidth="1"/>
    <col min="15111" max="15363" width="11.42578125" style="2"/>
    <col min="15364" max="15364" width="9.140625" style="2" customWidth="1"/>
    <col min="15365" max="15365" width="12" style="2" customWidth="1"/>
    <col min="15366" max="15366" width="43.5703125" style="2" customWidth="1"/>
    <col min="15367" max="15619" width="11.42578125" style="2"/>
    <col min="15620" max="15620" width="9.140625" style="2" customWidth="1"/>
    <col min="15621" max="15621" width="12" style="2" customWidth="1"/>
    <col min="15622" max="15622" width="43.5703125" style="2" customWidth="1"/>
    <col min="15623" max="15875" width="11.42578125" style="2"/>
    <col min="15876" max="15876" width="9.140625" style="2" customWidth="1"/>
    <col min="15877" max="15877" width="12" style="2" customWidth="1"/>
    <col min="15878" max="15878" width="43.5703125" style="2" customWidth="1"/>
    <col min="15879" max="16131" width="11.42578125" style="2"/>
    <col min="16132" max="16132" width="9.140625" style="2" customWidth="1"/>
    <col min="16133" max="16133" width="12" style="2" customWidth="1"/>
    <col min="16134" max="16134" width="43.5703125" style="2" customWidth="1"/>
    <col min="16135" max="16384" width="11.42578125" style="2"/>
  </cols>
  <sheetData>
    <row r="7" spans="4:7" ht="30" customHeight="1"/>
    <row r="8" spans="4:7" ht="30" customHeight="1">
      <c r="D8" s="576" t="s">
        <v>337</v>
      </c>
      <c r="E8" s="576"/>
      <c r="F8" s="576"/>
      <c r="G8" s="576"/>
    </row>
    <row r="9" spans="4:7" ht="20.100000000000001" customHeight="1">
      <c r="D9" s="329"/>
      <c r="E9" s="330"/>
      <c r="F9" s="330"/>
      <c r="G9" s="330"/>
    </row>
    <row r="10" spans="4:7" ht="20.100000000000001" customHeight="1">
      <c r="D10" s="330"/>
      <c r="E10" s="331" t="s">
        <v>10</v>
      </c>
      <c r="F10" s="332"/>
      <c r="G10" s="332"/>
    </row>
    <row r="11" spans="4:7" ht="20.100000000000001" customHeight="1">
      <c r="D11" s="330"/>
      <c r="E11" s="330"/>
      <c r="F11" s="333"/>
      <c r="G11" s="330"/>
    </row>
    <row r="12" spans="4:7" ht="20.100000000000001" customHeight="1">
      <c r="D12" s="330"/>
      <c r="E12" s="330"/>
      <c r="F12" s="334" t="s">
        <v>221</v>
      </c>
      <c r="G12" s="330"/>
    </row>
    <row r="13" spans="4:7" ht="20.100000000000001" customHeight="1">
      <c r="D13" s="330"/>
      <c r="E13" s="330"/>
      <c r="F13" s="334" t="s">
        <v>338</v>
      </c>
      <c r="G13" s="330"/>
    </row>
    <row r="14" spans="4:7" ht="20.100000000000001" customHeight="1">
      <c r="D14" s="330"/>
      <c r="E14" s="330"/>
      <c r="F14" s="333"/>
      <c r="G14" s="330"/>
    </row>
    <row r="15" spans="4:7" ht="20.100000000000001" customHeight="1">
      <c r="D15" s="330"/>
      <c r="E15" s="331" t="s">
        <v>17</v>
      </c>
      <c r="F15" s="332"/>
      <c r="G15" s="332"/>
    </row>
    <row r="16" spans="4:7" ht="20.100000000000001" customHeight="1">
      <c r="D16" s="330"/>
      <c r="E16" s="330"/>
      <c r="F16" s="333"/>
      <c r="G16" s="330"/>
    </row>
    <row r="17" spans="3:10" ht="20.100000000000001" customHeight="1">
      <c r="D17" s="330"/>
      <c r="E17" s="330"/>
      <c r="F17" s="334" t="s">
        <v>223</v>
      </c>
      <c r="G17" s="330"/>
    </row>
    <row r="18" spans="3:10" ht="20.100000000000001" customHeight="1">
      <c r="D18" s="330"/>
      <c r="E18" s="330"/>
      <c r="F18" s="334" t="s">
        <v>224</v>
      </c>
      <c r="G18" s="330"/>
    </row>
    <row r="19" spans="3:10" ht="20.100000000000001" customHeight="1">
      <c r="D19" s="330"/>
      <c r="E19" s="330"/>
      <c r="F19" s="335"/>
      <c r="G19" s="330"/>
    </row>
    <row r="20" spans="3:10" ht="20.100000000000001" customHeight="1">
      <c r="E20" s="19"/>
      <c r="F20" s="20"/>
    </row>
    <row r="21" spans="3:10" ht="15" customHeight="1">
      <c r="D21" s="488" t="s">
        <v>8</v>
      </c>
      <c r="E21" s="488"/>
      <c r="F21" s="488"/>
      <c r="G21" s="488"/>
    </row>
    <row r="22" spans="3:10" ht="20.100000000000001" customHeight="1"/>
    <row r="23" spans="3:10" ht="15" customHeight="1"/>
    <row r="24" spans="3:10" ht="15" customHeight="1">
      <c r="E24" s="19"/>
      <c r="F24" s="20"/>
    </row>
    <row r="25" spans="3:10" ht="15" customHeight="1"/>
    <row r="26" spans="3:10" ht="20.100000000000001" customHeight="1">
      <c r="D26" s="18"/>
    </row>
    <row r="27" spans="3:10" ht="15" customHeight="1">
      <c r="C27" s="10"/>
      <c r="D27" s="10"/>
      <c r="E27" s="10"/>
      <c r="F27" s="10"/>
      <c r="G27" s="10"/>
      <c r="H27" s="10"/>
      <c r="I27" s="10"/>
      <c r="J27" s="10"/>
    </row>
    <row r="28" spans="3:10" ht="15" customHeight="1"/>
    <row r="29" spans="3:10" ht="15" customHeight="1"/>
    <row r="30" spans="3:10" ht="15" customHeight="1"/>
    <row r="31" spans="3:10" ht="15" customHeight="1">
      <c r="D31" s="18"/>
    </row>
    <row r="32" spans="3:10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</sheetData>
  <mergeCells count="2">
    <mergeCell ref="D8:G8"/>
    <mergeCell ref="D21:G21"/>
  </mergeCells>
  <hyperlinks>
    <hyperlink ref="F12" location="'Ofe Aloj Estim zona cat '!A1" tooltip="Zonas y tipología de establecimiento" display="Zona turística y tipología de establecimiento"/>
    <hyperlink ref="F13" location="'Oferta Alojat Estim tipol categ'!A1" tooltip="Tipología y categoría de establecimiento" display="Tipología y categoría de establecimiento"/>
    <hyperlink ref="F17" location="'Graf plazas estim zona tipologí'!A1" tooltip="Gráfica zona y tipología" display="Zonas y tipología alojativa"/>
    <hyperlink ref="F18" location="'Gráfica plazas estim tipo categ'!A1" tooltip="Gráfica tipología alojativa" display="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 fitToPage="1"/>
  </sheetPr>
  <dimension ref="B1:N69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4.7109375" style="2" customWidth="1"/>
    <col min="2" max="2" width="26.85546875" style="2" customWidth="1"/>
    <col min="3" max="3" width="12.7109375" style="2" customWidth="1"/>
    <col min="4" max="4" width="10.5703125" style="2" customWidth="1"/>
    <col min="5" max="5" width="12.7109375" style="2" customWidth="1"/>
    <col min="6" max="6" width="10.7109375" style="2" customWidth="1"/>
    <col min="7" max="7" width="10.5703125" style="2" customWidth="1"/>
    <col min="8" max="8" width="9.28515625" style="2" customWidth="1"/>
    <col min="9" max="9" width="25.28515625" style="2" customWidth="1"/>
    <col min="10" max="255" width="11.42578125" style="2"/>
    <col min="256" max="256" width="14.7109375" style="2" customWidth="1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1" width="11.42578125" style="2"/>
    <col min="512" max="512" width="14.7109375" style="2" customWidth="1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7" width="11.42578125" style="2"/>
    <col min="768" max="768" width="14.7109375" style="2" customWidth="1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3" width="11.42578125" style="2"/>
    <col min="1024" max="1024" width="14.7109375" style="2" customWidth="1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79" width="11.42578125" style="2"/>
    <col min="1280" max="1280" width="14.7109375" style="2" customWidth="1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5" width="11.42578125" style="2"/>
    <col min="1536" max="1536" width="14.7109375" style="2" customWidth="1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1" width="11.42578125" style="2"/>
    <col min="1792" max="1792" width="14.7109375" style="2" customWidth="1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7" width="11.42578125" style="2"/>
    <col min="2048" max="2048" width="14.7109375" style="2" customWidth="1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3" width="11.42578125" style="2"/>
    <col min="2304" max="2304" width="14.7109375" style="2" customWidth="1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59" width="11.42578125" style="2"/>
    <col min="2560" max="2560" width="14.7109375" style="2" customWidth="1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5" width="11.42578125" style="2"/>
    <col min="2816" max="2816" width="14.7109375" style="2" customWidth="1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1" width="11.42578125" style="2"/>
    <col min="3072" max="3072" width="14.7109375" style="2" customWidth="1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7" width="11.42578125" style="2"/>
    <col min="3328" max="3328" width="14.7109375" style="2" customWidth="1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3" width="11.42578125" style="2"/>
    <col min="3584" max="3584" width="14.7109375" style="2" customWidth="1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39" width="11.42578125" style="2"/>
    <col min="3840" max="3840" width="14.7109375" style="2" customWidth="1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5" width="11.42578125" style="2"/>
    <col min="4096" max="4096" width="14.7109375" style="2" customWidth="1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1" width="11.42578125" style="2"/>
    <col min="4352" max="4352" width="14.7109375" style="2" customWidth="1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7" width="11.42578125" style="2"/>
    <col min="4608" max="4608" width="14.7109375" style="2" customWidth="1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3" width="11.42578125" style="2"/>
    <col min="4864" max="4864" width="14.7109375" style="2" customWidth="1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19" width="11.42578125" style="2"/>
    <col min="5120" max="5120" width="14.7109375" style="2" customWidth="1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5" width="11.42578125" style="2"/>
    <col min="5376" max="5376" width="14.7109375" style="2" customWidth="1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1" width="11.42578125" style="2"/>
    <col min="5632" max="5632" width="14.7109375" style="2" customWidth="1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7" width="11.42578125" style="2"/>
    <col min="5888" max="5888" width="14.7109375" style="2" customWidth="1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3" width="11.42578125" style="2"/>
    <col min="6144" max="6144" width="14.7109375" style="2" customWidth="1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399" width="11.42578125" style="2"/>
    <col min="6400" max="6400" width="14.7109375" style="2" customWidth="1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5" width="11.42578125" style="2"/>
    <col min="6656" max="6656" width="14.7109375" style="2" customWidth="1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1" width="11.42578125" style="2"/>
    <col min="6912" max="6912" width="14.7109375" style="2" customWidth="1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7" width="11.42578125" style="2"/>
    <col min="7168" max="7168" width="14.7109375" style="2" customWidth="1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3" width="11.42578125" style="2"/>
    <col min="7424" max="7424" width="14.7109375" style="2" customWidth="1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79" width="11.42578125" style="2"/>
    <col min="7680" max="7680" width="14.7109375" style="2" customWidth="1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5" width="11.42578125" style="2"/>
    <col min="7936" max="7936" width="14.7109375" style="2" customWidth="1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1" width="11.42578125" style="2"/>
    <col min="8192" max="8192" width="14.7109375" style="2" customWidth="1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7" width="11.42578125" style="2"/>
    <col min="8448" max="8448" width="14.7109375" style="2" customWidth="1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3" width="11.42578125" style="2"/>
    <col min="8704" max="8704" width="14.7109375" style="2" customWidth="1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59" width="11.42578125" style="2"/>
    <col min="8960" max="8960" width="14.7109375" style="2" customWidth="1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5" width="11.42578125" style="2"/>
    <col min="9216" max="9216" width="14.7109375" style="2" customWidth="1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1" width="11.42578125" style="2"/>
    <col min="9472" max="9472" width="14.7109375" style="2" customWidth="1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7" width="11.42578125" style="2"/>
    <col min="9728" max="9728" width="14.7109375" style="2" customWidth="1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3" width="11.42578125" style="2"/>
    <col min="9984" max="9984" width="14.7109375" style="2" customWidth="1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39" width="11.42578125" style="2"/>
    <col min="10240" max="10240" width="14.7109375" style="2" customWidth="1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5" width="11.42578125" style="2"/>
    <col min="10496" max="10496" width="14.7109375" style="2" customWidth="1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1" width="11.42578125" style="2"/>
    <col min="10752" max="10752" width="14.7109375" style="2" customWidth="1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7" width="11.42578125" style="2"/>
    <col min="11008" max="11008" width="14.7109375" style="2" customWidth="1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3" width="11.42578125" style="2"/>
    <col min="11264" max="11264" width="14.7109375" style="2" customWidth="1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19" width="11.42578125" style="2"/>
    <col min="11520" max="11520" width="14.7109375" style="2" customWidth="1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5" width="11.42578125" style="2"/>
    <col min="11776" max="11776" width="14.7109375" style="2" customWidth="1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1" width="11.42578125" style="2"/>
    <col min="12032" max="12032" width="14.7109375" style="2" customWidth="1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7" width="11.42578125" style="2"/>
    <col min="12288" max="12288" width="14.7109375" style="2" customWidth="1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3" width="11.42578125" style="2"/>
    <col min="12544" max="12544" width="14.7109375" style="2" customWidth="1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799" width="11.42578125" style="2"/>
    <col min="12800" max="12800" width="14.7109375" style="2" customWidth="1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5" width="11.42578125" style="2"/>
    <col min="13056" max="13056" width="14.7109375" style="2" customWidth="1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1" width="11.42578125" style="2"/>
    <col min="13312" max="13312" width="14.7109375" style="2" customWidth="1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7" width="11.42578125" style="2"/>
    <col min="13568" max="13568" width="14.7109375" style="2" customWidth="1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3" width="11.42578125" style="2"/>
    <col min="13824" max="13824" width="14.7109375" style="2" customWidth="1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79" width="11.42578125" style="2"/>
    <col min="14080" max="14080" width="14.7109375" style="2" customWidth="1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5" width="11.42578125" style="2"/>
    <col min="14336" max="14336" width="14.7109375" style="2" customWidth="1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1" width="11.42578125" style="2"/>
    <col min="14592" max="14592" width="14.7109375" style="2" customWidth="1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7" width="11.42578125" style="2"/>
    <col min="14848" max="14848" width="14.7109375" style="2" customWidth="1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3" width="11.42578125" style="2"/>
    <col min="15104" max="15104" width="14.7109375" style="2" customWidth="1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59" width="11.42578125" style="2"/>
    <col min="15360" max="15360" width="14.7109375" style="2" customWidth="1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5" width="11.42578125" style="2"/>
    <col min="15616" max="15616" width="14.7109375" style="2" customWidth="1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1" width="11.42578125" style="2"/>
    <col min="15872" max="15872" width="14.7109375" style="2" customWidth="1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7" width="11.42578125" style="2"/>
    <col min="16128" max="16128" width="14.7109375" style="2" customWidth="1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4">
      <c r="B1" s="20"/>
    </row>
    <row r="2" spans="2:14">
      <c r="B2" s="20"/>
    </row>
    <row r="3" spans="2:14">
      <c r="B3" s="20"/>
    </row>
    <row r="4" spans="2:14" ht="14.25" customHeight="1">
      <c r="B4" s="20"/>
    </row>
    <row r="5" spans="2:14">
      <c r="B5" s="20"/>
    </row>
    <row r="6" spans="2:14" ht="25.5" customHeight="1">
      <c r="B6" s="547" t="s">
        <v>339</v>
      </c>
      <c r="C6" s="548"/>
      <c r="D6" s="548"/>
      <c r="E6" s="548"/>
      <c r="F6" s="548"/>
      <c r="G6" s="549"/>
      <c r="I6" s="547" t="s">
        <v>339</v>
      </c>
      <c r="J6" s="548"/>
      <c r="K6" s="548"/>
      <c r="L6" s="548"/>
      <c r="M6" s="548"/>
      <c r="N6" s="549"/>
    </row>
    <row r="7" spans="2:14" ht="25.5" customHeight="1">
      <c r="B7" s="399"/>
      <c r="C7" s="165" t="str">
        <f>actualizaciones!$A$4</f>
        <v>I semestre 2009</v>
      </c>
      <c r="D7" s="400" t="s">
        <v>340</v>
      </c>
      <c r="E7" s="165" t="str">
        <f>actualizaciones!$B$4</f>
        <v>I semestre 2010</v>
      </c>
      <c r="F7" s="400" t="s">
        <v>340</v>
      </c>
      <c r="G7" s="401" t="s">
        <v>28</v>
      </c>
      <c r="I7" s="399"/>
      <c r="J7" s="165" t="str">
        <f>actualizaciones!$A$5</f>
        <v>II semestre 2009</v>
      </c>
      <c r="K7" s="400" t="s">
        <v>340</v>
      </c>
      <c r="L7" s="165" t="str">
        <f>actualizaciones!$B$5</f>
        <v>II semestre 2010</v>
      </c>
      <c r="M7" s="400" t="s">
        <v>340</v>
      </c>
      <c r="N7" s="401" t="s">
        <v>28</v>
      </c>
    </row>
    <row r="8" spans="2:14">
      <c r="B8" s="74" t="s">
        <v>341</v>
      </c>
      <c r="C8" s="402"/>
      <c r="D8" s="403"/>
      <c r="E8" s="402"/>
      <c r="F8" s="402"/>
      <c r="G8" s="404"/>
      <c r="I8" s="74" t="s">
        <v>341</v>
      </c>
      <c r="J8" s="402"/>
      <c r="K8" s="403"/>
      <c r="L8" s="402"/>
      <c r="M8" s="402"/>
      <c r="N8" s="404"/>
    </row>
    <row r="9" spans="2:14">
      <c r="B9" s="405" t="s">
        <v>342</v>
      </c>
      <c r="C9" s="406">
        <v>185142</v>
      </c>
      <c r="D9" s="29">
        <f>C9/$C$9</f>
        <v>1</v>
      </c>
      <c r="E9" s="406">
        <v>178697</v>
      </c>
      <c r="F9" s="29">
        <f>E9/E$9</f>
        <v>1</v>
      </c>
      <c r="G9" s="29">
        <f>(E9-C9)/C9</f>
        <v>-3.4811117952706569E-2</v>
      </c>
      <c r="I9" s="405" t="s">
        <v>342</v>
      </c>
      <c r="J9" s="406">
        <v>181964</v>
      </c>
      <c r="K9" s="29">
        <f>J9/$J$9</f>
        <v>1</v>
      </c>
      <c r="L9" s="406">
        <v>175168</v>
      </c>
      <c r="M9" s="29">
        <f>L9/L$9</f>
        <v>1</v>
      </c>
      <c r="N9" s="29">
        <f>(L9-J9)/J9</f>
        <v>-3.7348046866413138E-2</v>
      </c>
    </row>
    <row r="10" spans="2:14">
      <c r="B10" s="407" t="s">
        <v>343</v>
      </c>
      <c r="C10" s="408">
        <v>88057</v>
      </c>
      <c r="D10" s="33">
        <f>C10/$C$9</f>
        <v>0.47561871428417107</v>
      </c>
      <c r="E10" s="408">
        <v>86541</v>
      </c>
      <c r="F10" s="33">
        <f>E10/E$9</f>
        <v>0.48428904794148753</v>
      </c>
      <c r="G10" s="33">
        <f>(E10-C10)/C10</f>
        <v>-1.7216121375926957E-2</v>
      </c>
      <c r="I10" s="407" t="s">
        <v>343</v>
      </c>
      <c r="J10" s="408">
        <v>87662</v>
      </c>
      <c r="K10" s="33">
        <f>J10/$J$9</f>
        <v>0.48175463278450681</v>
      </c>
      <c r="L10" s="408">
        <v>85983</v>
      </c>
      <c r="M10" s="33">
        <f>L10/L$9</f>
        <v>0.4908602027767629</v>
      </c>
      <c r="N10" s="33">
        <f>(L10-J10)/J10</f>
        <v>-1.9153110811982389E-2</v>
      </c>
    </row>
    <row r="11" spans="2:14">
      <c r="B11" s="409" t="s">
        <v>344</v>
      </c>
      <c r="C11" s="410">
        <v>97085</v>
      </c>
      <c r="D11" s="35">
        <f>C11/$C$9</f>
        <v>0.52438128571582898</v>
      </c>
      <c r="E11" s="410">
        <v>92156</v>
      </c>
      <c r="F11" s="35">
        <f>E11/E$9</f>
        <v>0.51571095205851247</v>
      </c>
      <c r="G11" s="33">
        <f>(E11-C11)/C11</f>
        <v>-5.0769943863624656E-2</v>
      </c>
      <c r="I11" s="409" t="s">
        <v>344</v>
      </c>
      <c r="J11" s="410">
        <v>94302</v>
      </c>
      <c r="K11" s="35">
        <f>J11/$J$9</f>
        <v>0.51824536721549319</v>
      </c>
      <c r="L11" s="410">
        <v>89185</v>
      </c>
      <c r="M11" s="35">
        <f>L11/L$9</f>
        <v>0.5091397972232371</v>
      </c>
      <c r="N11" s="33">
        <f>(L11-J11)/J11</f>
        <v>-5.4261839621641113E-2</v>
      </c>
    </row>
    <row r="12" spans="2:14">
      <c r="B12" s="74" t="s">
        <v>345</v>
      </c>
      <c r="C12" s="411"/>
      <c r="D12" s="412"/>
      <c r="E12" s="411"/>
      <c r="F12" s="402"/>
      <c r="G12" s="413"/>
      <c r="I12" s="74" t="s">
        <v>345</v>
      </c>
      <c r="J12" s="411"/>
      <c r="K12" s="412"/>
      <c r="L12" s="411"/>
      <c r="M12" s="402"/>
      <c r="N12" s="413"/>
    </row>
    <row r="13" spans="2:14">
      <c r="B13" s="405" t="s">
        <v>342</v>
      </c>
      <c r="C13" s="406">
        <v>2531</v>
      </c>
      <c r="D13" s="29">
        <f>C13/$C$13</f>
        <v>1</v>
      </c>
      <c r="E13" s="406">
        <v>2504</v>
      </c>
      <c r="F13" s="29">
        <f>E13/$E$13</f>
        <v>1</v>
      </c>
      <c r="G13" s="29">
        <f>(E13-C13)/C13</f>
        <v>-1.066772026866851E-2</v>
      </c>
      <c r="I13" s="405" t="s">
        <v>342</v>
      </c>
      <c r="J13" s="406">
        <v>2504</v>
      </c>
      <c r="K13" s="29">
        <f>J13/$J$13</f>
        <v>1</v>
      </c>
      <c r="L13" s="406">
        <v>1947</v>
      </c>
      <c r="M13" s="29">
        <f>L13/$L$13</f>
        <v>1</v>
      </c>
      <c r="N13" s="29">
        <f>(L13-J13)/J13</f>
        <v>-0.222444089456869</v>
      </c>
    </row>
    <row r="14" spans="2:14">
      <c r="B14" s="407" t="s">
        <v>343</v>
      </c>
      <c r="C14" s="408">
        <v>2531</v>
      </c>
      <c r="D14" s="33">
        <f>C14/$C$13</f>
        <v>1</v>
      </c>
      <c r="E14" s="408">
        <v>2504</v>
      </c>
      <c r="F14" s="33">
        <f>E14/$E$14</f>
        <v>1</v>
      </c>
      <c r="G14" s="33">
        <f>(E14-C14)/C14</f>
        <v>-1.066772026866851E-2</v>
      </c>
      <c r="I14" s="407" t="s">
        <v>343</v>
      </c>
      <c r="J14" s="408">
        <v>2504</v>
      </c>
      <c r="K14" s="33">
        <f>J14/$J$13</f>
        <v>1</v>
      </c>
      <c r="L14" s="408">
        <v>1947</v>
      </c>
      <c r="M14" s="33">
        <f>L14/$L$13</f>
        <v>1</v>
      </c>
      <c r="N14" s="33">
        <f>(L14-J14)/J14</f>
        <v>-0.222444089456869</v>
      </c>
    </row>
    <row r="15" spans="2:14">
      <c r="B15" s="409" t="s">
        <v>344</v>
      </c>
      <c r="C15" s="414" t="s">
        <v>213</v>
      </c>
      <c r="D15" s="415" t="s">
        <v>213</v>
      </c>
      <c r="E15" s="414" t="s">
        <v>213</v>
      </c>
      <c r="F15" s="415" t="s">
        <v>213</v>
      </c>
      <c r="G15" s="416" t="s">
        <v>213</v>
      </c>
      <c r="I15" s="409" t="s">
        <v>344</v>
      </c>
      <c r="J15" s="414" t="s">
        <v>213</v>
      </c>
      <c r="K15" s="415" t="s">
        <v>213</v>
      </c>
      <c r="L15" s="414" t="s">
        <v>213</v>
      </c>
      <c r="M15" s="415" t="s">
        <v>213</v>
      </c>
      <c r="N15" s="416" t="s">
        <v>213</v>
      </c>
    </row>
    <row r="16" spans="2:14">
      <c r="B16" s="74" t="s">
        <v>346</v>
      </c>
      <c r="C16" s="417"/>
      <c r="D16" s="404"/>
      <c r="E16" s="417"/>
      <c r="F16" s="402"/>
      <c r="G16" s="413"/>
      <c r="I16" s="74" t="s">
        <v>346</v>
      </c>
      <c r="J16" s="417"/>
      <c r="K16" s="404"/>
      <c r="L16" s="417"/>
      <c r="M16" s="402"/>
      <c r="N16" s="413"/>
    </row>
    <row r="17" spans="2:14">
      <c r="B17" s="405" t="s">
        <v>342</v>
      </c>
      <c r="C17" s="406">
        <v>1946</v>
      </c>
      <c r="D17" s="29">
        <f>C17/$C$17</f>
        <v>1</v>
      </c>
      <c r="E17" s="406">
        <v>1713</v>
      </c>
      <c r="F17" s="29">
        <f>E17/$E$17</f>
        <v>1</v>
      </c>
      <c r="G17" s="29">
        <f>(E17-C17)/C17</f>
        <v>-0.1197327852004111</v>
      </c>
      <c r="I17" s="405" t="s">
        <v>342</v>
      </c>
      <c r="J17" s="406">
        <v>1713</v>
      </c>
      <c r="K17" s="29">
        <f>J17/$J$17</f>
        <v>1</v>
      </c>
      <c r="L17" s="406">
        <v>1409</v>
      </c>
      <c r="M17" s="29">
        <f>L17/$L$17</f>
        <v>1</v>
      </c>
      <c r="N17" s="29">
        <f>(L17-J17)/J17</f>
        <v>-0.17746643315820199</v>
      </c>
    </row>
    <row r="18" spans="2:14">
      <c r="B18" s="407" t="s">
        <v>343</v>
      </c>
      <c r="C18" s="408">
        <v>514</v>
      </c>
      <c r="D18" s="33">
        <f>C18/$C$17</f>
        <v>0.26413155190133608</v>
      </c>
      <c r="E18" s="408">
        <v>514</v>
      </c>
      <c r="F18" s="33">
        <f>E18/$E$17</f>
        <v>0.30005837711617045</v>
      </c>
      <c r="G18" s="33">
        <f>(E18-C18)/C18</f>
        <v>0</v>
      </c>
      <c r="I18" s="407" t="s">
        <v>343</v>
      </c>
      <c r="J18" s="408">
        <v>514</v>
      </c>
      <c r="K18" s="33">
        <f>J18/$J$17</f>
        <v>0.30005837711617045</v>
      </c>
      <c r="L18" s="408">
        <v>514</v>
      </c>
      <c r="M18" s="33">
        <f>L18/$L$17</f>
        <v>0.36479772888573458</v>
      </c>
      <c r="N18" s="33">
        <f>(L18-J18)/J18</f>
        <v>0</v>
      </c>
    </row>
    <row r="19" spans="2:14">
      <c r="B19" s="409" t="s">
        <v>344</v>
      </c>
      <c r="C19" s="410">
        <v>1432</v>
      </c>
      <c r="D19" s="35">
        <f>C19/$C$17</f>
        <v>0.73586844809866392</v>
      </c>
      <c r="E19" s="410">
        <v>1199</v>
      </c>
      <c r="F19" s="35">
        <f>E19/$E$17</f>
        <v>0.69994162288382955</v>
      </c>
      <c r="G19" s="33">
        <f>(E19-C19)/C19</f>
        <v>-0.16270949720670391</v>
      </c>
      <c r="I19" s="409" t="s">
        <v>344</v>
      </c>
      <c r="J19" s="410">
        <v>1199</v>
      </c>
      <c r="K19" s="35">
        <f>J19/$J$17</f>
        <v>0.69994162288382955</v>
      </c>
      <c r="L19" s="410">
        <v>895</v>
      </c>
      <c r="M19" s="35">
        <f>L19/$L$17</f>
        <v>0.63520227111426542</v>
      </c>
      <c r="N19" s="33">
        <f>(L19-J19)/J19</f>
        <v>-0.25354462051709759</v>
      </c>
    </row>
    <row r="20" spans="2:14">
      <c r="B20" s="74" t="s">
        <v>347</v>
      </c>
      <c r="C20" s="411"/>
      <c r="D20" s="404"/>
      <c r="E20" s="411"/>
      <c r="F20" s="402"/>
      <c r="G20" s="413"/>
      <c r="I20" s="74" t="s">
        <v>347</v>
      </c>
      <c r="J20" s="411"/>
      <c r="K20" s="404"/>
      <c r="L20" s="411"/>
      <c r="M20" s="402"/>
      <c r="N20" s="413"/>
    </row>
    <row r="21" spans="2:14">
      <c r="B21" s="405" t="s">
        <v>342</v>
      </c>
      <c r="C21" s="406">
        <v>32671</v>
      </c>
      <c r="D21" s="29">
        <f>C21/$C$21</f>
        <v>1</v>
      </c>
      <c r="E21" s="406">
        <v>30806</v>
      </c>
      <c r="F21" s="29">
        <f>E21/$E$21</f>
        <v>1</v>
      </c>
      <c r="G21" s="29">
        <f>(E21-C21)/C21</f>
        <v>-5.7084264332282454E-2</v>
      </c>
      <c r="I21" s="405" t="s">
        <v>342</v>
      </c>
      <c r="J21" s="406">
        <v>32113</v>
      </c>
      <c r="K21" s="29">
        <f>J21/$J$21</f>
        <v>1</v>
      </c>
      <c r="L21" s="406">
        <v>29535</v>
      </c>
      <c r="M21" s="29">
        <f>L21/$L$21</f>
        <v>1</v>
      </c>
      <c r="N21" s="29">
        <f>(L21-J21)/J21</f>
        <v>-8.0279014729237375E-2</v>
      </c>
    </row>
    <row r="22" spans="2:14">
      <c r="B22" s="407" t="s">
        <v>343</v>
      </c>
      <c r="C22" s="408">
        <v>19044</v>
      </c>
      <c r="D22" s="33">
        <f>C22/$C$21</f>
        <v>0.58290226806648093</v>
      </c>
      <c r="E22" s="408">
        <v>18641</v>
      </c>
      <c r="F22" s="33">
        <f>E22/$E$21</f>
        <v>0.6051093942738428</v>
      </c>
      <c r="G22" s="33">
        <f>(E22-C22)/C22</f>
        <v>-2.1161520688930898E-2</v>
      </c>
      <c r="I22" s="407" t="s">
        <v>343</v>
      </c>
      <c r="J22" s="408">
        <v>19237</v>
      </c>
      <c r="K22" s="33">
        <f>J22/$J$21</f>
        <v>0.59904088686824652</v>
      </c>
      <c r="L22" s="408">
        <v>18673</v>
      </c>
      <c r="M22" s="33">
        <f>L22/$L$21</f>
        <v>0.63223294396478757</v>
      </c>
      <c r="N22" s="33">
        <f>(L22-J22)/J22</f>
        <v>-2.9318500805738942E-2</v>
      </c>
    </row>
    <row r="23" spans="2:14">
      <c r="B23" s="409" t="s">
        <v>344</v>
      </c>
      <c r="C23" s="410">
        <v>13627</v>
      </c>
      <c r="D23" s="35">
        <f>C23/$C$21</f>
        <v>0.41709773193351901</v>
      </c>
      <c r="E23" s="410">
        <v>12165</v>
      </c>
      <c r="F23" s="35">
        <f>E23/$E$21</f>
        <v>0.39489060572615725</v>
      </c>
      <c r="G23" s="33">
        <f>(E23-C23)/C23</f>
        <v>-0.1072870037425699</v>
      </c>
      <c r="I23" s="409" t="s">
        <v>344</v>
      </c>
      <c r="J23" s="410">
        <v>12876</v>
      </c>
      <c r="K23" s="35">
        <f>J23/$J$21</f>
        <v>0.40095911313175348</v>
      </c>
      <c r="L23" s="410">
        <v>10862</v>
      </c>
      <c r="M23" s="35">
        <f>L23/$L$21</f>
        <v>0.36776705603521248</v>
      </c>
      <c r="N23" s="33">
        <f>(L23-J23)/J23</f>
        <v>-0.15641503572538054</v>
      </c>
    </row>
    <row r="24" spans="2:14">
      <c r="B24" s="418" t="s">
        <v>87</v>
      </c>
      <c r="C24" s="419"/>
      <c r="D24" s="420"/>
      <c r="E24" s="419"/>
      <c r="F24" s="421"/>
      <c r="G24" s="422"/>
      <c r="I24" s="418" t="s">
        <v>87</v>
      </c>
      <c r="J24" s="419"/>
      <c r="K24" s="420"/>
      <c r="L24" s="419"/>
      <c r="M24" s="421"/>
      <c r="N24" s="422"/>
    </row>
    <row r="25" spans="2:14">
      <c r="B25" s="405" t="s">
        <v>342</v>
      </c>
      <c r="C25" s="406">
        <v>28846</v>
      </c>
      <c r="D25" s="29">
        <f>C25/$C$25</f>
        <v>1</v>
      </c>
      <c r="E25" s="406">
        <v>27225</v>
      </c>
      <c r="F25" s="29">
        <f>E25/$E$25</f>
        <v>1</v>
      </c>
      <c r="G25" s="29">
        <f>(E25-C25)/C25</f>
        <v>-5.6194966373153993E-2</v>
      </c>
      <c r="I25" s="405" t="s">
        <v>342</v>
      </c>
      <c r="J25" s="406">
        <v>28475</v>
      </c>
      <c r="K25" s="29">
        <f>J25/$J$25</f>
        <v>1</v>
      </c>
      <c r="L25" s="406">
        <v>25676</v>
      </c>
      <c r="M25" s="29">
        <f>L25/$L$25</f>
        <v>1</v>
      </c>
      <c r="N25" s="29">
        <f>(L25-J25)/J25</f>
        <v>-9.8296751536435467E-2</v>
      </c>
    </row>
    <row r="26" spans="2:14">
      <c r="B26" s="407" t="s">
        <v>343</v>
      </c>
      <c r="C26" s="408">
        <v>16831</v>
      </c>
      <c r="D26" s="33">
        <f>C26/$C$25</f>
        <v>0.5834777785481523</v>
      </c>
      <c r="E26" s="408">
        <v>16442</v>
      </c>
      <c r="F26" s="33">
        <f>E26/$E$25</f>
        <v>0.60393021120293844</v>
      </c>
      <c r="G26" s="33">
        <f>(E26-C26)/C26</f>
        <v>-2.3112114550531755E-2</v>
      </c>
      <c r="I26" s="407" t="s">
        <v>343</v>
      </c>
      <c r="J26" s="408">
        <v>17038</v>
      </c>
      <c r="K26" s="33">
        <f>J26/$J$25</f>
        <v>0.5983494293239684</v>
      </c>
      <c r="L26" s="408">
        <v>16158</v>
      </c>
      <c r="M26" s="33">
        <f>L26/$L$25</f>
        <v>0.6293036298488861</v>
      </c>
      <c r="N26" s="33">
        <f>(L26-J26)/J26</f>
        <v>-5.1649254607348281E-2</v>
      </c>
    </row>
    <row r="27" spans="2:14">
      <c r="B27" s="409" t="s">
        <v>344</v>
      </c>
      <c r="C27" s="410">
        <v>12015</v>
      </c>
      <c r="D27" s="35">
        <f>C27/$C$25</f>
        <v>0.41652222145184775</v>
      </c>
      <c r="E27" s="410">
        <v>10783</v>
      </c>
      <c r="F27" s="35">
        <f>E27/$E$25</f>
        <v>0.39606978879706151</v>
      </c>
      <c r="G27" s="33">
        <f>(E27-C27)/C27</f>
        <v>-0.10253849354972951</v>
      </c>
      <c r="I27" s="409" t="s">
        <v>344</v>
      </c>
      <c r="J27" s="410">
        <v>11437</v>
      </c>
      <c r="K27" s="33">
        <f>J27/$J$25</f>
        <v>0.4016505706760316</v>
      </c>
      <c r="L27" s="410">
        <v>9518</v>
      </c>
      <c r="M27" s="33">
        <f>L27/$L$25</f>
        <v>0.3706963701511139</v>
      </c>
      <c r="N27" s="33">
        <f>(L27-J27)/J27</f>
        <v>-0.16778875579260297</v>
      </c>
    </row>
    <row r="28" spans="2:14">
      <c r="B28" s="74" t="s">
        <v>348</v>
      </c>
      <c r="C28" s="411"/>
      <c r="D28" s="404"/>
      <c r="E28" s="411"/>
      <c r="F28" s="402"/>
      <c r="G28" s="413"/>
      <c r="I28" s="74" t="s">
        <v>348</v>
      </c>
      <c r="J28" s="411"/>
      <c r="K28" s="404"/>
      <c r="L28" s="411"/>
      <c r="M28" s="402"/>
      <c r="N28" s="413"/>
    </row>
    <row r="29" spans="2:14">
      <c r="B29" s="405" t="s">
        <v>342</v>
      </c>
      <c r="C29" s="406">
        <v>147994</v>
      </c>
      <c r="D29" s="29">
        <f>C29/$C$29</f>
        <v>1</v>
      </c>
      <c r="E29" s="406">
        <v>143674</v>
      </c>
      <c r="F29" s="29">
        <f>E29/$E$29</f>
        <v>1</v>
      </c>
      <c r="G29" s="29">
        <f>(E29-C29)/C29</f>
        <v>-2.9190372582672271E-2</v>
      </c>
      <c r="I29" s="405" t="s">
        <v>342</v>
      </c>
      <c r="J29" s="406">
        <v>145634</v>
      </c>
      <c r="K29" s="29">
        <f>J29/$J$29</f>
        <v>1</v>
      </c>
      <c r="L29" s="406">
        <v>142277</v>
      </c>
      <c r="M29" s="29">
        <f>L29/$L$29</f>
        <v>1</v>
      </c>
      <c r="N29" s="29">
        <f>(L29-J29)/J29</f>
        <v>-2.3050935907823724E-2</v>
      </c>
    </row>
    <row r="30" spans="2:14">
      <c r="B30" s="407" t="s">
        <v>343</v>
      </c>
      <c r="C30" s="408">
        <v>65968</v>
      </c>
      <c r="D30" s="33">
        <f>C30/$C$29</f>
        <v>0.44574780058651026</v>
      </c>
      <c r="E30" s="408">
        <v>64882</v>
      </c>
      <c r="F30" s="33">
        <f>E30/$E$29</f>
        <v>0.45159179809847294</v>
      </c>
      <c r="G30" s="33">
        <f>(E30-C30)/C30</f>
        <v>-1.6462527285956829E-2</v>
      </c>
      <c r="I30" s="407" t="s">
        <v>343</v>
      </c>
      <c r="J30" s="408">
        <v>65407</v>
      </c>
      <c r="K30" s="33">
        <f>J30/$J$29</f>
        <v>0.44911902440364199</v>
      </c>
      <c r="L30" s="408">
        <v>64849</v>
      </c>
      <c r="M30" s="33">
        <f>L30/$L$29</f>
        <v>0.45579397935014093</v>
      </c>
      <c r="N30" s="33">
        <f>(L30-J30)/J30</f>
        <v>-8.5311969666855229E-3</v>
      </c>
    </row>
    <row r="31" spans="2:14">
      <c r="B31" s="409" t="s">
        <v>344</v>
      </c>
      <c r="C31" s="410">
        <v>82026</v>
      </c>
      <c r="D31" s="33">
        <f>C31/$C$29</f>
        <v>0.55425219941348969</v>
      </c>
      <c r="E31" s="410">
        <v>78792</v>
      </c>
      <c r="F31" s="33">
        <f>E31/$E$29</f>
        <v>0.54840820190152706</v>
      </c>
      <c r="G31" s="33">
        <f>(E31-C31)/C31</f>
        <v>-3.9426523297491037E-2</v>
      </c>
      <c r="I31" s="409" t="s">
        <v>344</v>
      </c>
      <c r="J31" s="410">
        <v>80227</v>
      </c>
      <c r="K31" s="33">
        <f>J31/$J$29</f>
        <v>0.55088097559635796</v>
      </c>
      <c r="L31" s="410">
        <v>77428</v>
      </c>
      <c r="M31" s="33">
        <f>L31/$L$29</f>
        <v>0.54420602064985912</v>
      </c>
      <c r="N31" s="33">
        <f>(L31-J31)/J31</f>
        <v>-3.4888503870268116E-2</v>
      </c>
    </row>
    <row r="32" spans="2:14">
      <c r="B32" s="418" t="s">
        <v>302</v>
      </c>
      <c r="C32" s="419"/>
      <c r="D32" s="420"/>
      <c r="E32" s="419"/>
      <c r="F32" s="421"/>
      <c r="G32" s="422"/>
      <c r="I32" s="418" t="s">
        <v>302</v>
      </c>
      <c r="J32" s="419"/>
      <c r="K32" s="420"/>
      <c r="L32" s="419"/>
      <c r="M32" s="421"/>
      <c r="N32" s="422"/>
    </row>
    <row r="33" spans="2:14">
      <c r="B33" s="405" t="s">
        <v>342</v>
      </c>
      <c r="C33" s="406">
        <v>65517</v>
      </c>
      <c r="D33" s="29">
        <f>C33/$C$33</f>
        <v>1</v>
      </c>
      <c r="E33" s="406">
        <v>63430</v>
      </c>
      <c r="F33" s="29">
        <f>E33/$E$33</f>
        <v>1</v>
      </c>
      <c r="G33" s="29">
        <f>(E33-C33)/C33</f>
        <v>-3.1854327884365888E-2</v>
      </c>
      <c r="I33" s="405" t="s">
        <v>342</v>
      </c>
      <c r="J33" s="406">
        <v>64757</v>
      </c>
      <c r="K33" s="29">
        <f>J33/$J$33</f>
        <v>1</v>
      </c>
      <c r="L33" s="406">
        <v>62780</v>
      </c>
      <c r="M33" s="29">
        <f>L33/$L$33</f>
        <v>1</v>
      </c>
      <c r="N33" s="29">
        <f>(L33-J33)/J33</f>
        <v>-3.0529518044381303E-2</v>
      </c>
    </row>
    <row r="34" spans="2:14">
      <c r="B34" s="407" t="s">
        <v>343</v>
      </c>
      <c r="C34" s="408">
        <v>33977</v>
      </c>
      <c r="D34" s="33">
        <f>C34/$C$33</f>
        <v>0.51859822641451836</v>
      </c>
      <c r="E34" s="408">
        <v>32855</v>
      </c>
      <c r="F34" s="33">
        <f>E34/$E$33</f>
        <v>0.51797256818540127</v>
      </c>
      <c r="G34" s="33">
        <f>(E34-C34)/C34</f>
        <v>-3.3022338640845278E-2</v>
      </c>
      <c r="I34" s="407" t="s">
        <v>343</v>
      </c>
      <c r="J34" s="408">
        <v>33507</v>
      </c>
      <c r="K34" s="33">
        <f>J34/$J$33</f>
        <v>0.51742668746235931</v>
      </c>
      <c r="L34" s="408">
        <v>32855</v>
      </c>
      <c r="M34" s="33">
        <f>L34/$L$33</f>
        <v>0.52333545715195917</v>
      </c>
      <c r="N34" s="33">
        <f>(L34-J34)/J34</f>
        <v>-1.945862058674307E-2</v>
      </c>
    </row>
    <row r="35" spans="2:14">
      <c r="B35" s="409" t="s">
        <v>344</v>
      </c>
      <c r="C35" s="423">
        <v>31540</v>
      </c>
      <c r="D35" s="424">
        <f>C35/$C$33</f>
        <v>0.48140177358548164</v>
      </c>
      <c r="E35" s="423">
        <v>30575</v>
      </c>
      <c r="F35" s="424">
        <f>E35/$E$33</f>
        <v>0.48202743181459878</v>
      </c>
      <c r="G35" s="424">
        <f>(E35-C35)/C35</f>
        <v>-3.0596068484464174E-2</v>
      </c>
      <c r="I35" s="409" t="s">
        <v>344</v>
      </c>
      <c r="J35" s="423">
        <v>31250</v>
      </c>
      <c r="K35" s="424">
        <f>J35/$J$33</f>
        <v>0.48257331253764074</v>
      </c>
      <c r="L35" s="423">
        <v>29925</v>
      </c>
      <c r="M35" s="424">
        <f>L35/$L$33</f>
        <v>0.47666454284804077</v>
      </c>
      <c r="N35" s="424">
        <f>(L35-J35)/J35</f>
        <v>-4.24E-2</v>
      </c>
    </row>
    <row r="36" spans="2:14">
      <c r="B36" s="418" t="s">
        <v>303</v>
      </c>
      <c r="C36" s="419"/>
      <c r="D36" s="420"/>
      <c r="E36" s="419"/>
      <c r="F36" s="421"/>
      <c r="G36" s="422"/>
      <c r="I36" s="418" t="s">
        <v>303</v>
      </c>
      <c r="J36" s="419"/>
      <c r="K36" s="420"/>
      <c r="L36" s="419"/>
      <c r="M36" s="421"/>
      <c r="N36" s="422"/>
    </row>
    <row r="37" spans="2:14">
      <c r="B37" s="405" t="s">
        <v>342</v>
      </c>
      <c r="C37" s="406">
        <v>55465</v>
      </c>
      <c r="D37" s="29">
        <f>C37/$C$37</f>
        <v>1</v>
      </c>
      <c r="E37" s="406">
        <v>53697</v>
      </c>
      <c r="F37" s="29">
        <f>E37/$E$37</f>
        <v>1</v>
      </c>
      <c r="G37" s="29">
        <f>(E37-C37)/C37</f>
        <v>-3.1875957811232307E-2</v>
      </c>
      <c r="I37" s="405" t="s">
        <v>342</v>
      </c>
      <c r="J37" s="406">
        <v>54367</v>
      </c>
      <c r="K37" s="29">
        <f>J37/$J$37</f>
        <v>1</v>
      </c>
      <c r="L37" s="406">
        <v>53044</v>
      </c>
      <c r="M37" s="29">
        <f>L37/$L$37</f>
        <v>1</v>
      </c>
      <c r="N37" s="29">
        <f>(L37-J37)/J37</f>
        <v>-2.4334614747916934E-2</v>
      </c>
    </row>
    <row r="38" spans="2:14">
      <c r="B38" s="407" t="s">
        <v>343</v>
      </c>
      <c r="C38" s="408">
        <v>20292</v>
      </c>
      <c r="D38" s="33">
        <f>C38/$C$37</f>
        <v>0.36585233931308031</v>
      </c>
      <c r="E38" s="408">
        <v>20363</v>
      </c>
      <c r="F38" s="33">
        <f>E38/$E$37</f>
        <v>0.37922044062051885</v>
      </c>
      <c r="G38" s="33">
        <f>(E38-C38)/C38</f>
        <v>3.4989158288980878E-3</v>
      </c>
      <c r="I38" s="407" t="s">
        <v>343</v>
      </c>
      <c r="J38" s="408">
        <v>20236</v>
      </c>
      <c r="K38" s="33">
        <f>J38/$J$37</f>
        <v>0.37221108392958963</v>
      </c>
      <c r="L38" s="408">
        <v>20332</v>
      </c>
      <c r="M38" s="33">
        <f>L38/$L$37</f>
        <v>0.38330442651383756</v>
      </c>
      <c r="N38" s="33">
        <f>(L38-J38)/J38</f>
        <v>4.7440205574224154E-3</v>
      </c>
    </row>
    <row r="39" spans="2:14">
      <c r="B39" s="409" t="s">
        <v>344</v>
      </c>
      <c r="C39" s="423">
        <v>35173</v>
      </c>
      <c r="D39" s="424">
        <f>C39/$C$37</f>
        <v>0.63414766068691963</v>
      </c>
      <c r="E39" s="423">
        <v>33334</v>
      </c>
      <c r="F39" s="424">
        <f>E39/$E$37</f>
        <v>0.62077955937948115</v>
      </c>
      <c r="G39" s="424">
        <f>(E39-C39)/C39</f>
        <v>-5.228442271060188E-2</v>
      </c>
      <c r="I39" s="409" t="s">
        <v>344</v>
      </c>
      <c r="J39" s="423">
        <v>34131</v>
      </c>
      <c r="K39" s="424">
        <f>J39/$J$37</f>
        <v>0.62778891607041032</v>
      </c>
      <c r="L39" s="423">
        <v>32712</v>
      </c>
      <c r="M39" s="424">
        <f>L39/$L$37</f>
        <v>0.61669557348616244</v>
      </c>
      <c r="N39" s="424">
        <f>(L39-J39)/J39</f>
        <v>-4.1575107673376112E-2</v>
      </c>
    </row>
    <row r="40" spans="2:14" ht="44.25" customHeight="1">
      <c r="B40" s="544" t="s">
        <v>349</v>
      </c>
      <c r="C40" s="545"/>
      <c r="D40" s="545"/>
      <c r="E40" s="545"/>
      <c r="F40" s="545"/>
      <c r="G40" s="546"/>
      <c r="I40" s="544" t="s">
        <v>349</v>
      </c>
      <c r="J40" s="545"/>
      <c r="K40" s="545"/>
      <c r="L40" s="545"/>
      <c r="M40" s="545"/>
      <c r="N40" s="546"/>
    </row>
    <row r="41" spans="2:14">
      <c r="B41" s="20"/>
    </row>
    <row r="42" spans="2:14">
      <c r="B42" s="20"/>
    </row>
    <row r="43" spans="2:14">
      <c r="B43" s="20"/>
    </row>
    <row r="44" spans="2:14">
      <c r="B44" s="20"/>
    </row>
    <row r="45" spans="2:14" ht="27.75" customHeight="1"/>
    <row r="46" spans="2:14" ht="36" customHeight="1"/>
    <row r="47" spans="2:14" ht="15" customHeight="1"/>
    <row r="51" ht="15" customHeight="1"/>
    <row r="55" ht="15" customHeight="1"/>
    <row r="59" ht="15" customHeight="1"/>
    <row r="63" ht="15" customHeight="1"/>
    <row r="67" spans="2:11" ht="44.25" customHeight="1"/>
    <row r="68" spans="2:11" ht="15" customHeight="1" thickBot="1"/>
    <row r="69" spans="2:11" ht="30" customHeight="1" thickBot="1">
      <c r="B69" s="10"/>
      <c r="C69" s="10"/>
      <c r="D69" s="10"/>
      <c r="F69" s="10"/>
      <c r="G69" s="53" t="s">
        <v>49</v>
      </c>
      <c r="H69" s="10"/>
      <c r="I69" s="10"/>
      <c r="J69" s="10"/>
      <c r="K69" s="10"/>
    </row>
  </sheetData>
  <mergeCells count="4">
    <mergeCell ref="B6:G6"/>
    <mergeCell ref="I6:N6"/>
    <mergeCell ref="B40:G40"/>
    <mergeCell ref="I40:N40"/>
  </mergeCells>
  <hyperlinks>
    <hyperlink ref="G69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&amp;RTurismo en Cifras PUERTO DE LA CRUZ (acumulado julio 2010)</oddHeader>
    <oddFooter>&amp;CTurismo de Tenerife&amp;R&amp;P</oddFooter>
  </headerFooter>
  <rowBreaks count="2" manualBreakCount="2">
    <brk id="68" min="1" max="7" man="1"/>
    <brk id="118" min="1" max="7" man="1"/>
  </rowBreaks>
  <colBreaks count="1" manualBreakCount="1">
    <brk id="15" max="1048575" man="1"/>
  </colBreaks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 fitToPage="1"/>
  </sheetPr>
  <dimension ref="B54:L56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54" spans="2:12" ht="19.5" customHeight="1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</row>
    <row r="55" spans="2:12" ht="15" customHeight="1" thickBot="1"/>
    <row r="56" spans="2:12" ht="30" customHeight="1" thickBot="1">
      <c r="I56" s="53" t="s">
        <v>51</v>
      </c>
    </row>
  </sheetData>
  <hyperlinks>
    <hyperlink ref="I56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 fitToPage="1"/>
  </sheetPr>
  <dimension ref="C1:Q51"/>
  <sheetViews>
    <sheetView showGridLines="0" showRowColHeaders="0" showOutlineSymbols="0" topLeftCell="A22" zoomScaleNormal="100" workbookViewId="0">
      <selection activeCell="I54" sqref="I54"/>
    </sheetView>
  </sheetViews>
  <sheetFormatPr baseColWidth="10" defaultRowHeight="12.75"/>
  <cols>
    <col min="1" max="2" width="11.42578125" style="2"/>
    <col min="3" max="3" width="26.85546875" style="2" customWidth="1"/>
    <col min="4" max="4" width="12.7109375" style="2" customWidth="1"/>
    <col min="5" max="5" width="10.5703125" style="2" customWidth="1"/>
    <col min="6" max="6" width="12.7109375" style="2" customWidth="1"/>
    <col min="7" max="7" width="10.7109375" style="2" customWidth="1"/>
    <col min="8" max="8" width="10.5703125" style="2" customWidth="1"/>
    <col min="9" max="9" width="8.42578125" style="2" customWidth="1"/>
    <col min="10" max="10" width="23.28515625" style="2" customWidth="1"/>
    <col min="11" max="256" width="11.42578125" style="2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2" width="11.42578125" style="2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8" width="11.42578125" style="2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4" width="11.42578125" style="2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80" width="11.42578125" style="2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6" width="11.42578125" style="2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2" width="11.42578125" style="2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8" width="11.42578125" style="2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4" width="11.42578125" style="2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60" width="11.42578125" style="2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6" width="11.42578125" style="2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2" width="11.42578125" style="2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8" width="11.42578125" style="2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4" width="11.42578125" style="2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40" width="11.42578125" style="2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6" width="11.42578125" style="2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2" width="11.42578125" style="2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8" width="11.42578125" style="2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4" width="11.42578125" style="2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20" width="11.42578125" style="2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6" width="11.42578125" style="2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2" width="11.42578125" style="2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8" width="11.42578125" style="2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4" width="11.42578125" style="2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400" width="11.42578125" style="2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6" width="11.42578125" style="2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2" width="11.42578125" style="2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8" width="11.42578125" style="2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4" width="11.42578125" style="2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80" width="11.42578125" style="2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6" width="11.42578125" style="2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2" width="11.42578125" style="2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8" width="11.42578125" style="2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4" width="11.42578125" style="2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60" width="11.42578125" style="2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6" width="11.42578125" style="2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2" width="11.42578125" style="2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8" width="11.42578125" style="2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4" width="11.42578125" style="2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40" width="11.42578125" style="2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6" width="11.42578125" style="2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2" width="11.42578125" style="2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8" width="11.42578125" style="2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4" width="11.42578125" style="2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20" width="11.42578125" style="2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6" width="11.42578125" style="2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2" width="11.42578125" style="2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8" width="11.42578125" style="2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4" width="11.42578125" style="2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800" width="11.42578125" style="2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6" width="11.42578125" style="2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2" width="11.42578125" style="2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8" width="11.42578125" style="2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4" width="11.42578125" style="2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80" width="11.42578125" style="2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6" width="11.42578125" style="2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2" width="11.42578125" style="2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8" width="11.42578125" style="2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4" width="11.42578125" style="2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60" width="11.42578125" style="2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6" width="11.42578125" style="2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2" width="11.42578125" style="2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8" width="11.42578125" style="2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3:17">
      <c r="C1" s="20"/>
    </row>
    <row r="2" spans="3:17">
      <c r="C2" s="20"/>
    </row>
    <row r="3" spans="3:17">
      <c r="C3" s="20"/>
    </row>
    <row r="4" spans="3:17">
      <c r="C4" s="20"/>
    </row>
    <row r="5" spans="3:17">
      <c r="C5" s="20"/>
    </row>
    <row r="6" spans="3:17" ht="27.75" customHeight="1">
      <c r="C6" s="547" t="s">
        <v>350</v>
      </c>
      <c r="D6" s="548"/>
      <c r="E6" s="548"/>
      <c r="F6" s="548"/>
      <c r="G6" s="548"/>
      <c r="H6" s="549"/>
      <c r="J6" s="547" t="s">
        <v>351</v>
      </c>
      <c r="K6" s="548"/>
      <c r="L6" s="548"/>
      <c r="M6" s="548"/>
      <c r="N6" s="548"/>
      <c r="O6" s="549"/>
    </row>
    <row r="7" spans="3:17" ht="24">
      <c r="C7" s="399"/>
      <c r="D7" s="165" t="str">
        <f>actualizaciones!$A$4</f>
        <v>I semestre 2009</v>
      </c>
      <c r="E7" s="400" t="s">
        <v>27</v>
      </c>
      <c r="F7" s="165" t="str">
        <f>actualizaciones!$B$4</f>
        <v>I semestre 2010</v>
      </c>
      <c r="G7" s="400" t="s">
        <v>27</v>
      </c>
      <c r="H7" s="401" t="s">
        <v>28</v>
      </c>
      <c r="J7" s="399"/>
      <c r="K7" s="165" t="str">
        <f>actualizaciones!$A$5</f>
        <v>II semestre 2009</v>
      </c>
      <c r="L7" s="400" t="s">
        <v>27</v>
      </c>
      <c r="M7" s="165" t="str">
        <f>actualizaciones!$B$5</f>
        <v>II semestre 2010</v>
      </c>
      <c r="N7" s="400" t="s">
        <v>27</v>
      </c>
      <c r="O7" s="401" t="s">
        <v>28</v>
      </c>
    </row>
    <row r="8" spans="3:17">
      <c r="C8" s="425" t="s">
        <v>352</v>
      </c>
      <c r="D8" s="406">
        <v>65517</v>
      </c>
      <c r="E8" s="29">
        <f t="shared" ref="E8:E14" si="0">D8/$D$8</f>
        <v>1</v>
      </c>
      <c r="F8" s="406">
        <v>63430</v>
      </c>
      <c r="G8" s="29">
        <f t="shared" ref="G8:G14" si="1">F8/$F$8</f>
        <v>1</v>
      </c>
      <c r="H8" s="426">
        <f t="shared" ref="H8:H14" si="2">(F8-D8)/D8</f>
        <v>-3.1854327884365888E-2</v>
      </c>
      <c r="J8" s="425" t="s">
        <v>352</v>
      </c>
      <c r="K8" s="406">
        <v>64757</v>
      </c>
      <c r="L8" s="29">
        <f t="shared" ref="L8:L14" si="3">K8/$K$8</f>
        <v>1</v>
      </c>
      <c r="M8" s="406">
        <v>62780</v>
      </c>
      <c r="N8" s="29">
        <f t="shared" ref="N8:N14" si="4">M8/$M$8</f>
        <v>1</v>
      </c>
      <c r="O8" s="426">
        <f t="shared" ref="O8:O14" si="5">(M8-K8)/K8</f>
        <v>-3.0529518044381303E-2</v>
      </c>
    </row>
    <row r="9" spans="3:17">
      <c r="C9" s="427" t="s">
        <v>353</v>
      </c>
      <c r="D9" s="408">
        <v>33977</v>
      </c>
      <c r="E9" s="33">
        <f t="shared" si="0"/>
        <v>0.51859822641451836</v>
      </c>
      <c r="F9" s="408">
        <v>32855</v>
      </c>
      <c r="G9" s="33">
        <f t="shared" si="1"/>
        <v>0.51797256818540127</v>
      </c>
      <c r="H9" s="358">
        <f t="shared" si="2"/>
        <v>-3.3022338640845278E-2</v>
      </c>
      <c r="J9" s="427" t="s">
        <v>353</v>
      </c>
      <c r="K9" s="408">
        <v>33507</v>
      </c>
      <c r="L9" s="33">
        <f t="shared" si="3"/>
        <v>0.51742668746235931</v>
      </c>
      <c r="M9" s="408">
        <v>32855</v>
      </c>
      <c r="N9" s="33">
        <f t="shared" si="4"/>
        <v>0.52333545715195917</v>
      </c>
      <c r="O9" s="358">
        <f t="shared" si="5"/>
        <v>-1.945862058674307E-2</v>
      </c>
    </row>
    <row r="10" spans="3:17">
      <c r="C10" s="409" t="s">
        <v>354</v>
      </c>
      <c r="D10" s="408">
        <v>4520</v>
      </c>
      <c r="E10" s="33">
        <f t="shared" si="0"/>
        <v>6.89897278568921E-2</v>
      </c>
      <c r="F10" s="408">
        <v>4568</v>
      </c>
      <c r="G10" s="33">
        <f t="shared" si="1"/>
        <v>7.20163960271165E-2</v>
      </c>
      <c r="H10" s="358">
        <f t="shared" si="2"/>
        <v>1.0619469026548672E-2</v>
      </c>
      <c r="J10" s="409" t="s">
        <v>354</v>
      </c>
      <c r="K10" s="408">
        <v>4520</v>
      </c>
      <c r="L10" s="33">
        <f t="shared" si="3"/>
        <v>6.9799403925444356E-2</v>
      </c>
      <c r="M10" s="408">
        <v>4568</v>
      </c>
      <c r="N10" s="33">
        <f t="shared" si="4"/>
        <v>7.2762026122969101E-2</v>
      </c>
      <c r="O10" s="358">
        <f t="shared" si="5"/>
        <v>1.0619469026548672E-2</v>
      </c>
    </row>
    <row r="11" spans="3:17">
      <c r="C11" s="409" t="s">
        <v>355</v>
      </c>
      <c r="D11" s="408">
        <v>21699</v>
      </c>
      <c r="E11" s="33">
        <f t="shared" si="0"/>
        <v>0.33119648335546498</v>
      </c>
      <c r="F11" s="408">
        <v>21699</v>
      </c>
      <c r="G11" s="33">
        <f t="shared" si="1"/>
        <v>0.34209364653949237</v>
      </c>
      <c r="H11" s="358">
        <f t="shared" si="2"/>
        <v>0</v>
      </c>
      <c r="J11" s="409" t="s">
        <v>355</v>
      </c>
      <c r="K11" s="408">
        <v>21699</v>
      </c>
      <c r="L11" s="33">
        <f t="shared" si="3"/>
        <v>0.33508346588013649</v>
      </c>
      <c r="M11" s="408">
        <v>21699</v>
      </c>
      <c r="N11" s="33">
        <f t="shared" si="4"/>
        <v>0.34563555272379737</v>
      </c>
      <c r="O11" s="358">
        <f t="shared" si="5"/>
        <v>0</v>
      </c>
    </row>
    <row r="12" spans="3:17">
      <c r="C12" s="409" t="s">
        <v>356</v>
      </c>
      <c r="D12" s="408">
        <v>7288</v>
      </c>
      <c r="E12" s="33">
        <f t="shared" si="0"/>
        <v>0.11123830456217471</v>
      </c>
      <c r="F12" s="408">
        <v>6118</v>
      </c>
      <c r="G12" s="33">
        <f t="shared" si="1"/>
        <v>9.6452782594986602E-2</v>
      </c>
      <c r="H12" s="358">
        <f t="shared" si="2"/>
        <v>-0.16053787047200879</v>
      </c>
      <c r="J12" s="409" t="s">
        <v>356</v>
      </c>
      <c r="K12" s="408">
        <v>6818</v>
      </c>
      <c r="L12" s="33">
        <f t="shared" si="3"/>
        <v>0.1052859150362123</v>
      </c>
      <c r="M12" s="408">
        <v>6118</v>
      </c>
      <c r="N12" s="33">
        <f t="shared" si="4"/>
        <v>9.7451417648932781E-2</v>
      </c>
      <c r="O12" s="358">
        <f t="shared" si="5"/>
        <v>-0.10266940451745379</v>
      </c>
    </row>
    <row r="13" spans="3:17">
      <c r="C13" s="409" t="s">
        <v>357</v>
      </c>
      <c r="D13" s="408">
        <v>470</v>
      </c>
      <c r="E13" s="33">
        <f t="shared" si="0"/>
        <v>7.1737106399865688E-3</v>
      </c>
      <c r="F13" s="408">
        <v>470</v>
      </c>
      <c r="G13" s="33">
        <f t="shared" si="1"/>
        <v>7.4097430238057697E-3</v>
      </c>
      <c r="H13" s="358">
        <f t="shared" si="2"/>
        <v>0</v>
      </c>
      <c r="J13" s="409" t="s">
        <v>357</v>
      </c>
      <c r="K13" s="408">
        <v>470</v>
      </c>
      <c r="L13" s="33">
        <f t="shared" si="3"/>
        <v>7.2579026205661168E-3</v>
      </c>
      <c r="M13" s="408">
        <v>470</v>
      </c>
      <c r="N13" s="33">
        <f t="shared" si="4"/>
        <v>7.4864606562599556E-3</v>
      </c>
      <c r="O13" s="358">
        <f t="shared" si="5"/>
        <v>0</v>
      </c>
    </row>
    <row r="14" spans="3:17" ht="13.5" thickBot="1">
      <c r="C14" s="427" t="s">
        <v>358</v>
      </c>
      <c r="D14" s="408">
        <v>31540</v>
      </c>
      <c r="E14" s="33">
        <f t="shared" si="0"/>
        <v>0.48140177358548164</v>
      </c>
      <c r="F14" s="408">
        <v>30575</v>
      </c>
      <c r="G14" s="33">
        <f t="shared" si="1"/>
        <v>0.48202743181459878</v>
      </c>
      <c r="H14" s="358">
        <f t="shared" si="2"/>
        <v>-3.0596068484464174E-2</v>
      </c>
      <c r="J14" s="427" t="s">
        <v>358</v>
      </c>
      <c r="K14" s="408">
        <v>31250</v>
      </c>
      <c r="L14" s="33">
        <f t="shared" si="3"/>
        <v>0.48257331253764074</v>
      </c>
      <c r="M14" s="408">
        <v>29925</v>
      </c>
      <c r="N14" s="33">
        <f t="shared" si="4"/>
        <v>0.47666454284804077</v>
      </c>
      <c r="O14" s="358">
        <f t="shared" si="5"/>
        <v>-4.24E-2</v>
      </c>
    </row>
    <row r="15" spans="3:17" ht="23.25" customHeight="1" thickBot="1">
      <c r="C15" s="544" t="s">
        <v>359</v>
      </c>
      <c r="D15" s="545"/>
      <c r="E15" s="545"/>
      <c r="F15" s="545"/>
      <c r="G15" s="545"/>
      <c r="H15" s="546"/>
      <c r="J15" s="544" t="s">
        <v>359</v>
      </c>
      <c r="K15" s="545"/>
      <c r="L15" s="545"/>
      <c r="M15" s="545"/>
      <c r="N15" s="545"/>
      <c r="O15" s="546"/>
      <c r="Q15" s="53" t="s">
        <v>116</v>
      </c>
    </row>
    <row r="16" spans="3:17" ht="16.5" thickBot="1">
      <c r="C16" s="20"/>
      <c r="Q16" s="53" t="s">
        <v>117</v>
      </c>
    </row>
    <row r="17" spans="3:15">
      <c r="C17" s="20"/>
    </row>
    <row r="18" spans="3:15">
      <c r="C18" s="20"/>
    </row>
    <row r="19" spans="3:15" ht="27.75" customHeight="1">
      <c r="C19" s="547" t="s">
        <v>360</v>
      </c>
      <c r="D19" s="548"/>
      <c r="E19" s="548"/>
      <c r="F19" s="548"/>
      <c r="G19" s="548"/>
      <c r="H19" s="549"/>
      <c r="J19" s="547" t="s">
        <v>361</v>
      </c>
      <c r="K19" s="548"/>
      <c r="L19" s="548"/>
      <c r="M19" s="548"/>
      <c r="N19" s="548"/>
      <c r="O19" s="549"/>
    </row>
    <row r="20" spans="3:15" ht="24">
      <c r="C20" s="399"/>
      <c r="D20" s="165" t="str">
        <f>actualizaciones!$A$4</f>
        <v>I semestre 2009</v>
      </c>
      <c r="E20" s="400" t="s">
        <v>27</v>
      </c>
      <c r="F20" s="165" t="str">
        <f>actualizaciones!$B$4</f>
        <v>I semestre 2010</v>
      </c>
      <c r="G20" s="400" t="s">
        <v>27</v>
      </c>
      <c r="H20" s="401" t="s">
        <v>28</v>
      </c>
      <c r="J20" s="399"/>
      <c r="K20" s="165" t="str">
        <f>actualizaciones!$A$5</f>
        <v>II semestre 2009</v>
      </c>
      <c r="L20" s="400" t="s">
        <v>27</v>
      </c>
      <c r="M20" s="165" t="str">
        <f>actualizaciones!$B$5</f>
        <v>II semestre 2010</v>
      </c>
      <c r="N20" s="400" t="s">
        <v>27</v>
      </c>
      <c r="O20" s="401" t="s">
        <v>28</v>
      </c>
    </row>
    <row r="21" spans="3:15">
      <c r="C21" s="425" t="s">
        <v>352</v>
      </c>
      <c r="D21" s="406">
        <v>55465</v>
      </c>
      <c r="E21" s="29">
        <f t="shared" ref="E21:E27" si="6">D21/$D$21</f>
        <v>1</v>
      </c>
      <c r="F21" s="406">
        <v>53697</v>
      </c>
      <c r="G21" s="29">
        <f t="shared" ref="G21:G27" si="7">F21/$F$21</f>
        <v>1</v>
      </c>
      <c r="H21" s="426">
        <f t="shared" ref="H21:H27" si="8">(F21-D21)/D21</f>
        <v>-3.1875957811232307E-2</v>
      </c>
      <c r="J21" s="425" t="s">
        <v>352</v>
      </c>
      <c r="K21" s="406">
        <v>54367</v>
      </c>
      <c r="L21" s="29">
        <f t="shared" ref="L21:L27" si="9">K21/$K$21</f>
        <v>1</v>
      </c>
      <c r="M21" s="406">
        <v>53044</v>
      </c>
      <c r="N21" s="29">
        <f t="shared" ref="N21:N27" si="10">M21/$M$21</f>
        <v>1</v>
      </c>
      <c r="O21" s="426">
        <f t="shared" ref="O21:O27" si="11">(M21-K21)/K21</f>
        <v>-2.4334614747916934E-2</v>
      </c>
    </row>
    <row r="22" spans="3:15">
      <c r="C22" s="427" t="s">
        <v>353</v>
      </c>
      <c r="D22" s="408">
        <v>20292</v>
      </c>
      <c r="E22" s="33">
        <f t="shared" si="6"/>
        <v>0.36585233931308031</v>
      </c>
      <c r="F22" s="408">
        <v>20363</v>
      </c>
      <c r="G22" s="33">
        <f t="shared" si="7"/>
        <v>0.37922044062051885</v>
      </c>
      <c r="H22" s="358">
        <f t="shared" si="8"/>
        <v>3.4989158288980878E-3</v>
      </c>
      <c r="J22" s="427" t="s">
        <v>353</v>
      </c>
      <c r="K22" s="408">
        <v>20236</v>
      </c>
      <c r="L22" s="33">
        <f t="shared" si="9"/>
        <v>0.37221108392958963</v>
      </c>
      <c r="M22" s="408">
        <v>20332</v>
      </c>
      <c r="N22" s="33">
        <f t="shared" si="10"/>
        <v>0.38330442651383756</v>
      </c>
      <c r="O22" s="358">
        <f t="shared" si="11"/>
        <v>4.7440205574224154E-3</v>
      </c>
    </row>
    <row r="23" spans="3:15">
      <c r="C23" s="409" t="s">
        <v>354</v>
      </c>
      <c r="D23" s="408">
        <v>2483</v>
      </c>
      <c r="E23" s="33">
        <f t="shared" si="6"/>
        <v>4.4766970161363023E-2</v>
      </c>
      <c r="F23" s="408">
        <v>2483</v>
      </c>
      <c r="G23" s="33">
        <f t="shared" si="7"/>
        <v>4.6240944559286366E-2</v>
      </c>
      <c r="H23" s="358">
        <f t="shared" si="8"/>
        <v>0</v>
      </c>
      <c r="J23" s="409" t="s">
        <v>354</v>
      </c>
      <c r="K23" s="408">
        <v>2483</v>
      </c>
      <c r="L23" s="33">
        <f t="shared" si="9"/>
        <v>4.5671087240421578E-2</v>
      </c>
      <c r="M23" s="408">
        <v>2483</v>
      </c>
      <c r="N23" s="33">
        <f t="shared" si="10"/>
        <v>4.6810195309554332E-2</v>
      </c>
      <c r="O23" s="358">
        <f t="shared" si="11"/>
        <v>0</v>
      </c>
    </row>
    <row r="24" spans="3:15">
      <c r="C24" s="409" t="s">
        <v>355</v>
      </c>
      <c r="D24" s="408">
        <v>10523</v>
      </c>
      <c r="E24" s="33">
        <f t="shared" si="6"/>
        <v>0.1897232488957</v>
      </c>
      <c r="F24" s="408">
        <v>10650</v>
      </c>
      <c r="G24" s="33">
        <f t="shared" si="7"/>
        <v>0.19833510251969383</v>
      </c>
      <c r="H24" s="358">
        <f t="shared" si="8"/>
        <v>1.2068801672526846E-2</v>
      </c>
      <c r="J24" s="409" t="s">
        <v>355</v>
      </c>
      <c r="K24" s="408">
        <v>10523</v>
      </c>
      <c r="L24" s="33">
        <f t="shared" si="9"/>
        <v>0.19355491382640205</v>
      </c>
      <c r="M24" s="408">
        <v>10650</v>
      </c>
      <c r="N24" s="33">
        <f t="shared" si="10"/>
        <v>0.2007767136716688</v>
      </c>
      <c r="O24" s="358">
        <f t="shared" si="11"/>
        <v>1.2068801672526846E-2</v>
      </c>
    </row>
    <row r="25" spans="3:15">
      <c r="C25" s="409" t="s">
        <v>356</v>
      </c>
      <c r="D25" s="408">
        <v>6683</v>
      </c>
      <c r="E25" s="33">
        <f t="shared" si="6"/>
        <v>0.12049039935094204</v>
      </c>
      <c r="F25" s="408">
        <v>6683</v>
      </c>
      <c r="G25" s="33">
        <f t="shared" si="7"/>
        <v>0.12445760470789802</v>
      </c>
      <c r="H25" s="358">
        <f t="shared" si="8"/>
        <v>0</v>
      </c>
      <c r="J25" s="409" t="s">
        <v>356</v>
      </c>
      <c r="K25" s="408">
        <v>6683</v>
      </c>
      <c r="L25" s="33">
        <f t="shared" si="9"/>
        <v>0.12292383247190392</v>
      </c>
      <c r="M25" s="408">
        <v>6683</v>
      </c>
      <c r="N25" s="33">
        <f t="shared" si="10"/>
        <v>0.1259897443631702</v>
      </c>
      <c r="O25" s="358">
        <f t="shared" si="11"/>
        <v>0</v>
      </c>
    </row>
    <row r="26" spans="3:15">
      <c r="C26" s="409" t="s">
        <v>357</v>
      </c>
      <c r="D26" s="408">
        <v>603</v>
      </c>
      <c r="E26" s="33">
        <f t="shared" si="6"/>
        <v>1.0871720905075273E-2</v>
      </c>
      <c r="F26" s="408">
        <v>547</v>
      </c>
      <c r="G26" s="33">
        <f t="shared" si="7"/>
        <v>1.0186788833640614E-2</v>
      </c>
      <c r="H26" s="358">
        <f>(F26-D26)/D26</f>
        <v>-9.2868988391376445E-2</v>
      </c>
      <c r="J26" s="409" t="s">
        <v>357</v>
      </c>
      <c r="K26" s="408">
        <v>547</v>
      </c>
      <c r="L26" s="33">
        <f t="shared" si="9"/>
        <v>1.0061250390862104E-2</v>
      </c>
      <c r="M26" s="408">
        <v>516</v>
      </c>
      <c r="N26" s="33">
        <f t="shared" si="10"/>
        <v>9.727773169444235E-3</v>
      </c>
      <c r="O26" s="358">
        <f t="shared" si="11"/>
        <v>-5.6672760511882997E-2</v>
      </c>
    </row>
    <row r="27" spans="3:15">
      <c r="C27" s="427" t="s">
        <v>358</v>
      </c>
      <c r="D27" s="408">
        <v>35173</v>
      </c>
      <c r="E27" s="33">
        <f t="shared" si="6"/>
        <v>0.63414766068691963</v>
      </c>
      <c r="F27" s="408">
        <v>33334</v>
      </c>
      <c r="G27" s="33">
        <f t="shared" si="7"/>
        <v>0.62077955937948115</v>
      </c>
      <c r="H27" s="358">
        <f t="shared" si="8"/>
        <v>-5.228442271060188E-2</v>
      </c>
      <c r="J27" s="427" t="s">
        <v>358</v>
      </c>
      <c r="K27" s="410">
        <v>34131</v>
      </c>
      <c r="L27" s="35">
        <f t="shared" si="9"/>
        <v>0.62778891607041032</v>
      </c>
      <c r="M27" s="410">
        <v>32712</v>
      </c>
      <c r="N27" s="35">
        <f t="shared" si="10"/>
        <v>0.61669557348616244</v>
      </c>
      <c r="O27" s="428">
        <f t="shared" si="11"/>
        <v>-4.1575107673376112E-2</v>
      </c>
    </row>
    <row r="28" spans="3:15" ht="23.25" customHeight="1">
      <c r="C28" s="544" t="s">
        <v>359</v>
      </c>
      <c r="D28" s="545"/>
      <c r="E28" s="545"/>
      <c r="F28" s="545"/>
      <c r="G28" s="545"/>
      <c r="H28" s="546"/>
      <c r="J28" s="544" t="s">
        <v>359</v>
      </c>
      <c r="K28" s="545"/>
      <c r="L28" s="545"/>
      <c r="M28" s="545"/>
      <c r="N28" s="545"/>
      <c r="O28" s="546"/>
    </row>
    <row r="29" spans="3:15" ht="15" customHeight="1"/>
    <row r="31" spans="3:15" ht="27.75" customHeight="1">
      <c r="C31" s="547" t="s">
        <v>362</v>
      </c>
      <c r="D31" s="548"/>
      <c r="E31" s="548"/>
      <c r="F31" s="548"/>
      <c r="G31" s="548"/>
      <c r="H31" s="549"/>
      <c r="J31" s="547" t="s">
        <v>362</v>
      </c>
      <c r="K31" s="548"/>
      <c r="L31" s="548"/>
      <c r="M31" s="548"/>
      <c r="N31" s="548"/>
      <c r="O31" s="549"/>
    </row>
    <row r="32" spans="3:15" ht="24">
      <c r="C32" s="399"/>
      <c r="D32" s="165" t="str">
        <f>actualizaciones!$A$4</f>
        <v>I semestre 2009</v>
      </c>
      <c r="E32" s="400" t="s">
        <v>27</v>
      </c>
      <c r="F32" s="165" t="str">
        <f>actualizaciones!$B$4</f>
        <v>I semestre 2010</v>
      </c>
      <c r="G32" s="400" t="s">
        <v>27</v>
      </c>
      <c r="H32" s="401" t="s">
        <v>28</v>
      </c>
      <c r="J32" s="399"/>
      <c r="K32" s="165" t="str">
        <f>actualizaciones!$A$5</f>
        <v>II semestre 2009</v>
      </c>
      <c r="L32" s="400" t="s">
        <v>27</v>
      </c>
      <c r="M32" s="165" t="str">
        <f>actualizaciones!$B$5</f>
        <v>II semestre 2010</v>
      </c>
      <c r="N32" s="400" t="s">
        <v>27</v>
      </c>
      <c r="O32" s="401" t="s">
        <v>28</v>
      </c>
    </row>
    <row r="33" spans="3:15">
      <c r="C33" s="425" t="s">
        <v>352</v>
      </c>
      <c r="D33" s="406">
        <v>28846</v>
      </c>
      <c r="E33" s="29">
        <f t="shared" ref="E33:E38" si="12">D33/$D$33</f>
        <v>1</v>
      </c>
      <c r="F33" s="406">
        <v>27225</v>
      </c>
      <c r="G33" s="29">
        <f t="shared" ref="G33:G38" si="13">F33/$F$33</f>
        <v>1</v>
      </c>
      <c r="H33" s="426">
        <f t="shared" ref="H33:H38" si="14">(F33-D33)/D33</f>
        <v>-5.6194966373153993E-2</v>
      </c>
      <c r="J33" s="425" t="s">
        <v>352</v>
      </c>
      <c r="K33" s="406">
        <v>28475</v>
      </c>
      <c r="L33" s="29">
        <f t="shared" ref="L33:L38" si="15">K33/$K$33</f>
        <v>1</v>
      </c>
      <c r="M33" s="406">
        <v>25676</v>
      </c>
      <c r="N33" s="29">
        <f t="shared" ref="N33:N38" si="16">M33/$M$33</f>
        <v>1</v>
      </c>
      <c r="O33" s="426">
        <f t="shared" ref="O33:O38" si="17">(M33-K33)/K33</f>
        <v>-9.8296751536435467E-2</v>
      </c>
    </row>
    <row r="34" spans="3:15">
      <c r="C34" s="427" t="s">
        <v>353</v>
      </c>
      <c r="D34" s="408">
        <v>16831</v>
      </c>
      <c r="E34" s="33">
        <f t="shared" si="12"/>
        <v>0.5834777785481523</v>
      </c>
      <c r="F34" s="408">
        <v>16442</v>
      </c>
      <c r="G34" s="33">
        <f t="shared" si="13"/>
        <v>0.60393021120293844</v>
      </c>
      <c r="H34" s="358">
        <f t="shared" si="14"/>
        <v>-2.3112114550531755E-2</v>
      </c>
      <c r="J34" s="427" t="s">
        <v>353</v>
      </c>
      <c r="K34" s="408">
        <v>17038</v>
      </c>
      <c r="L34" s="33">
        <f t="shared" si="15"/>
        <v>0.5983494293239684</v>
      </c>
      <c r="M34" s="408">
        <v>16158</v>
      </c>
      <c r="N34" s="33">
        <f t="shared" si="16"/>
        <v>0.6293036298488861</v>
      </c>
      <c r="O34" s="358">
        <f t="shared" si="17"/>
        <v>-5.1649254607348281E-2</v>
      </c>
    </row>
    <row r="35" spans="3:15">
      <c r="C35" s="409" t="s">
        <v>363</v>
      </c>
      <c r="D35" s="408">
        <v>13239</v>
      </c>
      <c r="E35" s="33">
        <f t="shared" si="12"/>
        <v>0.45895444775705468</v>
      </c>
      <c r="F35" s="408">
        <v>12955</v>
      </c>
      <c r="G35" s="33">
        <f t="shared" si="13"/>
        <v>0.47584940312213042</v>
      </c>
      <c r="H35" s="358">
        <f t="shared" si="14"/>
        <v>-2.1451771281818868E-2</v>
      </c>
      <c r="J35" s="409" t="s">
        <v>363</v>
      </c>
      <c r="K35" s="408">
        <v>13551</v>
      </c>
      <c r="L35" s="33">
        <f t="shared" si="15"/>
        <v>0.47589113257243199</v>
      </c>
      <c r="M35" s="408">
        <v>12955</v>
      </c>
      <c r="N35" s="33">
        <f t="shared" si="16"/>
        <v>0.50455678454587938</v>
      </c>
      <c r="O35" s="358">
        <f t="shared" si="17"/>
        <v>-4.3981993948786068E-2</v>
      </c>
    </row>
    <row r="36" spans="3:15">
      <c r="C36" s="409" t="s">
        <v>356</v>
      </c>
      <c r="D36" s="408">
        <v>3219</v>
      </c>
      <c r="E36" s="33">
        <f t="shared" si="12"/>
        <v>0.11159259516050753</v>
      </c>
      <c r="F36" s="408">
        <v>3114</v>
      </c>
      <c r="G36" s="33">
        <f t="shared" si="13"/>
        <v>0.11438016528925619</v>
      </c>
      <c r="H36" s="358">
        <f t="shared" si="14"/>
        <v>-3.2618825722273995E-2</v>
      </c>
      <c r="J36" s="409" t="s">
        <v>356</v>
      </c>
      <c r="K36" s="408">
        <v>3114</v>
      </c>
      <c r="L36" s="33">
        <f t="shared" si="15"/>
        <v>0.10935908691834943</v>
      </c>
      <c r="M36" s="408">
        <v>2830</v>
      </c>
      <c r="N36" s="33">
        <f t="shared" si="16"/>
        <v>0.11021966038323726</v>
      </c>
      <c r="O36" s="358">
        <f t="shared" si="17"/>
        <v>-9.1201027617212591E-2</v>
      </c>
    </row>
    <row r="37" spans="3:15">
      <c r="C37" s="409" t="s">
        <v>357</v>
      </c>
      <c r="D37" s="408">
        <v>373</v>
      </c>
      <c r="E37" s="33">
        <f t="shared" si="12"/>
        <v>1.293073563059003E-2</v>
      </c>
      <c r="F37" s="408">
        <v>373</v>
      </c>
      <c r="G37" s="33">
        <f t="shared" si="13"/>
        <v>1.3700642791551882E-2</v>
      </c>
      <c r="H37" s="358">
        <f t="shared" si="14"/>
        <v>0</v>
      </c>
      <c r="J37" s="409" t="s">
        <v>357</v>
      </c>
      <c r="K37" s="408">
        <v>373</v>
      </c>
      <c r="L37" s="33">
        <f t="shared" si="15"/>
        <v>1.3099209833187006E-2</v>
      </c>
      <c r="M37" s="408">
        <v>373</v>
      </c>
      <c r="N37" s="33">
        <f t="shared" si="16"/>
        <v>1.4527184919769435E-2</v>
      </c>
      <c r="O37" s="358">
        <f t="shared" si="17"/>
        <v>0</v>
      </c>
    </row>
    <row r="38" spans="3:15">
      <c r="C38" s="427" t="s">
        <v>358</v>
      </c>
      <c r="D38" s="408">
        <v>12015</v>
      </c>
      <c r="E38" s="33">
        <f t="shared" si="12"/>
        <v>0.41652222145184775</v>
      </c>
      <c r="F38" s="408">
        <v>10783</v>
      </c>
      <c r="G38" s="33">
        <f t="shared" si="13"/>
        <v>0.39606978879706151</v>
      </c>
      <c r="H38" s="358">
        <f t="shared" si="14"/>
        <v>-0.10253849354972951</v>
      </c>
      <c r="J38" s="427" t="s">
        <v>358</v>
      </c>
      <c r="K38" s="408">
        <v>11437</v>
      </c>
      <c r="L38" s="33">
        <f t="shared" si="15"/>
        <v>0.4016505706760316</v>
      </c>
      <c r="M38" s="408">
        <v>9518</v>
      </c>
      <c r="N38" s="33">
        <f t="shared" si="16"/>
        <v>0.3706963701511139</v>
      </c>
      <c r="O38" s="358">
        <f t="shared" si="17"/>
        <v>-0.16778875579260297</v>
      </c>
    </row>
    <row r="39" spans="3:15" ht="23.25" customHeight="1">
      <c r="C39" s="544" t="s">
        <v>359</v>
      </c>
      <c r="D39" s="545"/>
      <c r="E39" s="545"/>
      <c r="F39" s="545"/>
      <c r="G39" s="545"/>
      <c r="H39" s="546"/>
      <c r="J39" s="544" t="s">
        <v>359</v>
      </c>
      <c r="K39" s="545"/>
      <c r="L39" s="545"/>
      <c r="M39" s="545"/>
      <c r="N39" s="545"/>
      <c r="O39" s="546"/>
    </row>
    <row r="42" spans="3:15" ht="27.75" customHeight="1">
      <c r="C42" s="547" t="s">
        <v>364</v>
      </c>
      <c r="D42" s="548"/>
      <c r="E42" s="548"/>
      <c r="F42" s="548"/>
      <c r="G42" s="548"/>
      <c r="H42" s="549"/>
      <c r="J42" s="547" t="s">
        <v>364</v>
      </c>
      <c r="K42" s="548"/>
      <c r="L42" s="548"/>
      <c r="M42" s="548"/>
      <c r="N42" s="548"/>
      <c r="O42" s="549"/>
    </row>
    <row r="43" spans="3:15" ht="24">
      <c r="C43" s="399"/>
      <c r="D43" s="165" t="str">
        <f>actualizaciones!$A$4</f>
        <v>I semestre 2009</v>
      </c>
      <c r="E43" s="400" t="s">
        <v>27</v>
      </c>
      <c r="F43" s="165" t="str">
        <f>actualizaciones!$B$4</f>
        <v>I semestre 2010</v>
      </c>
      <c r="G43" s="400" t="s">
        <v>27</v>
      </c>
      <c r="H43" s="401" t="s">
        <v>28</v>
      </c>
      <c r="J43" s="399"/>
      <c r="K43" s="165" t="str">
        <f>actualizaciones!$A$5</f>
        <v>II semestre 2009</v>
      </c>
      <c r="L43" s="400" t="s">
        <v>27</v>
      </c>
      <c r="M43" s="165" t="str">
        <f>actualizaciones!$B$5</f>
        <v>II semestre 2010</v>
      </c>
      <c r="N43" s="400" t="s">
        <v>27</v>
      </c>
      <c r="O43" s="401" t="s">
        <v>28</v>
      </c>
    </row>
    <row r="44" spans="3:15">
      <c r="C44" s="425" t="s">
        <v>352</v>
      </c>
      <c r="D44" s="406">
        <v>2531</v>
      </c>
      <c r="E44" s="29">
        <f t="shared" ref="E44:E50" si="18">D44/$D$44</f>
        <v>1</v>
      </c>
      <c r="F44" s="406">
        <v>2504</v>
      </c>
      <c r="G44" s="29">
        <f t="shared" ref="G44:G50" si="19">F44/$F$44</f>
        <v>1</v>
      </c>
      <c r="H44" s="426">
        <f t="shared" ref="H44:H49" si="20">(F44-D44)/D44</f>
        <v>-1.066772026866851E-2</v>
      </c>
      <c r="J44" s="425" t="s">
        <v>352</v>
      </c>
      <c r="K44" s="406">
        <v>2504</v>
      </c>
      <c r="L44" s="29">
        <f t="shared" ref="L44:L50" si="21">K44/$K$44</f>
        <v>1</v>
      </c>
      <c r="M44" s="406">
        <v>1947</v>
      </c>
      <c r="N44" s="29">
        <f t="shared" ref="N44:N50" si="22">M44/$M$44</f>
        <v>1</v>
      </c>
      <c r="O44" s="426">
        <f t="shared" ref="O44:O49" si="23">(M44-K44)/K44</f>
        <v>-0.222444089456869</v>
      </c>
    </row>
    <row r="45" spans="3:15">
      <c r="C45" s="427" t="s">
        <v>353</v>
      </c>
      <c r="D45" s="408">
        <v>2531</v>
      </c>
      <c r="E45" s="33">
        <f t="shared" si="18"/>
        <v>1</v>
      </c>
      <c r="F45" s="408">
        <v>2504</v>
      </c>
      <c r="G45" s="33">
        <f t="shared" si="19"/>
        <v>1</v>
      </c>
      <c r="H45" s="358">
        <f t="shared" si="20"/>
        <v>-1.066772026866851E-2</v>
      </c>
      <c r="J45" s="427" t="s">
        <v>353</v>
      </c>
      <c r="K45" s="408">
        <v>2504</v>
      </c>
      <c r="L45" s="33">
        <f t="shared" si="21"/>
        <v>1</v>
      </c>
      <c r="M45" s="408">
        <v>1947</v>
      </c>
      <c r="N45" s="33">
        <f t="shared" si="22"/>
        <v>1</v>
      </c>
      <c r="O45" s="358">
        <f t="shared" si="23"/>
        <v>-0.222444089456869</v>
      </c>
    </row>
    <row r="46" spans="3:15">
      <c r="C46" s="409" t="s">
        <v>363</v>
      </c>
      <c r="D46" s="408">
        <v>1050</v>
      </c>
      <c r="E46" s="33">
        <f t="shared" si="18"/>
        <v>0.41485578822599761</v>
      </c>
      <c r="F46" s="408">
        <v>1050</v>
      </c>
      <c r="G46" s="33">
        <f t="shared" si="19"/>
        <v>0.41932907348242809</v>
      </c>
      <c r="H46" s="358">
        <f t="shared" si="20"/>
        <v>0</v>
      </c>
      <c r="J46" s="409" t="s">
        <v>363</v>
      </c>
      <c r="K46" s="408">
        <v>1050</v>
      </c>
      <c r="L46" s="33">
        <f t="shared" si="21"/>
        <v>0.41932907348242809</v>
      </c>
      <c r="M46" s="408">
        <v>493</v>
      </c>
      <c r="N46" s="33">
        <f t="shared" si="22"/>
        <v>0.25321006676938879</v>
      </c>
      <c r="O46" s="358">
        <f t="shared" si="23"/>
        <v>-0.53047619047619043</v>
      </c>
    </row>
    <row r="47" spans="3:15">
      <c r="C47" s="409" t="s">
        <v>356</v>
      </c>
      <c r="D47" s="408">
        <v>580</v>
      </c>
      <c r="E47" s="33">
        <f t="shared" si="18"/>
        <v>0.22915843540102726</v>
      </c>
      <c r="F47" s="408">
        <v>580</v>
      </c>
      <c r="G47" s="33">
        <f t="shared" si="19"/>
        <v>0.23162939297124602</v>
      </c>
      <c r="H47" s="358">
        <f t="shared" si="20"/>
        <v>0</v>
      </c>
      <c r="J47" s="409" t="s">
        <v>356</v>
      </c>
      <c r="K47" s="408">
        <v>580</v>
      </c>
      <c r="L47" s="33">
        <f t="shared" si="21"/>
        <v>0.23162939297124602</v>
      </c>
      <c r="M47" s="408">
        <v>580</v>
      </c>
      <c r="N47" s="33">
        <f t="shared" si="22"/>
        <v>0.29789419619928093</v>
      </c>
      <c r="O47" s="358">
        <f t="shared" si="23"/>
        <v>0</v>
      </c>
    </row>
    <row r="48" spans="3:15">
      <c r="C48" s="409" t="s">
        <v>365</v>
      </c>
      <c r="D48" s="408">
        <v>674</v>
      </c>
      <c r="E48" s="33">
        <f t="shared" si="18"/>
        <v>0.26629790596602132</v>
      </c>
      <c r="F48" s="408">
        <v>674</v>
      </c>
      <c r="G48" s="33">
        <f t="shared" si="19"/>
        <v>0.26916932907348246</v>
      </c>
      <c r="H48" s="358">
        <f t="shared" si="20"/>
        <v>0</v>
      </c>
      <c r="J48" s="409" t="s">
        <v>365</v>
      </c>
      <c r="K48" s="408">
        <v>674</v>
      </c>
      <c r="L48" s="33">
        <f t="shared" si="21"/>
        <v>0.26916932907348246</v>
      </c>
      <c r="M48" s="408">
        <v>674</v>
      </c>
      <c r="N48" s="33">
        <f t="shared" si="22"/>
        <v>0.34617360041088857</v>
      </c>
      <c r="O48" s="358">
        <f t="shared" si="23"/>
        <v>0</v>
      </c>
    </row>
    <row r="49" spans="3:17" ht="13.5" thickBot="1">
      <c r="C49" s="409" t="s">
        <v>366</v>
      </c>
      <c r="D49" s="408">
        <v>227</v>
      </c>
      <c r="E49" s="33">
        <f t="shared" si="18"/>
        <v>8.9687870406953779E-2</v>
      </c>
      <c r="F49" s="408">
        <v>200</v>
      </c>
      <c r="G49" s="33">
        <f t="shared" si="19"/>
        <v>7.9872204472843447E-2</v>
      </c>
      <c r="H49" s="358">
        <f t="shared" si="20"/>
        <v>-0.11894273127753303</v>
      </c>
      <c r="J49" s="409" t="s">
        <v>366</v>
      </c>
      <c r="K49" s="408">
        <v>200</v>
      </c>
      <c r="L49" s="33">
        <f t="shared" si="21"/>
        <v>7.9872204472843447E-2</v>
      </c>
      <c r="M49" s="408">
        <v>200</v>
      </c>
      <c r="N49" s="33">
        <f t="shared" si="22"/>
        <v>0.1027221366204417</v>
      </c>
      <c r="O49" s="358">
        <f t="shared" si="23"/>
        <v>0</v>
      </c>
    </row>
    <row r="50" spans="3:17" ht="16.5" thickBot="1">
      <c r="C50" s="427" t="s">
        <v>358</v>
      </c>
      <c r="D50" s="408">
        <v>0</v>
      </c>
      <c r="E50" s="33">
        <f t="shared" si="18"/>
        <v>0</v>
      </c>
      <c r="F50" s="408">
        <v>0</v>
      </c>
      <c r="G50" s="33">
        <f t="shared" si="19"/>
        <v>0</v>
      </c>
      <c r="H50" s="358" t="s">
        <v>213</v>
      </c>
      <c r="J50" s="427" t="s">
        <v>358</v>
      </c>
      <c r="K50" s="408">
        <v>0</v>
      </c>
      <c r="L50" s="33">
        <f t="shared" si="21"/>
        <v>0</v>
      </c>
      <c r="M50" s="408">
        <v>0</v>
      </c>
      <c r="N50" s="33">
        <f t="shared" si="22"/>
        <v>0</v>
      </c>
      <c r="O50" s="358" t="s">
        <v>213</v>
      </c>
      <c r="Q50" s="53" t="s">
        <v>116</v>
      </c>
    </row>
    <row r="51" spans="3:17" ht="23.25" customHeight="1" thickBot="1">
      <c r="C51" s="544" t="s">
        <v>359</v>
      </c>
      <c r="D51" s="545"/>
      <c r="E51" s="545"/>
      <c r="F51" s="545"/>
      <c r="G51" s="545"/>
      <c r="H51" s="546"/>
      <c r="J51" s="544" t="s">
        <v>359</v>
      </c>
      <c r="K51" s="545"/>
      <c r="L51" s="545"/>
      <c r="M51" s="545"/>
      <c r="N51" s="545"/>
      <c r="O51" s="546"/>
      <c r="Q51" s="53" t="s">
        <v>117</v>
      </c>
    </row>
  </sheetData>
  <mergeCells count="16">
    <mergeCell ref="C6:H6"/>
    <mergeCell ref="J6:O6"/>
    <mergeCell ref="C15:H15"/>
    <mergeCell ref="J15:O15"/>
    <mergeCell ref="C19:H19"/>
    <mergeCell ref="J19:O19"/>
    <mergeCell ref="C42:H42"/>
    <mergeCell ref="J42:O42"/>
    <mergeCell ref="C51:H51"/>
    <mergeCell ref="J51:O51"/>
    <mergeCell ref="C28:H28"/>
    <mergeCell ref="J28:O28"/>
    <mergeCell ref="C31:H31"/>
    <mergeCell ref="J31:O31"/>
    <mergeCell ref="C39:H39"/>
    <mergeCell ref="J39:O39"/>
  </mergeCells>
  <hyperlinks>
    <hyperlink ref="Q15" location="'Gráfica plazas estim tipo categ'!A1" tooltip="Ir a gráfica" display="Gráfica"/>
    <hyperlink ref="Q16" location="'Gráfica distrib plazas est tipo'!A1" tooltip="Ir a gráfica" display="Gráfica"/>
    <hyperlink ref="Q50" location="'Gráfica plazas estim tipo categ'!A1" tooltip="Ir a gráfica" display="Gráfica"/>
    <hyperlink ref="Q51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&amp;RTurismo en Cifras PUERTO DE LA CRUZ (acumulado julio 2010)</oddHeader>
    <oddFooter>&amp;CTurismo de Tenerife&amp;R&amp;P</oddFooter>
  </headerFooter>
  <rowBreaks count="2" manualBreakCount="2">
    <brk id="31" min="2" max="8" man="1"/>
    <brk id="78" min="2" max="8" man="1"/>
  </rowBreaks>
  <drawing r:id="rId2"/>
  <legacyDrawingHF r:id="rId3"/>
</worksheet>
</file>

<file path=xl/worksheets/sheet96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 fitToPage="1"/>
  </sheetPr>
  <dimension ref="B22:T59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22" spans="20:20" ht="13.5" thickBot="1"/>
    <row r="23" spans="20:20" ht="16.5" thickBot="1">
      <c r="T23" s="53" t="s">
        <v>51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10"/>
      <c r="C56" s="10"/>
      <c r="D56" s="10"/>
      <c r="E56" s="10"/>
      <c r="F56" s="10"/>
      <c r="G56" s="10"/>
      <c r="K56" s="10"/>
      <c r="L56" s="10"/>
    </row>
    <row r="59" spans="2:12" ht="33" customHeight="1">
      <c r="J59" s="10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&amp;RTurismo en Cifras PUERTO DE LA CRUZ (acumulado julio 2010)</oddHeader>
    <oddFooter>&amp;CTurismo de Tenerife&amp;R&amp;P</oddFooter>
  </headerFooter>
  <rowBreaks count="1" manualBreakCount="1">
    <brk id="46" min="1" max="17" man="1"/>
  </rowBreaks>
  <drawing r:id="rId2"/>
  <legacyDrawingHF r:id="rId3"/>
</worksheet>
</file>

<file path=xl/worksheets/sheet97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 fitToPage="1"/>
  </sheetPr>
  <dimension ref="B1:S82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1" width="15.7109375" style="2" customWidth="1"/>
    <col min="2" max="17" width="12.140625" style="2" customWidth="1"/>
    <col min="18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53" t="s">
        <v>51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10"/>
      <c r="C52" s="10"/>
      <c r="D52" s="10"/>
      <c r="E52" s="10"/>
      <c r="F52" s="10"/>
      <c r="G52" s="10"/>
      <c r="H52" s="10"/>
      <c r="K52" s="10"/>
      <c r="L52" s="10"/>
    </row>
    <row r="53" spans="2:12" ht="15.75" customHeight="1">
      <c r="J53" s="10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&amp;RTurismo en Cifras PUERTO DE LA CRUZ (acumulado julio 2010)</oddHeader>
    <oddFooter>&amp;CTurismo de Tenerife&amp;R&amp;P</oddFooter>
  </headerFooter>
  <rowBreaks count="1" manualBreakCount="1">
    <brk id="38" min="1" max="15" man="1"/>
  </rowBreaks>
  <drawing r:id="rId2"/>
  <legacyDrawingHF r:id="rId3"/>
</worksheet>
</file>

<file path=xl/worksheets/sheet98.xml><?xml version="1.0" encoding="utf-8"?>
<worksheet xmlns="http://schemas.openxmlformats.org/spreadsheetml/2006/main" xmlns:r="http://schemas.openxmlformats.org/officeDocument/2006/relationships">
  <sheetPr codeName="Hoja40">
    <tabColor theme="4" tint="-0.499984740745262"/>
    <pageSetUpPr autoPageBreaks="0" fitToPage="1"/>
  </sheetPr>
  <dimension ref="C7:I77"/>
  <sheetViews>
    <sheetView showGridLines="0" showRowColHeaders="0" showOutlineSymbols="0" zoomScaleNormal="100" workbookViewId="0">
      <selection activeCell="E10" sqref="E10"/>
    </sheetView>
  </sheetViews>
  <sheetFormatPr baseColWidth="10" defaultRowHeight="12.75"/>
  <cols>
    <col min="1" max="3" width="11.42578125" style="2"/>
    <col min="4" max="4" width="9.140625" style="2" customWidth="1"/>
    <col min="5" max="5" width="7.85546875" style="2" customWidth="1"/>
    <col min="6" max="6" width="65.42578125" style="2" customWidth="1"/>
    <col min="7" max="259" width="11.42578125" style="2"/>
    <col min="260" max="260" width="9.140625" style="2" customWidth="1"/>
    <col min="261" max="261" width="7.85546875" style="2" customWidth="1"/>
    <col min="262" max="262" width="56.85546875" style="2" customWidth="1"/>
    <col min="263" max="515" width="11.42578125" style="2"/>
    <col min="516" max="516" width="9.140625" style="2" customWidth="1"/>
    <col min="517" max="517" width="7.85546875" style="2" customWidth="1"/>
    <col min="518" max="518" width="56.85546875" style="2" customWidth="1"/>
    <col min="519" max="771" width="11.42578125" style="2"/>
    <col min="772" max="772" width="9.140625" style="2" customWidth="1"/>
    <col min="773" max="773" width="7.85546875" style="2" customWidth="1"/>
    <col min="774" max="774" width="56.85546875" style="2" customWidth="1"/>
    <col min="775" max="1027" width="11.42578125" style="2"/>
    <col min="1028" max="1028" width="9.140625" style="2" customWidth="1"/>
    <col min="1029" max="1029" width="7.85546875" style="2" customWidth="1"/>
    <col min="1030" max="1030" width="56.85546875" style="2" customWidth="1"/>
    <col min="1031" max="1283" width="11.42578125" style="2"/>
    <col min="1284" max="1284" width="9.140625" style="2" customWidth="1"/>
    <col min="1285" max="1285" width="7.85546875" style="2" customWidth="1"/>
    <col min="1286" max="1286" width="56.85546875" style="2" customWidth="1"/>
    <col min="1287" max="1539" width="11.42578125" style="2"/>
    <col min="1540" max="1540" width="9.140625" style="2" customWidth="1"/>
    <col min="1541" max="1541" width="7.85546875" style="2" customWidth="1"/>
    <col min="1542" max="1542" width="56.85546875" style="2" customWidth="1"/>
    <col min="1543" max="1795" width="11.42578125" style="2"/>
    <col min="1796" max="1796" width="9.140625" style="2" customWidth="1"/>
    <col min="1797" max="1797" width="7.85546875" style="2" customWidth="1"/>
    <col min="1798" max="1798" width="56.85546875" style="2" customWidth="1"/>
    <col min="1799" max="2051" width="11.42578125" style="2"/>
    <col min="2052" max="2052" width="9.140625" style="2" customWidth="1"/>
    <col min="2053" max="2053" width="7.85546875" style="2" customWidth="1"/>
    <col min="2054" max="2054" width="56.85546875" style="2" customWidth="1"/>
    <col min="2055" max="2307" width="11.42578125" style="2"/>
    <col min="2308" max="2308" width="9.140625" style="2" customWidth="1"/>
    <col min="2309" max="2309" width="7.85546875" style="2" customWidth="1"/>
    <col min="2310" max="2310" width="56.85546875" style="2" customWidth="1"/>
    <col min="2311" max="2563" width="11.42578125" style="2"/>
    <col min="2564" max="2564" width="9.140625" style="2" customWidth="1"/>
    <col min="2565" max="2565" width="7.85546875" style="2" customWidth="1"/>
    <col min="2566" max="2566" width="56.85546875" style="2" customWidth="1"/>
    <col min="2567" max="2819" width="11.42578125" style="2"/>
    <col min="2820" max="2820" width="9.140625" style="2" customWidth="1"/>
    <col min="2821" max="2821" width="7.85546875" style="2" customWidth="1"/>
    <col min="2822" max="2822" width="56.85546875" style="2" customWidth="1"/>
    <col min="2823" max="3075" width="11.42578125" style="2"/>
    <col min="3076" max="3076" width="9.140625" style="2" customWidth="1"/>
    <col min="3077" max="3077" width="7.85546875" style="2" customWidth="1"/>
    <col min="3078" max="3078" width="56.85546875" style="2" customWidth="1"/>
    <col min="3079" max="3331" width="11.42578125" style="2"/>
    <col min="3332" max="3332" width="9.140625" style="2" customWidth="1"/>
    <col min="3333" max="3333" width="7.85546875" style="2" customWidth="1"/>
    <col min="3334" max="3334" width="56.85546875" style="2" customWidth="1"/>
    <col min="3335" max="3587" width="11.42578125" style="2"/>
    <col min="3588" max="3588" width="9.140625" style="2" customWidth="1"/>
    <col min="3589" max="3589" width="7.85546875" style="2" customWidth="1"/>
    <col min="3590" max="3590" width="56.85546875" style="2" customWidth="1"/>
    <col min="3591" max="3843" width="11.42578125" style="2"/>
    <col min="3844" max="3844" width="9.140625" style="2" customWidth="1"/>
    <col min="3845" max="3845" width="7.85546875" style="2" customWidth="1"/>
    <col min="3846" max="3846" width="56.85546875" style="2" customWidth="1"/>
    <col min="3847" max="4099" width="11.42578125" style="2"/>
    <col min="4100" max="4100" width="9.140625" style="2" customWidth="1"/>
    <col min="4101" max="4101" width="7.85546875" style="2" customWidth="1"/>
    <col min="4102" max="4102" width="56.85546875" style="2" customWidth="1"/>
    <col min="4103" max="4355" width="11.42578125" style="2"/>
    <col min="4356" max="4356" width="9.140625" style="2" customWidth="1"/>
    <col min="4357" max="4357" width="7.85546875" style="2" customWidth="1"/>
    <col min="4358" max="4358" width="56.85546875" style="2" customWidth="1"/>
    <col min="4359" max="4611" width="11.42578125" style="2"/>
    <col min="4612" max="4612" width="9.140625" style="2" customWidth="1"/>
    <col min="4613" max="4613" width="7.85546875" style="2" customWidth="1"/>
    <col min="4614" max="4614" width="56.85546875" style="2" customWidth="1"/>
    <col min="4615" max="4867" width="11.42578125" style="2"/>
    <col min="4868" max="4868" width="9.140625" style="2" customWidth="1"/>
    <col min="4869" max="4869" width="7.85546875" style="2" customWidth="1"/>
    <col min="4870" max="4870" width="56.85546875" style="2" customWidth="1"/>
    <col min="4871" max="5123" width="11.42578125" style="2"/>
    <col min="5124" max="5124" width="9.140625" style="2" customWidth="1"/>
    <col min="5125" max="5125" width="7.85546875" style="2" customWidth="1"/>
    <col min="5126" max="5126" width="56.85546875" style="2" customWidth="1"/>
    <col min="5127" max="5379" width="11.42578125" style="2"/>
    <col min="5380" max="5380" width="9.140625" style="2" customWidth="1"/>
    <col min="5381" max="5381" width="7.85546875" style="2" customWidth="1"/>
    <col min="5382" max="5382" width="56.85546875" style="2" customWidth="1"/>
    <col min="5383" max="5635" width="11.42578125" style="2"/>
    <col min="5636" max="5636" width="9.140625" style="2" customWidth="1"/>
    <col min="5637" max="5637" width="7.85546875" style="2" customWidth="1"/>
    <col min="5638" max="5638" width="56.85546875" style="2" customWidth="1"/>
    <col min="5639" max="5891" width="11.42578125" style="2"/>
    <col min="5892" max="5892" width="9.140625" style="2" customWidth="1"/>
    <col min="5893" max="5893" width="7.85546875" style="2" customWidth="1"/>
    <col min="5894" max="5894" width="56.85546875" style="2" customWidth="1"/>
    <col min="5895" max="6147" width="11.42578125" style="2"/>
    <col min="6148" max="6148" width="9.140625" style="2" customWidth="1"/>
    <col min="6149" max="6149" width="7.85546875" style="2" customWidth="1"/>
    <col min="6150" max="6150" width="56.85546875" style="2" customWidth="1"/>
    <col min="6151" max="6403" width="11.42578125" style="2"/>
    <col min="6404" max="6404" width="9.140625" style="2" customWidth="1"/>
    <col min="6405" max="6405" width="7.85546875" style="2" customWidth="1"/>
    <col min="6406" max="6406" width="56.85546875" style="2" customWidth="1"/>
    <col min="6407" max="6659" width="11.42578125" style="2"/>
    <col min="6660" max="6660" width="9.140625" style="2" customWidth="1"/>
    <col min="6661" max="6661" width="7.85546875" style="2" customWidth="1"/>
    <col min="6662" max="6662" width="56.85546875" style="2" customWidth="1"/>
    <col min="6663" max="6915" width="11.42578125" style="2"/>
    <col min="6916" max="6916" width="9.140625" style="2" customWidth="1"/>
    <col min="6917" max="6917" width="7.85546875" style="2" customWidth="1"/>
    <col min="6918" max="6918" width="56.85546875" style="2" customWidth="1"/>
    <col min="6919" max="7171" width="11.42578125" style="2"/>
    <col min="7172" max="7172" width="9.140625" style="2" customWidth="1"/>
    <col min="7173" max="7173" width="7.85546875" style="2" customWidth="1"/>
    <col min="7174" max="7174" width="56.85546875" style="2" customWidth="1"/>
    <col min="7175" max="7427" width="11.42578125" style="2"/>
    <col min="7428" max="7428" width="9.140625" style="2" customWidth="1"/>
    <col min="7429" max="7429" width="7.85546875" style="2" customWidth="1"/>
    <col min="7430" max="7430" width="56.85546875" style="2" customWidth="1"/>
    <col min="7431" max="7683" width="11.42578125" style="2"/>
    <col min="7684" max="7684" width="9.140625" style="2" customWidth="1"/>
    <col min="7685" max="7685" width="7.85546875" style="2" customWidth="1"/>
    <col min="7686" max="7686" width="56.85546875" style="2" customWidth="1"/>
    <col min="7687" max="7939" width="11.42578125" style="2"/>
    <col min="7940" max="7940" width="9.140625" style="2" customWidth="1"/>
    <col min="7941" max="7941" width="7.85546875" style="2" customWidth="1"/>
    <col min="7942" max="7942" width="56.85546875" style="2" customWidth="1"/>
    <col min="7943" max="8195" width="11.42578125" style="2"/>
    <col min="8196" max="8196" width="9.140625" style="2" customWidth="1"/>
    <col min="8197" max="8197" width="7.85546875" style="2" customWidth="1"/>
    <col min="8198" max="8198" width="56.85546875" style="2" customWidth="1"/>
    <col min="8199" max="8451" width="11.42578125" style="2"/>
    <col min="8452" max="8452" width="9.140625" style="2" customWidth="1"/>
    <col min="8453" max="8453" width="7.85546875" style="2" customWidth="1"/>
    <col min="8454" max="8454" width="56.85546875" style="2" customWidth="1"/>
    <col min="8455" max="8707" width="11.42578125" style="2"/>
    <col min="8708" max="8708" width="9.140625" style="2" customWidth="1"/>
    <col min="8709" max="8709" width="7.85546875" style="2" customWidth="1"/>
    <col min="8710" max="8710" width="56.85546875" style="2" customWidth="1"/>
    <col min="8711" max="8963" width="11.42578125" style="2"/>
    <col min="8964" max="8964" width="9.140625" style="2" customWidth="1"/>
    <col min="8965" max="8965" width="7.85546875" style="2" customWidth="1"/>
    <col min="8966" max="8966" width="56.85546875" style="2" customWidth="1"/>
    <col min="8967" max="9219" width="11.42578125" style="2"/>
    <col min="9220" max="9220" width="9.140625" style="2" customWidth="1"/>
    <col min="9221" max="9221" width="7.85546875" style="2" customWidth="1"/>
    <col min="9222" max="9222" width="56.85546875" style="2" customWidth="1"/>
    <col min="9223" max="9475" width="11.42578125" style="2"/>
    <col min="9476" max="9476" width="9.140625" style="2" customWidth="1"/>
    <col min="9477" max="9477" width="7.85546875" style="2" customWidth="1"/>
    <col min="9478" max="9478" width="56.85546875" style="2" customWidth="1"/>
    <col min="9479" max="9731" width="11.42578125" style="2"/>
    <col min="9732" max="9732" width="9.140625" style="2" customWidth="1"/>
    <col min="9733" max="9733" width="7.85546875" style="2" customWidth="1"/>
    <col min="9734" max="9734" width="56.85546875" style="2" customWidth="1"/>
    <col min="9735" max="9987" width="11.42578125" style="2"/>
    <col min="9988" max="9988" width="9.140625" style="2" customWidth="1"/>
    <col min="9989" max="9989" width="7.85546875" style="2" customWidth="1"/>
    <col min="9990" max="9990" width="56.85546875" style="2" customWidth="1"/>
    <col min="9991" max="10243" width="11.42578125" style="2"/>
    <col min="10244" max="10244" width="9.140625" style="2" customWidth="1"/>
    <col min="10245" max="10245" width="7.85546875" style="2" customWidth="1"/>
    <col min="10246" max="10246" width="56.85546875" style="2" customWidth="1"/>
    <col min="10247" max="10499" width="11.42578125" style="2"/>
    <col min="10500" max="10500" width="9.140625" style="2" customWidth="1"/>
    <col min="10501" max="10501" width="7.85546875" style="2" customWidth="1"/>
    <col min="10502" max="10502" width="56.85546875" style="2" customWidth="1"/>
    <col min="10503" max="10755" width="11.42578125" style="2"/>
    <col min="10756" max="10756" width="9.140625" style="2" customWidth="1"/>
    <col min="10757" max="10757" width="7.85546875" style="2" customWidth="1"/>
    <col min="10758" max="10758" width="56.85546875" style="2" customWidth="1"/>
    <col min="10759" max="11011" width="11.42578125" style="2"/>
    <col min="11012" max="11012" width="9.140625" style="2" customWidth="1"/>
    <col min="11013" max="11013" width="7.85546875" style="2" customWidth="1"/>
    <col min="11014" max="11014" width="56.85546875" style="2" customWidth="1"/>
    <col min="11015" max="11267" width="11.42578125" style="2"/>
    <col min="11268" max="11268" width="9.140625" style="2" customWidth="1"/>
    <col min="11269" max="11269" width="7.85546875" style="2" customWidth="1"/>
    <col min="11270" max="11270" width="56.85546875" style="2" customWidth="1"/>
    <col min="11271" max="11523" width="11.42578125" style="2"/>
    <col min="11524" max="11524" width="9.140625" style="2" customWidth="1"/>
    <col min="11525" max="11525" width="7.85546875" style="2" customWidth="1"/>
    <col min="11526" max="11526" width="56.85546875" style="2" customWidth="1"/>
    <col min="11527" max="11779" width="11.42578125" style="2"/>
    <col min="11780" max="11780" width="9.140625" style="2" customWidth="1"/>
    <col min="11781" max="11781" width="7.85546875" style="2" customWidth="1"/>
    <col min="11782" max="11782" width="56.85546875" style="2" customWidth="1"/>
    <col min="11783" max="12035" width="11.42578125" style="2"/>
    <col min="12036" max="12036" width="9.140625" style="2" customWidth="1"/>
    <col min="12037" max="12037" width="7.85546875" style="2" customWidth="1"/>
    <col min="12038" max="12038" width="56.85546875" style="2" customWidth="1"/>
    <col min="12039" max="12291" width="11.42578125" style="2"/>
    <col min="12292" max="12292" width="9.140625" style="2" customWidth="1"/>
    <col min="12293" max="12293" width="7.85546875" style="2" customWidth="1"/>
    <col min="12294" max="12294" width="56.85546875" style="2" customWidth="1"/>
    <col min="12295" max="12547" width="11.42578125" style="2"/>
    <col min="12548" max="12548" width="9.140625" style="2" customWidth="1"/>
    <col min="12549" max="12549" width="7.85546875" style="2" customWidth="1"/>
    <col min="12550" max="12550" width="56.85546875" style="2" customWidth="1"/>
    <col min="12551" max="12803" width="11.42578125" style="2"/>
    <col min="12804" max="12804" width="9.140625" style="2" customWidth="1"/>
    <col min="12805" max="12805" width="7.85546875" style="2" customWidth="1"/>
    <col min="12806" max="12806" width="56.85546875" style="2" customWidth="1"/>
    <col min="12807" max="13059" width="11.42578125" style="2"/>
    <col min="13060" max="13060" width="9.140625" style="2" customWidth="1"/>
    <col min="13061" max="13061" width="7.85546875" style="2" customWidth="1"/>
    <col min="13062" max="13062" width="56.85546875" style="2" customWidth="1"/>
    <col min="13063" max="13315" width="11.42578125" style="2"/>
    <col min="13316" max="13316" width="9.140625" style="2" customWidth="1"/>
    <col min="13317" max="13317" width="7.85546875" style="2" customWidth="1"/>
    <col min="13318" max="13318" width="56.85546875" style="2" customWidth="1"/>
    <col min="13319" max="13571" width="11.42578125" style="2"/>
    <col min="13572" max="13572" width="9.140625" style="2" customWidth="1"/>
    <col min="13573" max="13573" width="7.85546875" style="2" customWidth="1"/>
    <col min="13574" max="13574" width="56.85546875" style="2" customWidth="1"/>
    <col min="13575" max="13827" width="11.42578125" style="2"/>
    <col min="13828" max="13828" width="9.140625" style="2" customWidth="1"/>
    <col min="13829" max="13829" width="7.85546875" style="2" customWidth="1"/>
    <col min="13830" max="13830" width="56.85546875" style="2" customWidth="1"/>
    <col min="13831" max="14083" width="11.42578125" style="2"/>
    <col min="14084" max="14084" width="9.140625" style="2" customWidth="1"/>
    <col min="14085" max="14085" width="7.85546875" style="2" customWidth="1"/>
    <col min="14086" max="14086" width="56.85546875" style="2" customWidth="1"/>
    <col min="14087" max="14339" width="11.42578125" style="2"/>
    <col min="14340" max="14340" width="9.140625" style="2" customWidth="1"/>
    <col min="14341" max="14341" width="7.85546875" style="2" customWidth="1"/>
    <col min="14342" max="14342" width="56.85546875" style="2" customWidth="1"/>
    <col min="14343" max="14595" width="11.42578125" style="2"/>
    <col min="14596" max="14596" width="9.140625" style="2" customWidth="1"/>
    <col min="14597" max="14597" width="7.85546875" style="2" customWidth="1"/>
    <col min="14598" max="14598" width="56.85546875" style="2" customWidth="1"/>
    <col min="14599" max="14851" width="11.42578125" style="2"/>
    <col min="14852" max="14852" width="9.140625" style="2" customWidth="1"/>
    <col min="14853" max="14853" width="7.85546875" style="2" customWidth="1"/>
    <col min="14854" max="14854" width="56.85546875" style="2" customWidth="1"/>
    <col min="14855" max="15107" width="11.42578125" style="2"/>
    <col min="15108" max="15108" width="9.140625" style="2" customWidth="1"/>
    <col min="15109" max="15109" width="7.85546875" style="2" customWidth="1"/>
    <col min="15110" max="15110" width="56.85546875" style="2" customWidth="1"/>
    <col min="15111" max="15363" width="11.42578125" style="2"/>
    <col min="15364" max="15364" width="9.140625" style="2" customWidth="1"/>
    <col min="15365" max="15365" width="7.85546875" style="2" customWidth="1"/>
    <col min="15366" max="15366" width="56.85546875" style="2" customWidth="1"/>
    <col min="15367" max="15619" width="11.42578125" style="2"/>
    <col min="15620" max="15620" width="9.140625" style="2" customWidth="1"/>
    <col min="15621" max="15621" width="7.85546875" style="2" customWidth="1"/>
    <col min="15622" max="15622" width="56.85546875" style="2" customWidth="1"/>
    <col min="15623" max="15875" width="11.42578125" style="2"/>
    <col min="15876" max="15876" width="9.140625" style="2" customWidth="1"/>
    <col min="15877" max="15877" width="7.85546875" style="2" customWidth="1"/>
    <col min="15878" max="15878" width="56.85546875" style="2" customWidth="1"/>
    <col min="15879" max="16131" width="11.42578125" style="2"/>
    <col min="16132" max="16132" width="9.140625" style="2" customWidth="1"/>
    <col min="16133" max="16133" width="7.85546875" style="2" customWidth="1"/>
    <col min="16134" max="16134" width="56.85546875" style="2" customWidth="1"/>
    <col min="16135" max="16384" width="11.42578125" style="2"/>
  </cols>
  <sheetData>
    <row r="7" spans="4:6" ht="30" customHeight="1">
      <c r="D7" s="576" t="s">
        <v>7</v>
      </c>
      <c r="E7" s="576"/>
      <c r="F7" s="576"/>
    </row>
    <row r="8" spans="4:6" ht="20.100000000000001" customHeight="1">
      <c r="D8" s="329"/>
      <c r="E8" s="330"/>
      <c r="F8" s="330"/>
    </row>
    <row r="9" spans="4:6" ht="24.95" customHeight="1">
      <c r="D9" s="330"/>
      <c r="E9" s="331" t="s">
        <v>10</v>
      </c>
      <c r="F9" s="332"/>
    </row>
    <row r="10" spans="4:6" ht="20.100000000000001" customHeight="1">
      <c r="D10" s="330"/>
      <c r="E10" s="330"/>
      <c r="F10" s="333"/>
    </row>
    <row r="11" spans="4:6" ht="20.100000000000001" customHeight="1">
      <c r="D11" s="330"/>
      <c r="E11" s="330"/>
      <c r="F11" s="334" t="s">
        <v>367</v>
      </c>
    </row>
    <row r="12" spans="4:6" ht="20.100000000000001" customHeight="1">
      <c r="D12" s="330"/>
      <c r="E12" s="330"/>
      <c r="F12" s="334" t="s">
        <v>368</v>
      </c>
    </row>
    <row r="13" spans="4:6" ht="20.100000000000001" customHeight="1">
      <c r="D13" s="330"/>
      <c r="E13" s="330"/>
      <c r="F13" s="334" t="s">
        <v>369</v>
      </c>
    </row>
    <row r="14" spans="4:6" ht="20.100000000000001" customHeight="1">
      <c r="D14" s="330"/>
      <c r="E14" s="330"/>
      <c r="F14" s="333"/>
    </row>
    <row r="15" spans="4:6" ht="24.95" customHeight="1">
      <c r="D15" s="330"/>
      <c r="E15" s="331" t="s">
        <v>17</v>
      </c>
      <c r="F15" s="332"/>
    </row>
    <row r="16" spans="4:6" ht="20.100000000000001" customHeight="1">
      <c r="D16" s="330"/>
      <c r="E16" s="330"/>
      <c r="F16" s="333"/>
    </row>
    <row r="17" spans="3:9" ht="20.100000000000001" customHeight="1">
      <c r="D17" s="330"/>
      <c r="E17" s="330"/>
      <c r="F17" s="334" t="s">
        <v>370</v>
      </c>
    </row>
    <row r="18" spans="3:9" ht="20.100000000000001" customHeight="1">
      <c r="D18" s="330"/>
      <c r="E18" s="330"/>
      <c r="F18" s="335"/>
    </row>
    <row r="19" spans="3:9" ht="20.100000000000001" customHeight="1">
      <c r="D19" s="18"/>
    </row>
    <row r="20" spans="3:9" ht="20.100000000000001" customHeight="1">
      <c r="E20" s="19"/>
      <c r="F20" s="20"/>
    </row>
    <row r="21" spans="3:9" ht="15" customHeight="1">
      <c r="D21" s="488" t="s">
        <v>8</v>
      </c>
      <c r="E21" s="488"/>
      <c r="F21" s="488"/>
    </row>
    <row r="22" spans="3:9" ht="20.100000000000001" customHeight="1"/>
    <row r="23" spans="3:9" ht="15" customHeight="1"/>
    <row r="24" spans="3:9" ht="20.100000000000001" customHeight="1">
      <c r="E24" s="19"/>
      <c r="F24" s="20"/>
    </row>
    <row r="25" spans="3:9" ht="15" customHeight="1"/>
    <row r="26" spans="3:9" ht="15" customHeight="1">
      <c r="D26" s="18"/>
    </row>
    <row r="27" spans="3:9" ht="15" customHeight="1"/>
    <row r="28" spans="3:9" ht="20.100000000000001" customHeight="1">
      <c r="C28" s="10"/>
      <c r="D28" s="10"/>
      <c r="E28" s="10"/>
      <c r="F28" s="10"/>
      <c r="G28" s="10"/>
      <c r="H28" s="10"/>
      <c r="I28" s="10"/>
    </row>
    <row r="29" spans="3:9" ht="15" customHeight="1"/>
    <row r="30" spans="3:9" ht="15" customHeight="1"/>
    <row r="31" spans="3:9" ht="15" customHeight="1">
      <c r="D31" s="18"/>
    </row>
    <row r="32" spans="3: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</sheetData>
  <mergeCells count="2">
    <mergeCell ref="D7:F7"/>
    <mergeCell ref="D21:F21"/>
  </mergeCells>
  <hyperlinks>
    <hyperlink ref="F17" location="'Gráfica Distrib Plazas Autoriza'!A1" tooltip="Distribución según tipología alojativa" display="Distribución según tipología alojativa"/>
    <hyperlink ref="F11" location="'Plazas Autorizadas tipología'!A1" tooltip="Tipología del establecimiento - municipios" display="Tipología de establecimiento - municipios"/>
    <hyperlink ref="F12" location="'Cuotas Plazas Autorizadas05'!A1" tooltip="Distribución por tipología de establecimiento - municipios " display="Distribución por tipología de establecimiento - municipios "/>
    <hyperlink ref="F13" location="'Distrib Plazas Autor 03_04-05'!A1" tooltip="Distribución según tipología alojativa" display="Distribución según 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julio 2010)</oddHeader>
    <oddFooter>&amp;CTurismo de Tenerife&amp;R&amp;P</oddFooter>
  </headerFooter>
  <drawing r:id="rId2"/>
  <legacyDrawingHF r:id="rId3"/>
</worksheet>
</file>

<file path=xl/worksheets/sheet9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 fitToPage="1"/>
  </sheetPr>
  <dimension ref="B2:AF61"/>
  <sheetViews>
    <sheetView showGridLines="0" showRowColHeaders="0" showOutlineSymbols="0" topLeftCell="A4" zoomScaleNormal="100" workbookViewId="0">
      <selection activeCell="E10" sqref="E10"/>
    </sheetView>
  </sheetViews>
  <sheetFormatPr baseColWidth="10" defaultColWidth="16.5703125" defaultRowHeight="12.75"/>
  <cols>
    <col min="1" max="1" width="3.7109375" style="429" customWidth="1"/>
    <col min="2" max="2" width="20.7109375" style="429" bestFit="1" customWidth="1"/>
    <col min="3" max="3" width="27.5703125" style="429" bestFit="1" customWidth="1"/>
    <col min="4" max="4" width="13" style="429" bestFit="1" customWidth="1"/>
    <col min="5" max="5" width="13" style="429" customWidth="1"/>
    <col min="6" max="7" width="12.85546875" style="429" customWidth="1"/>
    <col min="8" max="8" width="15" style="429" bestFit="1" customWidth="1"/>
    <col min="9" max="9" width="15" style="429" customWidth="1"/>
    <col min="10" max="10" width="15.28515625" style="429" bestFit="1" customWidth="1"/>
    <col min="11" max="11" width="15.28515625" style="429" customWidth="1"/>
    <col min="12" max="12" width="13.85546875" style="429" bestFit="1" customWidth="1"/>
    <col min="13" max="13" width="13.85546875" style="429" customWidth="1"/>
    <col min="14" max="16" width="7.7109375" style="429" customWidth="1"/>
    <col min="17" max="17" width="8.85546875" style="429" customWidth="1"/>
    <col min="18" max="21" width="7.7109375" style="429" customWidth="1"/>
    <col min="22" max="22" width="8.85546875" style="429" customWidth="1"/>
    <col min="23" max="25" width="7.7109375" style="429" customWidth="1"/>
    <col min="26" max="26" width="9.5703125" style="429" customWidth="1"/>
    <col min="27" max="27" width="8.85546875" style="429" customWidth="1"/>
    <col min="28" max="31" width="7.7109375" style="429" customWidth="1"/>
    <col min="32" max="32" width="9" style="429" bestFit="1" customWidth="1"/>
    <col min="33" max="261" width="16.5703125" style="429"/>
    <col min="262" max="262" width="3.7109375" style="429" customWidth="1"/>
    <col min="263" max="263" width="20.7109375" style="429" bestFit="1" customWidth="1"/>
    <col min="264" max="264" width="27.5703125" style="429" bestFit="1" customWidth="1"/>
    <col min="265" max="265" width="13" style="429" bestFit="1" customWidth="1"/>
    <col min="266" max="266" width="12.85546875" style="429" customWidth="1"/>
    <col min="267" max="267" width="15" style="429" bestFit="1" customWidth="1"/>
    <col min="268" max="268" width="15.28515625" style="429" bestFit="1" customWidth="1"/>
    <col min="269" max="269" width="13.85546875" style="429" bestFit="1" customWidth="1"/>
    <col min="270" max="272" width="7.7109375" style="429" customWidth="1"/>
    <col min="273" max="273" width="8.85546875" style="429" customWidth="1"/>
    <col min="274" max="277" width="7.7109375" style="429" customWidth="1"/>
    <col min="278" max="278" width="8.85546875" style="429" customWidth="1"/>
    <col min="279" max="281" width="7.7109375" style="429" customWidth="1"/>
    <col min="282" max="282" width="9.5703125" style="429" customWidth="1"/>
    <col min="283" max="283" width="8.85546875" style="429" customWidth="1"/>
    <col min="284" max="287" width="7.7109375" style="429" customWidth="1"/>
    <col min="288" max="288" width="9" style="429" bestFit="1" customWidth="1"/>
    <col min="289" max="517" width="16.5703125" style="429"/>
    <col min="518" max="518" width="3.7109375" style="429" customWidth="1"/>
    <col min="519" max="519" width="20.7109375" style="429" bestFit="1" customWidth="1"/>
    <col min="520" max="520" width="27.5703125" style="429" bestFit="1" customWidth="1"/>
    <col min="521" max="521" width="13" style="429" bestFit="1" customWidth="1"/>
    <col min="522" max="522" width="12.85546875" style="429" customWidth="1"/>
    <col min="523" max="523" width="15" style="429" bestFit="1" customWidth="1"/>
    <col min="524" max="524" width="15.28515625" style="429" bestFit="1" customWidth="1"/>
    <col min="525" max="525" width="13.85546875" style="429" bestFit="1" customWidth="1"/>
    <col min="526" max="528" width="7.7109375" style="429" customWidth="1"/>
    <col min="529" max="529" width="8.85546875" style="429" customWidth="1"/>
    <col min="530" max="533" width="7.7109375" style="429" customWidth="1"/>
    <col min="534" max="534" width="8.85546875" style="429" customWidth="1"/>
    <col min="535" max="537" width="7.7109375" style="429" customWidth="1"/>
    <col min="538" max="538" width="9.5703125" style="429" customWidth="1"/>
    <col min="539" max="539" width="8.85546875" style="429" customWidth="1"/>
    <col min="540" max="543" width="7.7109375" style="429" customWidth="1"/>
    <col min="544" max="544" width="9" style="429" bestFit="1" customWidth="1"/>
    <col min="545" max="773" width="16.5703125" style="429"/>
    <col min="774" max="774" width="3.7109375" style="429" customWidth="1"/>
    <col min="775" max="775" width="20.7109375" style="429" bestFit="1" customWidth="1"/>
    <col min="776" max="776" width="27.5703125" style="429" bestFit="1" customWidth="1"/>
    <col min="777" max="777" width="13" style="429" bestFit="1" customWidth="1"/>
    <col min="778" max="778" width="12.85546875" style="429" customWidth="1"/>
    <col min="779" max="779" width="15" style="429" bestFit="1" customWidth="1"/>
    <col min="780" max="780" width="15.28515625" style="429" bestFit="1" customWidth="1"/>
    <col min="781" max="781" width="13.85546875" style="429" bestFit="1" customWidth="1"/>
    <col min="782" max="784" width="7.7109375" style="429" customWidth="1"/>
    <col min="785" max="785" width="8.85546875" style="429" customWidth="1"/>
    <col min="786" max="789" width="7.7109375" style="429" customWidth="1"/>
    <col min="790" max="790" width="8.85546875" style="429" customWidth="1"/>
    <col min="791" max="793" width="7.7109375" style="429" customWidth="1"/>
    <col min="794" max="794" width="9.5703125" style="429" customWidth="1"/>
    <col min="795" max="795" width="8.85546875" style="429" customWidth="1"/>
    <col min="796" max="799" width="7.7109375" style="429" customWidth="1"/>
    <col min="800" max="800" width="9" style="429" bestFit="1" customWidth="1"/>
    <col min="801" max="1029" width="16.5703125" style="429"/>
    <col min="1030" max="1030" width="3.7109375" style="429" customWidth="1"/>
    <col min="1031" max="1031" width="20.7109375" style="429" bestFit="1" customWidth="1"/>
    <col min="1032" max="1032" width="27.5703125" style="429" bestFit="1" customWidth="1"/>
    <col min="1033" max="1033" width="13" style="429" bestFit="1" customWidth="1"/>
    <col min="1034" max="1034" width="12.85546875" style="429" customWidth="1"/>
    <col min="1035" max="1035" width="15" style="429" bestFit="1" customWidth="1"/>
    <col min="1036" max="1036" width="15.28515625" style="429" bestFit="1" customWidth="1"/>
    <col min="1037" max="1037" width="13.85546875" style="429" bestFit="1" customWidth="1"/>
    <col min="1038" max="1040" width="7.7109375" style="429" customWidth="1"/>
    <col min="1041" max="1041" width="8.85546875" style="429" customWidth="1"/>
    <col min="1042" max="1045" width="7.7109375" style="429" customWidth="1"/>
    <col min="1046" max="1046" width="8.85546875" style="429" customWidth="1"/>
    <col min="1047" max="1049" width="7.7109375" style="429" customWidth="1"/>
    <col min="1050" max="1050" width="9.5703125" style="429" customWidth="1"/>
    <col min="1051" max="1051" width="8.85546875" style="429" customWidth="1"/>
    <col min="1052" max="1055" width="7.7109375" style="429" customWidth="1"/>
    <col min="1056" max="1056" width="9" style="429" bestFit="1" customWidth="1"/>
    <col min="1057" max="1285" width="16.5703125" style="429"/>
    <col min="1286" max="1286" width="3.7109375" style="429" customWidth="1"/>
    <col min="1287" max="1287" width="20.7109375" style="429" bestFit="1" customWidth="1"/>
    <col min="1288" max="1288" width="27.5703125" style="429" bestFit="1" customWidth="1"/>
    <col min="1289" max="1289" width="13" style="429" bestFit="1" customWidth="1"/>
    <col min="1290" max="1290" width="12.85546875" style="429" customWidth="1"/>
    <col min="1291" max="1291" width="15" style="429" bestFit="1" customWidth="1"/>
    <col min="1292" max="1292" width="15.28515625" style="429" bestFit="1" customWidth="1"/>
    <col min="1293" max="1293" width="13.85546875" style="429" bestFit="1" customWidth="1"/>
    <col min="1294" max="1296" width="7.7109375" style="429" customWidth="1"/>
    <col min="1297" max="1297" width="8.85546875" style="429" customWidth="1"/>
    <col min="1298" max="1301" width="7.7109375" style="429" customWidth="1"/>
    <col min="1302" max="1302" width="8.85546875" style="429" customWidth="1"/>
    <col min="1303" max="1305" width="7.7109375" style="429" customWidth="1"/>
    <col min="1306" max="1306" width="9.5703125" style="429" customWidth="1"/>
    <col min="1307" max="1307" width="8.85546875" style="429" customWidth="1"/>
    <col min="1308" max="1311" width="7.7109375" style="429" customWidth="1"/>
    <col min="1312" max="1312" width="9" style="429" bestFit="1" customWidth="1"/>
    <col min="1313" max="1541" width="16.5703125" style="429"/>
    <col min="1542" max="1542" width="3.7109375" style="429" customWidth="1"/>
    <col min="1543" max="1543" width="20.7109375" style="429" bestFit="1" customWidth="1"/>
    <col min="1544" max="1544" width="27.5703125" style="429" bestFit="1" customWidth="1"/>
    <col min="1545" max="1545" width="13" style="429" bestFit="1" customWidth="1"/>
    <col min="1546" max="1546" width="12.85546875" style="429" customWidth="1"/>
    <col min="1547" max="1547" width="15" style="429" bestFit="1" customWidth="1"/>
    <col min="1548" max="1548" width="15.28515625" style="429" bestFit="1" customWidth="1"/>
    <col min="1549" max="1549" width="13.85546875" style="429" bestFit="1" customWidth="1"/>
    <col min="1550" max="1552" width="7.7109375" style="429" customWidth="1"/>
    <col min="1553" max="1553" width="8.85546875" style="429" customWidth="1"/>
    <col min="1554" max="1557" width="7.7109375" style="429" customWidth="1"/>
    <col min="1558" max="1558" width="8.85546875" style="429" customWidth="1"/>
    <col min="1559" max="1561" width="7.7109375" style="429" customWidth="1"/>
    <col min="1562" max="1562" width="9.5703125" style="429" customWidth="1"/>
    <col min="1563" max="1563" width="8.85546875" style="429" customWidth="1"/>
    <col min="1564" max="1567" width="7.7109375" style="429" customWidth="1"/>
    <col min="1568" max="1568" width="9" style="429" bestFit="1" customWidth="1"/>
    <col min="1569" max="1797" width="16.5703125" style="429"/>
    <col min="1798" max="1798" width="3.7109375" style="429" customWidth="1"/>
    <col min="1799" max="1799" width="20.7109375" style="429" bestFit="1" customWidth="1"/>
    <col min="1800" max="1800" width="27.5703125" style="429" bestFit="1" customWidth="1"/>
    <col min="1801" max="1801" width="13" style="429" bestFit="1" customWidth="1"/>
    <col min="1802" max="1802" width="12.85546875" style="429" customWidth="1"/>
    <col min="1803" max="1803" width="15" style="429" bestFit="1" customWidth="1"/>
    <col min="1804" max="1804" width="15.28515625" style="429" bestFit="1" customWidth="1"/>
    <col min="1805" max="1805" width="13.85546875" style="429" bestFit="1" customWidth="1"/>
    <col min="1806" max="1808" width="7.7109375" style="429" customWidth="1"/>
    <col min="1809" max="1809" width="8.85546875" style="429" customWidth="1"/>
    <col min="1810" max="1813" width="7.7109375" style="429" customWidth="1"/>
    <col min="1814" max="1814" width="8.85546875" style="429" customWidth="1"/>
    <col min="1815" max="1817" width="7.7109375" style="429" customWidth="1"/>
    <col min="1818" max="1818" width="9.5703125" style="429" customWidth="1"/>
    <col min="1819" max="1819" width="8.85546875" style="429" customWidth="1"/>
    <col min="1820" max="1823" width="7.7109375" style="429" customWidth="1"/>
    <col min="1824" max="1824" width="9" style="429" bestFit="1" customWidth="1"/>
    <col min="1825" max="2053" width="16.5703125" style="429"/>
    <col min="2054" max="2054" width="3.7109375" style="429" customWidth="1"/>
    <col min="2055" max="2055" width="20.7109375" style="429" bestFit="1" customWidth="1"/>
    <col min="2056" max="2056" width="27.5703125" style="429" bestFit="1" customWidth="1"/>
    <col min="2057" max="2057" width="13" style="429" bestFit="1" customWidth="1"/>
    <col min="2058" max="2058" width="12.85546875" style="429" customWidth="1"/>
    <col min="2059" max="2059" width="15" style="429" bestFit="1" customWidth="1"/>
    <col min="2060" max="2060" width="15.28515625" style="429" bestFit="1" customWidth="1"/>
    <col min="2061" max="2061" width="13.85546875" style="429" bestFit="1" customWidth="1"/>
    <col min="2062" max="2064" width="7.7109375" style="429" customWidth="1"/>
    <col min="2065" max="2065" width="8.85546875" style="429" customWidth="1"/>
    <col min="2066" max="2069" width="7.7109375" style="429" customWidth="1"/>
    <col min="2070" max="2070" width="8.85546875" style="429" customWidth="1"/>
    <col min="2071" max="2073" width="7.7109375" style="429" customWidth="1"/>
    <col min="2074" max="2074" width="9.5703125" style="429" customWidth="1"/>
    <col min="2075" max="2075" width="8.85546875" style="429" customWidth="1"/>
    <col min="2076" max="2079" width="7.7109375" style="429" customWidth="1"/>
    <col min="2080" max="2080" width="9" style="429" bestFit="1" customWidth="1"/>
    <col min="2081" max="2309" width="16.5703125" style="429"/>
    <col min="2310" max="2310" width="3.7109375" style="429" customWidth="1"/>
    <col min="2311" max="2311" width="20.7109375" style="429" bestFit="1" customWidth="1"/>
    <col min="2312" max="2312" width="27.5703125" style="429" bestFit="1" customWidth="1"/>
    <col min="2313" max="2313" width="13" style="429" bestFit="1" customWidth="1"/>
    <col min="2314" max="2314" width="12.85546875" style="429" customWidth="1"/>
    <col min="2315" max="2315" width="15" style="429" bestFit="1" customWidth="1"/>
    <col min="2316" max="2316" width="15.28515625" style="429" bestFit="1" customWidth="1"/>
    <col min="2317" max="2317" width="13.85546875" style="429" bestFit="1" customWidth="1"/>
    <col min="2318" max="2320" width="7.7109375" style="429" customWidth="1"/>
    <col min="2321" max="2321" width="8.85546875" style="429" customWidth="1"/>
    <col min="2322" max="2325" width="7.7109375" style="429" customWidth="1"/>
    <col min="2326" max="2326" width="8.85546875" style="429" customWidth="1"/>
    <col min="2327" max="2329" width="7.7109375" style="429" customWidth="1"/>
    <col min="2330" max="2330" width="9.5703125" style="429" customWidth="1"/>
    <col min="2331" max="2331" width="8.85546875" style="429" customWidth="1"/>
    <col min="2332" max="2335" width="7.7109375" style="429" customWidth="1"/>
    <col min="2336" max="2336" width="9" style="429" bestFit="1" customWidth="1"/>
    <col min="2337" max="2565" width="16.5703125" style="429"/>
    <col min="2566" max="2566" width="3.7109375" style="429" customWidth="1"/>
    <col min="2567" max="2567" width="20.7109375" style="429" bestFit="1" customWidth="1"/>
    <col min="2568" max="2568" width="27.5703125" style="429" bestFit="1" customWidth="1"/>
    <col min="2569" max="2569" width="13" style="429" bestFit="1" customWidth="1"/>
    <col min="2570" max="2570" width="12.85546875" style="429" customWidth="1"/>
    <col min="2571" max="2571" width="15" style="429" bestFit="1" customWidth="1"/>
    <col min="2572" max="2572" width="15.28515625" style="429" bestFit="1" customWidth="1"/>
    <col min="2573" max="2573" width="13.85546875" style="429" bestFit="1" customWidth="1"/>
    <col min="2574" max="2576" width="7.7109375" style="429" customWidth="1"/>
    <col min="2577" max="2577" width="8.85546875" style="429" customWidth="1"/>
    <col min="2578" max="2581" width="7.7109375" style="429" customWidth="1"/>
    <col min="2582" max="2582" width="8.85546875" style="429" customWidth="1"/>
    <col min="2583" max="2585" width="7.7109375" style="429" customWidth="1"/>
    <col min="2586" max="2586" width="9.5703125" style="429" customWidth="1"/>
    <col min="2587" max="2587" width="8.85546875" style="429" customWidth="1"/>
    <col min="2588" max="2591" width="7.7109375" style="429" customWidth="1"/>
    <col min="2592" max="2592" width="9" style="429" bestFit="1" customWidth="1"/>
    <col min="2593" max="2821" width="16.5703125" style="429"/>
    <col min="2822" max="2822" width="3.7109375" style="429" customWidth="1"/>
    <col min="2823" max="2823" width="20.7109375" style="429" bestFit="1" customWidth="1"/>
    <col min="2824" max="2824" width="27.5703125" style="429" bestFit="1" customWidth="1"/>
    <col min="2825" max="2825" width="13" style="429" bestFit="1" customWidth="1"/>
    <col min="2826" max="2826" width="12.85546875" style="429" customWidth="1"/>
    <col min="2827" max="2827" width="15" style="429" bestFit="1" customWidth="1"/>
    <col min="2828" max="2828" width="15.28515625" style="429" bestFit="1" customWidth="1"/>
    <col min="2829" max="2829" width="13.85546875" style="429" bestFit="1" customWidth="1"/>
    <col min="2830" max="2832" width="7.7109375" style="429" customWidth="1"/>
    <col min="2833" max="2833" width="8.85546875" style="429" customWidth="1"/>
    <col min="2834" max="2837" width="7.7109375" style="429" customWidth="1"/>
    <col min="2838" max="2838" width="8.85546875" style="429" customWidth="1"/>
    <col min="2839" max="2841" width="7.7109375" style="429" customWidth="1"/>
    <col min="2842" max="2842" width="9.5703125" style="429" customWidth="1"/>
    <col min="2843" max="2843" width="8.85546875" style="429" customWidth="1"/>
    <col min="2844" max="2847" width="7.7109375" style="429" customWidth="1"/>
    <col min="2848" max="2848" width="9" style="429" bestFit="1" customWidth="1"/>
    <col min="2849" max="3077" width="16.5703125" style="429"/>
    <col min="3078" max="3078" width="3.7109375" style="429" customWidth="1"/>
    <col min="3079" max="3079" width="20.7109375" style="429" bestFit="1" customWidth="1"/>
    <col min="3080" max="3080" width="27.5703125" style="429" bestFit="1" customWidth="1"/>
    <col min="3081" max="3081" width="13" style="429" bestFit="1" customWidth="1"/>
    <col min="3082" max="3082" width="12.85546875" style="429" customWidth="1"/>
    <col min="3083" max="3083" width="15" style="429" bestFit="1" customWidth="1"/>
    <col min="3084" max="3084" width="15.28515625" style="429" bestFit="1" customWidth="1"/>
    <col min="3085" max="3085" width="13.85546875" style="429" bestFit="1" customWidth="1"/>
    <col min="3086" max="3088" width="7.7109375" style="429" customWidth="1"/>
    <col min="3089" max="3089" width="8.85546875" style="429" customWidth="1"/>
    <col min="3090" max="3093" width="7.7109375" style="429" customWidth="1"/>
    <col min="3094" max="3094" width="8.85546875" style="429" customWidth="1"/>
    <col min="3095" max="3097" width="7.7109375" style="429" customWidth="1"/>
    <col min="3098" max="3098" width="9.5703125" style="429" customWidth="1"/>
    <col min="3099" max="3099" width="8.85546875" style="429" customWidth="1"/>
    <col min="3100" max="3103" width="7.7109375" style="429" customWidth="1"/>
    <col min="3104" max="3104" width="9" style="429" bestFit="1" customWidth="1"/>
    <col min="3105" max="3333" width="16.5703125" style="429"/>
    <col min="3334" max="3334" width="3.7109375" style="429" customWidth="1"/>
    <col min="3335" max="3335" width="20.7109375" style="429" bestFit="1" customWidth="1"/>
    <col min="3336" max="3336" width="27.5703125" style="429" bestFit="1" customWidth="1"/>
    <col min="3337" max="3337" width="13" style="429" bestFit="1" customWidth="1"/>
    <col min="3338" max="3338" width="12.85546875" style="429" customWidth="1"/>
    <col min="3339" max="3339" width="15" style="429" bestFit="1" customWidth="1"/>
    <col min="3340" max="3340" width="15.28515625" style="429" bestFit="1" customWidth="1"/>
    <col min="3341" max="3341" width="13.85546875" style="429" bestFit="1" customWidth="1"/>
    <col min="3342" max="3344" width="7.7109375" style="429" customWidth="1"/>
    <col min="3345" max="3345" width="8.85546875" style="429" customWidth="1"/>
    <col min="3346" max="3349" width="7.7109375" style="429" customWidth="1"/>
    <col min="3350" max="3350" width="8.85546875" style="429" customWidth="1"/>
    <col min="3351" max="3353" width="7.7109375" style="429" customWidth="1"/>
    <col min="3354" max="3354" width="9.5703125" style="429" customWidth="1"/>
    <col min="3355" max="3355" width="8.85546875" style="429" customWidth="1"/>
    <col min="3356" max="3359" width="7.7109375" style="429" customWidth="1"/>
    <col min="3360" max="3360" width="9" style="429" bestFit="1" customWidth="1"/>
    <col min="3361" max="3589" width="16.5703125" style="429"/>
    <col min="3590" max="3590" width="3.7109375" style="429" customWidth="1"/>
    <col min="3591" max="3591" width="20.7109375" style="429" bestFit="1" customWidth="1"/>
    <col min="3592" max="3592" width="27.5703125" style="429" bestFit="1" customWidth="1"/>
    <col min="3593" max="3593" width="13" style="429" bestFit="1" customWidth="1"/>
    <col min="3594" max="3594" width="12.85546875" style="429" customWidth="1"/>
    <col min="3595" max="3595" width="15" style="429" bestFit="1" customWidth="1"/>
    <col min="3596" max="3596" width="15.28515625" style="429" bestFit="1" customWidth="1"/>
    <col min="3597" max="3597" width="13.85546875" style="429" bestFit="1" customWidth="1"/>
    <col min="3598" max="3600" width="7.7109375" style="429" customWidth="1"/>
    <col min="3601" max="3601" width="8.85546875" style="429" customWidth="1"/>
    <col min="3602" max="3605" width="7.7109375" style="429" customWidth="1"/>
    <col min="3606" max="3606" width="8.85546875" style="429" customWidth="1"/>
    <col min="3607" max="3609" width="7.7109375" style="429" customWidth="1"/>
    <col min="3610" max="3610" width="9.5703125" style="429" customWidth="1"/>
    <col min="3611" max="3611" width="8.85546875" style="429" customWidth="1"/>
    <col min="3612" max="3615" width="7.7109375" style="429" customWidth="1"/>
    <col min="3616" max="3616" width="9" style="429" bestFit="1" customWidth="1"/>
    <col min="3617" max="3845" width="16.5703125" style="429"/>
    <col min="3846" max="3846" width="3.7109375" style="429" customWidth="1"/>
    <col min="3847" max="3847" width="20.7109375" style="429" bestFit="1" customWidth="1"/>
    <col min="3848" max="3848" width="27.5703125" style="429" bestFit="1" customWidth="1"/>
    <col min="3849" max="3849" width="13" style="429" bestFit="1" customWidth="1"/>
    <col min="3850" max="3850" width="12.85546875" style="429" customWidth="1"/>
    <col min="3851" max="3851" width="15" style="429" bestFit="1" customWidth="1"/>
    <col min="3852" max="3852" width="15.28515625" style="429" bestFit="1" customWidth="1"/>
    <col min="3853" max="3853" width="13.85546875" style="429" bestFit="1" customWidth="1"/>
    <col min="3854" max="3856" width="7.7109375" style="429" customWidth="1"/>
    <col min="3857" max="3857" width="8.85546875" style="429" customWidth="1"/>
    <col min="3858" max="3861" width="7.7109375" style="429" customWidth="1"/>
    <col min="3862" max="3862" width="8.85546875" style="429" customWidth="1"/>
    <col min="3863" max="3865" width="7.7109375" style="429" customWidth="1"/>
    <col min="3866" max="3866" width="9.5703125" style="429" customWidth="1"/>
    <col min="3867" max="3867" width="8.85546875" style="429" customWidth="1"/>
    <col min="3868" max="3871" width="7.7109375" style="429" customWidth="1"/>
    <col min="3872" max="3872" width="9" style="429" bestFit="1" customWidth="1"/>
    <col min="3873" max="4101" width="16.5703125" style="429"/>
    <col min="4102" max="4102" width="3.7109375" style="429" customWidth="1"/>
    <col min="4103" max="4103" width="20.7109375" style="429" bestFit="1" customWidth="1"/>
    <col min="4104" max="4104" width="27.5703125" style="429" bestFit="1" customWidth="1"/>
    <col min="4105" max="4105" width="13" style="429" bestFit="1" customWidth="1"/>
    <col min="4106" max="4106" width="12.85546875" style="429" customWidth="1"/>
    <col min="4107" max="4107" width="15" style="429" bestFit="1" customWidth="1"/>
    <col min="4108" max="4108" width="15.28515625" style="429" bestFit="1" customWidth="1"/>
    <col min="4109" max="4109" width="13.85546875" style="429" bestFit="1" customWidth="1"/>
    <col min="4110" max="4112" width="7.7109375" style="429" customWidth="1"/>
    <col min="4113" max="4113" width="8.85546875" style="429" customWidth="1"/>
    <col min="4114" max="4117" width="7.7109375" style="429" customWidth="1"/>
    <col min="4118" max="4118" width="8.85546875" style="429" customWidth="1"/>
    <col min="4119" max="4121" width="7.7109375" style="429" customWidth="1"/>
    <col min="4122" max="4122" width="9.5703125" style="429" customWidth="1"/>
    <col min="4123" max="4123" width="8.85546875" style="429" customWidth="1"/>
    <col min="4124" max="4127" width="7.7109375" style="429" customWidth="1"/>
    <col min="4128" max="4128" width="9" style="429" bestFit="1" customWidth="1"/>
    <col min="4129" max="4357" width="16.5703125" style="429"/>
    <col min="4358" max="4358" width="3.7109375" style="429" customWidth="1"/>
    <col min="4359" max="4359" width="20.7109375" style="429" bestFit="1" customWidth="1"/>
    <col min="4360" max="4360" width="27.5703125" style="429" bestFit="1" customWidth="1"/>
    <col min="4361" max="4361" width="13" style="429" bestFit="1" customWidth="1"/>
    <col min="4362" max="4362" width="12.85546875" style="429" customWidth="1"/>
    <col min="4363" max="4363" width="15" style="429" bestFit="1" customWidth="1"/>
    <col min="4364" max="4364" width="15.28515625" style="429" bestFit="1" customWidth="1"/>
    <col min="4365" max="4365" width="13.85546875" style="429" bestFit="1" customWidth="1"/>
    <col min="4366" max="4368" width="7.7109375" style="429" customWidth="1"/>
    <col min="4369" max="4369" width="8.85546875" style="429" customWidth="1"/>
    <col min="4370" max="4373" width="7.7109375" style="429" customWidth="1"/>
    <col min="4374" max="4374" width="8.85546875" style="429" customWidth="1"/>
    <col min="4375" max="4377" width="7.7109375" style="429" customWidth="1"/>
    <col min="4378" max="4378" width="9.5703125" style="429" customWidth="1"/>
    <col min="4379" max="4379" width="8.85546875" style="429" customWidth="1"/>
    <col min="4380" max="4383" width="7.7109375" style="429" customWidth="1"/>
    <col min="4384" max="4384" width="9" style="429" bestFit="1" customWidth="1"/>
    <col min="4385" max="4613" width="16.5703125" style="429"/>
    <col min="4614" max="4614" width="3.7109375" style="429" customWidth="1"/>
    <col min="4615" max="4615" width="20.7109375" style="429" bestFit="1" customWidth="1"/>
    <col min="4616" max="4616" width="27.5703125" style="429" bestFit="1" customWidth="1"/>
    <col min="4617" max="4617" width="13" style="429" bestFit="1" customWidth="1"/>
    <col min="4618" max="4618" width="12.85546875" style="429" customWidth="1"/>
    <col min="4619" max="4619" width="15" style="429" bestFit="1" customWidth="1"/>
    <col min="4620" max="4620" width="15.28515625" style="429" bestFit="1" customWidth="1"/>
    <col min="4621" max="4621" width="13.85546875" style="429" bestFit="1" customWidth="1"/>
    <col min="4622" max="4624" width="7.7109375" style="429" customWidth="1"/>
    <col min="4625" max="4625" width="8.85546875" style="429" customWidth="1"/>
    <col min="4626" max="4629" width="7.7109375" style="429" customWidth="1"/>
    <col min="4630" max="4630" width="8.85546875" style="429" customWidth="1"/>
    <col min="4631" max="4633" width="7.7109375" style="429" customWidth="1"/>
    <col min="4634" max="4634" width="9.5703125" style="429" customWidth="1"/>
    <col min="4635" max="4635" width="8.85546875" style="429" customWidth="1"/>
    <col min="4636" max="4639" width="7.7109375" style="429" customWidth="1"/>
    <col min="4640" max="4640" width="9" style="429" bestFit="1" customWidth="1"/>
    <col min="4641" max="4869" width="16.5703125" style="429"/>
    <col min="4870" max="4870" width="3.7109375" style="429" customWidth="1"/>
    <col min="4871" max="4871" width="20.7109375" style="429" bestFit="1" customWidth="1"/>
    <col min="4872" max="4872" width="27.5703125" style="429" bestFit="1" customWidth="1"/>
    <col min="4873" max="4873" width="13" style="429" bestFit="1" customWidth="1"/>
    <col min="4874" max="4874" width="12.85546875" style="429" customWidth="1"/>
    <col min="4875" max="4875" width="15" style="429" bestFit="1" customWidth="1"/>
    <col min="4876" max="4876" width="15.28515625" style="429" bestFit="1" customWidth="1"/>
    <col min="4877" max="4877" width="13.85546875" style="429" bestFit="1" customWidth="1"/>
    <col min="4878" max="4880" width="7.7109375" style="429" customWidth="1"/>
    <col min="4881" max="4881" width="8.85546875" style="429" customWidth="1"/>
    <col min="4882" max="4885" width="7.7109375" style="429" customWidth="1"/>
    <col min="4886" max="4886" width="8.85546875" style="429" customWidth="1"/>
    <col min="4887" max="4889" width="7.7109375" style="429" customWidth="1"/>
    <col min="4890" max="4890" width="9.5703125" style="429" customWidth="1"/>
    <col min="4891" max="4891" width="8.85546875" style="429" customWidth="1"/>
    <col min="4892" max="4895" width="7.7109375" style="429" customWidth="1"/>
    <col min="4896" max="4896" width="9" style="429" bestFit="1" customWidth="1"/>
    <col min="4897" max="5125" width="16.5703125" style="429"/>
    <col min="5126" max="5126" width="3.7109375" style="429" customWidth="1"/>
    <col min="5127" max="5127" width="20.7109375" style="429" bestFit="1" customWidth="1"/>
    <col min="5128" max="5128" width="27.5703125" style="429" bestFit="1" customWidth="1"/>
    <col min="5129" max="5129" width="13" style="429" bestFit="1" customWidth="1"/>
    <col min="5130" max="5130" width="12.85546875" style="429" customWidth="1"/>
    <col min="5131" max="5131" width="15" style="429" bestFit="1" customWidth="1"/>
    <col min="5132" max="5132" width="15.28515625" style="429" bestFit="1" customWidth="1"/>
    <col min="5133" max="5133" width="13.85546875" style="429" bestFit="1" customWidth="1"/>
    <col min="5134" max="5136" width="7.7109375" style="429" customWidth="1"/>
    <col min="5137" max="5137" width="8.85546875" style="429" customWidth="1"/>
    <col min="5138" max="5141" width="7.7109375" style="429" customWidth="1"/>
    <col min="5142" max="5142" width="8.85546875" style="429" customWidth="1"/>
    <col min="5143" max="5145" width="7.7109375" style="429" customWidth="1"/>
    <col min="5146" max="5146" width="9.5703125" style="429" customWidth="1"/>
    <col min="5147" max="5147" width="8.85546875" style="429" customWidth="1"/>
    <col min="5148" max="5151" width="7.7109375" style="429" customWidth="1"/>
    <col min="5152" max="5152" width="9" style="429" bestFit="1" customWidth="1"/>
    <col min="5153" max="5381" width="16.5703125" style="429"/>
    <col min="5382" max="5382" width="3.7109375" style="429" customWidth="1"/>
    <col min="5383" max="5383" width="20.7109375" style="429" bestFit="1" customWidth="1"/>
    <col min="5384" max="5384" width="27.5703125" style="429" bestFit="1" customWidth="1"/>
    <col min="5385" max="5385" width="13" style="429" bestFit="1" customWidth="1"/>
    <col min="5386" max="5386" width="12.85546875" style="429" customWidth="1"/>
    <col min="5387" max="5387" width="15" style="429" bestFit="1" customWidth="1"/>
    <col min="5388" max="5388" width="15.28515625" style="429" bestFit="1" customWidth="1"/>
    <col min="5389" max="5389" width="13.85546875" style="429" bestFit="1" customWidth="1"/>
    <col min="5390" max="5392" width="7.7109375" style="429" customWidth="1"/>
    <col min="5393" max="5393" width="8.85546875" style="429" customWidth="1"/>
    <col min="5394" max="5397" width="7.7109375" style="429" customWidth="1"/>
    <col min="5398" max="5398" width="8.85546875" style="429" customWidth="1"/>
    <col min="5399" max="5401" width="7.7109375" style="429" customWidth="1"/>
    <col min="5402" max="5402" width="9.5703125" style="429" customWidth="1"/>
    <col min="5403" max="5403" width="8.85546875" style="429" customWidth="1"/>
    <col min="5404" max="5407" width="7.7109375" style="429" customWidth="1"/>
    <col min="5408" max="5408" width="9" style="429" bestFit="1" customWidth="1"/>
    <col min="5409" max="5637" width="16.5703125" style="429"/>
    <col min="5638" max="5638" width="3.7109375" style="429" customWidth="1"/>
    <col min="5639" max="5639" width="20.7109375" style="429" bestFit="1" customWidth="1"/>
    <col min="5640" max="5640" width="27.5703125" style="429" bestFit="1" customWidth="1"/>
    <col min="5641" max="5641" width="13" style="429" bestFit="1" customWidth="1"/>
    <col min="5642" max="5642" width="12.85546875" style="429" customWidth="1"/>
    <col min="5643" max="5643" width="15" style="429" bestFit="1" customWidth="1"/>
    <col min="5644" max="5644" width="15.28515625" style="429" bestFit="1" customWidth="1"/>
    <col min="5645" max="5645" width="13.85546875" style="429" bestFit="1" customWidth="1"/>
    <col min="5646" max="5648" width="7.7109375" style="429" customWidth="1"/>
    <col min="5649" max="5649" width="8.85546875" style="429" customWidth="1"/>
    <col min="5650" max="5653" width="7.7109375" style="429" customWidth="1"/>
    <col min="5654" max="5654" width="8.85546875" style="429" customWidth="1"/>
    <col min="5655" max="5657" width="7.7109375" style="429" customWidth="1"/>
    <col min="5658" max="5658" width="9.5703125" style="429" customWidth="1"/>
    <col min="5659" max="5659" width="8.85546875" style="429" customWidth="1"/>
    <col min="5660" max="5663" width="7.7109375" style="429" customWidth="1"/>
    <col min="5664" max="5664" width="9" style="429" bestFit="1" customWidth="1"/>
    <col min="5665" max="5893" width="16.5703125" style="429"/>
    <col min="5894" max="5894" width="3.7109375" style="429" customWidth="1"/>
    <col min="5895" max="5895" width="20.7109375" style="429" bestFit="1" customWidth="1"/>
    <col min="5896" max="5896" width="27.5703125" style="429" bestFit="1" customWidth="1"/>
    <col min="5897" max="5897" width="13" style="429" bestFit="1" customWidth="1"/>
    <col min="5898" max="5898" width="12.85546875" style="429" customWidth="1"/>
    <col min="5899" max="5899" width="15" style="429" bestFit="1" customWidth="1"/>
    <col min="5900" max="5900" width="15.28515625" style="429" bestFit="1" customWidth="1"/>
    <col min="5901" max="5901" width="13.85546875" style="429" bestFit="1" customWidth="1"/>
    <col min="5902" max="5904" width="7.7109375" style="429" customWidth="1"/>
    <col min="5905" max="5905" width="8.85546875" style="429" customWidth="1"/>
    <col min="5906" max="5909" width="7.7109375" style="429" customWidth="1"/>
    <col min="5910" max="5910" width="8.85546875" style="429" customWidth="1"/>
    <col min="5911" max="5913" width="7.7109375" style="429" customWidth="1"/>
    <col min="5914" max="5914" width="9.5703125" style="429" customWidth="1"/>
    <col min="5915" max="5915" width="8.85546875" style="429" customWidth="1"/>
    <col min="5916" max="5919" width="7.7109375" style="429" customWidth="1"/>
    <col min="5920" max="5920" width="9" style="429" bestFit="1" customWidth="1"/>
    <col min="5921" max="6149" width="16.5703125" style="429"/>
    <col min="6150" max="6150" width="3.7109375" style="429" customWidth="1"/>
    <col min="6151" max="6151" width="20.7109375" style="429" bestFit="1" customWidth="1"/>
    <col min="6152" max="6152" width="27.5703125" style="429" bestFit="1" customWidth="1"/>
    <col min="6153" max="6153" width="13" style="429" bestFit="1" customWidth="1"/>
    <col min="6154" max="6154" width="12.85546875" style="429" customWidth="1"/>
    <col min="6155" max="6155" width="15" style="429" bestFit="1" customWidth="1"/>
    <col min="6156" max="6156" width="15.28515625" style="429" bestFit="1" customWidth="1"/>
    <col min="6157" max="6157" width="13.85546875" style="429" bestFit="1" customWidth="1"/>
    <col min="6158" max="6160" width="7.7109375" style="429" customWidth="1"/>
    <col min="6161" max="6161" width="8.85546875" style="429" customWidth="1"/>
    <col min="6162" max="6165" width="7.7109375" style="429" customWidth="1"/>
    <col min="6166" max="6166" width="8.85546875" style="429" customWidth="1"/>
    <col min="6167" max="6169" width="7.7109375" style="429" customWidth="1"/>
    <col min="6170" max="6170" width="9.5703125" style="429" customWidth="1"/>
    <col min="6171" max="6171" width="8.85546875" style="429" customWidth="1"/>
    <col min="6172" max="6175" width="7.7109375" style="429" customWidth="1"/>
    <col min="6176" max="6176" width="9" style="429" bestFit="1" customWidth="1"/>
    <col min="6177" max="6405" width="16.5703125" style="429"/>
    <col min="6406" max="6406" width="3.7109375" style="429" customWidth="1"/>
    <col min="6407" max="6407" width="20.7109375" style="429" bestFit="1" customWidth="1"/>
    <col min="6408" max="6408" width="27.5703125" style="429" bestFit="1" customWidth="1"/>
    <col min="6409" max="6409" width="13" style="429" bestFit="1" customWidth="1"/>
    <col min="6410" max="6410" width="12.85546875" style="429" customWidth="1"/>
    <col min="6411" max="6411" width="15" style="429" bestFit="1" customWidth="1"/>
    <col min="6412" max="6412" width="15.28515625" style="429" bestFit="1" customWidth="1"/>
    <col min="6413" max="6413" width="13.85546875" style="429" bestFit="1" customWidth="1"/>
    <col min="6414" max="6416" width="7.7109375" style="429" customWidth="1"/>
    <col min="6417" max="6417" width="8.85546875" style="429" customWidth="1"/>
    <col min="6418" max="6421" width="7.7109375" style="429" customWidth="1"/>
    <col min="6422" max="6422" width="8.85546875" style="429" customWidth="1"/>
    <col min="6423" max="6425" width="7.7109375" style="429" customWidth="1"/>
    <col min="6426" max="6426" width="9.5703125" style="429" customWidth="1"/>
    <col min="6427" max="6427" width="8.85546875" style="429" customWidth="1"/>
    <col min="6428" max="6431" width="7.7109375" style="429" customWidth="1"/>
    <col min="6432" max="6432" width="9" style="429" bestFit="1" customWidth="1"/>
    <col min="6433" max="6661" width="16.5703125" style="429"/>
    <col min="6662" max="6662" width="3.7109375" style="429" customWidth="1"/>
    <col min="6663" max="6663" width="20.7109375" style="429" bestFit="1" customWidth="1"/>
    <col min="6664" max="6664" width="27.5703125" style="429" bestFit="1" customWidth="1"/>
    <col min="6665" max="6665" width="13" style="429" bestFit="1" customWidth="1"/>
    <col min="6666" max="6666" width="12.85546875" style="429" customWidth="1"/>
    <col min="6667" max="6667" width="15" style="429" bestFit="1" customWidth="1"/>
    <col min="6668" max="6668" width="15.28515625" style="429" bestFit="1" customWidth="1"/>
    <col min="6669" max="6669" width="13.85546875" style="429" bestFit="1" customWidth="1"/>
    <col min="6670" max="6672" width="7.7109375" style="429" customWidth="1"/>
    <col min="6673" max="6673" width="8.85546875" style="429" customWidth="1"/>
    <col min="6674" max="6677" width="7.7109375" style="429" customWidth="1"/>
    <col min="6678" max="6678" width="8.85546875" style="429" customWidth="1"/>
    <col min="6679" max="6681" width="7.7109375" style="429" customWidth="1"/>
    <col min="6682" max="6682" width="9.5703125" style="429" customWidth="1"/>
    <col min="6683" max="6683" width="8.85546875" style="429" customWidth="1"/>
    <col min="6684" max="6687" width="7.7109375" style="429" customWidth="1"/>
    <col min="6688" max="6688" width="9" style="429" bestFit="1" customWidth="1"/>
    <col min="6689" max="6917" width="16.5703125" style="429"/>
    <col min="6918" max="6918" width="3.7109375" style="429" customWidth="1"/>
    <col min="6919" max="6919" width="20.7109375" style="429" bestFit="1" customWidth="1"/>
    <col min="6920" max="6920" width="27.5703125" style="429" bestFit="1" customWidth="1"/>
    <col min="6921" max="6921" width="13" style="429" bestFit="1" customWidth="1"/>
    <col min="6922" max="6922" width="12.85546875" style="429" customWidth="1"/>
    <col min="6923" max="6923" width="15" style="429" bestFit="1" customWidth="1"/>
    <col min="6924" max="6924" width="15.28515625" style="429" bestFit="1" customWidth="1"/>
    <col min="6925" max="6925" width="13.85546875" style="429" bestFit="1" customWidth="1"/>
    <col min="6926" max="6928" width="7.7109375" style="429" customWidth="1"/>
    <col min="6929" max="6929" width="8.85546875" style="429" customWidth="1"/>
    <col min="6930" max="6933" width="7.7109375" style="429" customWidth="1"/>
    <col min="6934" max="6934" width="8.85546875" style="429" customWidth="1"/>
    <col min="6935" max="6937" width="7.7109375" style="429" customWidth="1"/>
    <col min="6938" max="6938" width="9.5703125" style="429" customWidth="1"/>
    <col min="6939" max="6939" width="8.85546875" style="429" customWidth="1"/>
    <col min="6940" max="6943" width="7.7109375" style="429" customWidth="1"/>
    <col min="6944" max="6944" width="9" style="429" bestFit="1" customWidth="1"/>
    <col min="6945" max="7173" width="16.5703125" style="429"/>
    <col min="7174" max="7174" width="3.7109375" style="429" customWidth="1"/>
    <col min="7175" max="7175" width="20.7109375" style="429" bestFit="1" customWidth="1"/>
    <col min="7176" max="7176" width="27.5703125" style="429" bestFit="1" customWidth="1"/>
    <col min="7177" max="7177" width="13" style="429" bestFit="1" customWidth="1"/>
    <col min="7178" max="7178" width="12.85546875" style="429" customWidth="1"/>
    <col min="7179" max="7179" width="15" style="429" bestFit="1" customWidth="1"/>
    <col min="7180" max="7180" width="15.28515625" style="429" bestFit="1" customWidth="1"/>
    <col min="7181" max="7181" width="13.85546875" style="429" bestFit="1" customWidth="1"/>
    <col min="7182" max="7184" width="7.7109375" style="429" customWidth="1"/>
    <col min="7185" max="7185" width="8.85546875" style="429" customWidth="1"/>
    <col min="7186" max="7189" width="7.7109375" style="429" customWidth="1"/>
    <col min="7190" max="7190" width="8.85546875" style="429" customWidth="1"/>
    <col min="7191" max="7193" width="7.7109375" style="429" customWidth="1"/>
    <col min="7194" max="7194" width="9.5703125" style="429" customWidth="1"/>
    <col min="7195" max="7195" width="8.85546875" style="429" customWidth="1"/>
    <col min="7196" max="7199" width="7.7109375" style="429" customWidth="1"/>
    <col min="7200" max="7200" width="9" style="429" bestFit="1" customWidth="1"/>
    <col min="7201" max="7429" width="16.5703125" style="429"/>
    <col min="7430" max="7430" width="3.7109375" style="429" customWidth="1"/>
    <col min="7431" max="7431" width="20.7109375" style="429" bestFit="1" customWidth="1"/>
    <col min="7432" max="7432" width="27.5703125" style="429" bestFit="1" customWidth="1"/>
    <col min="7433" max="7433" width="13" style="429" bestFit="1" customWidth="1"/>
    <col min="7434" max="7434" width="12.85546875" style="429" customWidth="1"/>
    <col min="7435" max="7435" width="15" style="429" bestFit="1" customWidth="1"/>
    <col min="7436" max="7436" width="15.28515625" style="429" bestFit="1" customWidth="1"/>
    <col min="7437" max="7437" width="13.85546875" style="429" bestFit="1" customWidth="1"/>
    <col min="7438" max="7440" width="7.7109375" style="429" customWidth="1"/>
    <col min="7441" max="7441" width="8.85546875" style="429" customWidth="1"/>
    <col min="7442" max="7445" width="7.7109375" style="429" customWidth="1"/>
    <col min="7446" max="7446" width="8.85546875" style="429" customWidth="1"/>
    <col min="7447" max="7449" width="7.7109375" style="429" customWidth="1"/>
    <col min="7450" max="7450" width="9.5703125" style="429" customWidth="1"/>
    <col min="7451" max="7451" width="8.85546875" style="429" customWidth="1"/>
    <col min="7452" max="7455" width="7.7109375" style="429" customWidth="1"/>
    <col min="7456" max="7456" width="9" style="429" bestFit="1" customWidth="1"/>
    <col min="7457" max="7685" width="16.5703125" style="429"/>
    <col min="7686" max="7686" width="3.7109375" style="429" customWidth="1"/>
    <col min="7687" max="7687" width="20.7109375" style="429" bestFit="1" customWidth="1"/>
    <col min="7688" max="7688" width="27.5703125" style="429" bestFit="1" customWidth="1"/>
    <col min="7689" max="7689" width="13" style="429" bestFit="1" customWidth="1"/>
    <col min="7690" max="7690" width="12.85546875" style="429" customWidth="1"/>
    <col min="7691" max="7691" width="15" style="429" bestFit="1" customWidth="1"/>
    <col min="7692" max="7692" width="15.28515625" style="429" bestFit="1" customWidth="1"/>
    <col min="7693" max="7693" width="13.85546875" style="429" bestFit="1" customWidth="1"/>
    <col min="7694" max="7696" width="7.7109375" style="429" customWidth="1"/>
    <col min="7697" max="7697" width="8.85546875" style="429" customWidth="1"/>
    <col min="7698" max="7701" width="7.7109375" style="429" customWidth="1"/>
    <col min="7702" max="7702" width="8.85546875" style="429" customWidth="1"/>
    <col min="7703" max="7705" width="7.7109375" style="429" customWidth="1"/>
    <col min="7706" max="7706" width="9.5703125" style="429" customWidth="1"/>
    <col min="7707" max="7707" width="8.85546875" style="429" customWidth="1"/>
    <col min="7708" max="7711" width="7.7109375" style="429" customWidth="1"/>
    <col min="7712" max="7712" width="9" style="429" bestFit="1" customWidth="1"/>
    <col min="7713" max="7941" width="16.5703125" style="429"/>
    <col min="7942" max="7942" width="3.7109375" style="429" customWidth="1"/>
    <col min="7943" max="7943" width="20.7109375" style="429" bestFit="1" customWidth="1"/>
    <col min="7944" max="7944" width="27.5703125" style="429" bestFit="1" customWidth="1"/>
    <col min="7945" max="7945" width="13" style="429" bestFit="1" customWidth="1"/>
    <col min="7946" max="7946" width="12.85546875" style="429" customWidth="1"/>
    <col min="7947" max="7947" width="15" style="429" bestFit="1" customWidth="1"/>
    <col min="7948" max="7948" width="15.28515625" style="429" bestFit="1" customWidth="1"/>
    <col min="7949" max="7949" width="13.85546875" style="429" bestFit="1" customWidth="1"/>
    <col min="7950" max="7952" width="7.7109375" style="429" customWidth="1"/>
    <col min="7953" max="7953" width="8.85546875" style="429" customWidth="1"/>
    <col min="7954" max="7957" width="7.7109375" style="429" customWidth="1"/>
    <col min="7958" max="7958" width="8.85546875" style="429" customWidth="1"/>
    <col min="7959" max="7961" width="7.7109375" style="429" customWidth="1"/>
    <col min="7962" max="7962" width="9.5703125" style="429" customWidth="1"/>
    <col min="7963" max="7963" width="8.85546875" style="429" customWidth="1"/>
    <col min="7964" max="7967" width="7.7109375" style="429" customWidth="1"/>
    <col min="7968" max="7968" width="9" style="429" bestFit="1" customWidth="1"/>
    <col min="7969" max="8197" width="16.5703125" style="429"/>
    <col min="8198" max="8198" width="3.7109375" style="429" customWidth="1"/>
    <col min="8199" max="8199" width="20.7109375" style="429" bestFit="1" customWidth="1"/>
    <col min="8200" max="8200" width="27.5703125" style="429" bestFit="1" customWidth="1"/>
    <col min="8201" max="8201" width="13" style="429" bestFit="1" customWidth="1"/>
    <col min="8202" max="8202" width="12.85546875" style="429" customWidth="1"/>
    <col min="8203" max="8203" width="15" style="429" bestFit="1" customWidth="1"/>
    <col min="8204" max="8204" width="15.28515625" style="429" bestFit="1" customWidth="1"/>
    <col min="8205" max="8205" width="13.85546875" style="429" bestFit="1" customWidth="1"/>
    <col min="8206" max="8208" width="7.7109375" style="429" customWidth="1"/>
    <col min="8209" max="8209" width="8.85546875" style="429" customWidth="1"/>
    <col min="8210" max="8213" width="7.7109375" style="429" customWidth="1"/>
    <col min="8214" max="8214" width="8.85546875" style="429" customWidth="1"/>
    <col min="8215" max="8217" width="7.7109375" style="429" customWidth="1"/>
    <col min="8218" max="8218" width="9.5703125" style="429" customWidth="1"/>
    <col min="8219" max="8219" width="8.85546875" style="429" customWidth="1"/>
    <col min="8220" max="8223" width="7.7109375" style="429" customWidth="1"/>
    <col min="8224" max="8224" width="9" style="429" bestFit="1" customWidth="1"/>
    <col min="8225" max="8453" width="16.5703125" style="429"/>
    <col min="8454" max="8454" width="3.7109375" style="429" customWidth="1"/>
    <col min="8455" max="8455" width="20.7109375" style="429" bestFit="1" customWidth="1"/>
    <col min="8456" max="8456" width="27.5703125" style="429" bestFit="1" customWidth="1"/>
    <col min="8457" max="8457" width="13" style="429" bestFit="1" customWidth="1"/>
    <col min="8458" max="8458" width="12.85546875" style="429" customWidth="1"/>
    <col min="8459" max="8459" width="15" style="429" bestFit="1" customWidth="1"/>
    <col min="8460" max="8460" width="15.28515625" style="429" bestFit="1" customWidth="1"/>
    <col min="8461" max="8461" width="13.85546875" style="429" bestFit="1" customWidth="1"/>
    <col min="8462" max="8464" width="7.7109375" style="429" customWidth="1"/>
    <col min="8465" max="8465" width="8.85546875" style="429" customWidth="1"/>
    <col min="8466" max="8469" width="7.7109375" style="429" customWidth="1"/>
    <col min="8470" max="8470" width="8.85546875" style="429" customWidth="1"/>
    <col min="8471" max="8473" width="7.7109375" style="429" customWidth="1"/>
    <col min="8474" max="8474" width="9.5703125" style="429" customWidth="1"/>
    <col min="8475" max="8475" width="8.85546875" style="429" customWidth="1"/>
    <col min="8476" max="8479" width="7.7109375" style="429" customWidth="1"/>
    <col min="8480" max="8480" width="9" style="429" bestFit="1" customWidth="1"/>
    <col min="8481" max="8709" width="16.5703125" style="429"/>
    <col min="8710" max="8710" width="3.7109375" style="429" customWidth="1"/>
    <col min="8711" max="8711" width="20.7109375" style="429" bestFit="1" customWidth="1"/>
    <col min="8712" max="8712" width="27.5703125" style="429" bestFit="1" customWidth="1"/>
    <col min="8713" max="8713" width="13" style="429" bestFit="1" customWidth="1"/>
    <col min="8714" max="8714" width="12.85546875" style="429" customWidth="1"/>
    <col min="8715" max="8715" width="15" style="429" bestFit="1" customWidth="1"/>
    <col min="8716" max="8716" width="15.28515625" style="429" bestFit="1" customWidth="1"/>
    <col min="8717" max="8717" width="13.85546875" style="429" bestFit="1" customWidth="1"/>
    <col min="8718" max="8720" width="7.7109375" style="429" customWidth="1"/>
    <col min="8721" max="8721" width="8.85546875" style="429" customWidth="1"/>
    <col min="8722" max="8725" width="7.7109375" style="429" customWidth="1"/>
    <col min="8726" max="8726" width="8.85546875" style="429" customWidth="1"/>
    <col min="8727" max="8729" width="7.7109375" style="429" customWidth="1"/>
    <col min="8730" max="8730" width="9.5703125" style="429" customWidth="1"/>
    <col min="8731" max="8731" width="8.85546875" style="429" customWidth="1"/>
    <col min="8732" max="8735" width="7.7109375" style="429" customWidth="1"/>
    <col min="8736" max="8736" width="9" style="429" bestFit="1" customWidth="1"/>
    <col min="8737" max="8965" width="16.5703125" style="429"/>
    <col min="8966" max="8966" width="3.7109375" style="429" customWidth="1"/>
    <col min="8967" max="8967" width="20.7109375" style="429" bestFit="1" customWidth="1"/>
    <col min="8968" max="8968" width="27.5703125" style="429" bestFit="1" customWidth="1"/>
    <col min="8969" max="8969" width="13" style="429" bestFit="1" customWidth="1"/>
    <col min="8970" max="8970" width="12.85546875" style="429" customWidth="1"/>
    <col min="8971" max="8971" width="15" style="429" bestFit="1" customWidth="1"/>
    <col min="8972" max="8972" width="15.28515625" style="429" bestFit="1" customWidth="1"/>
    <col min="8973" max="8973" width="13.85546875" style="429" bestFit="1" customWidth="1"/>
    <col min="8974" max="8976" width="7.7109375" style="429" customWidth="1"/>
    <col min="8977" max="8977" width="8.85546875" style="429" customWidth="1"/>
    <col min="8978" max="8981" width="7.7109375" style="429" customWidth="1"/>
    <col min="8982" max="8982" width="8.85546875" style="429" customWidth="1"/>
    <col min="8983" max="8985" width="7.7109375" style="429" customWidth="1"/>
    <col min="8986" max="8986" width="9.5703125" style="429" customWidth="1"/>
    <col min="8987" max="8987" width="8.85546875" style="429" customWidth="1"/>
    <col min="8988" max="8991" width="7.7109375" style="429" customWidth="1"/>
    <col min="8992" max="8992" width="9" style="429" bestFit="1" customWidth="1"/>
    <col min="8993" max="9221" width="16.5703125" style="429"/>
    <col min="9222" max="9222" width="3.7109375" style="429" customWidth="1"/>
    <col min="9223" max="9223" width="20.7109375" style="429" bestFit="1" customWidth="1"/>
    <col min="9224" max="9224" width="27.5703125" style="429" bestFit="1" customWidth="1"/>
    <col min="9225" max="9225" width="13" style="429" bestFit="1" customWidth="1"/>
    <col min="9226" max="9226" width="12.85546875" style="429" customWidth="1"/>
    <col min="9227" max="9227" width="15" style="429" bestFit="1" customWidth="1"/>
    <col min="9228" max="9228" width="15.28515625" style="429" bestFit="1" customWidth="1"/>
    <col min="9229" max="9229" width="13.85546875" style="429" bestFit="1" customWidth="1"/>
    <col min="9230" max="9232" width="7.7109375" style="429" customWidth="1"/>
    <col min="9233" max="9233" width="8.85546875" style="429" customWidth="1"/>
    <col min="9234" max="9237" width="7.7109375" style="429" customWidth="1"/>
    <col min="9238" max="9238" width="8.85546875" style="429" customWidth="1"/>
    <col min="9239" max="9241" width="7.7109375" style="429" customWidth="1"/>
    <col min="9242" max="9242" width="9.5703125" style="429" customWidth="1"/>
    <col min="9243" max="9243" width="8.85546875" style="429" customWidth="1"/>
    <col min="9244" max="9247" width="7.7109375" style="429" customWidth="1"/>
    <col min="9248" max="9248" width="9" style="429" bestFit="1" customWidth="1"/>
    <col min="9249" max="9477" width="16.5703125" style="429"/>
    <col min="9478" max="9478" width="3.7109375" style="429" customWidth="1"/>
    <col min="9479" max="9479" width="20.7109375" style="429" bestFit="1" customWidth="1"/>
    <col min="9480" max="9480" width="27.5703125" style="429" bestFit="1" customWidth="1"/>
    <col min="9481" max="9481" width="13" style="429" bestFit="1" customWidth="1"/>
    <col min="9482" max="9482" width="12.85546875" style="429" customWidth="1"/>
    <col min="9483" max="9483" width="15" style="429" bestFit="1" customWidth="1"/>
    <col min="9484" max="9484" width="15.28515625" style="429" bestFit="1" customWidth="1"/>
    <col min="9485" max="9485" width="13.85546875" style="429" bestFit="1" customWidth="1"/>
    <col min="9486" max="9488" width="7.7109375" style="429" customWidth="1"/>
    <col min="9489" max="9489" width="8.85546875" style="429" customWidth="1"/>
    <col min="9490" max="9493" width="7.7109375" style="429" customWidth="1"/>
    <col min="9494" max="9494" width="8.85546875" style="429" customWidth="1"/>
    <col min="9495" max="9497" width="7.7109375" style="429" customWidth="1"/>
    <col min="9498" max="9498" width="9.5703125" style="429" customWidth="1"/>
    <col min="9499" max="9499" width="8.85546875" style="429" customWidth="1"/>
    <col min="9500" max="9503" width="7.7109375" style="429" customWidth="1"/>
    <col min="9504" max="9504" width="9" style="429" bestFit="1" customWidth="1"/>
    <col min="9505" max="9733" width="16.5703125" style="429"/>
    <col min="9734" max="9734" width="3.7109375" style="429" customWidth="1"/>
    <col min="9735" max="9735" width="20.7109375" style="429" bestFit="1" customWidth="1"/>
    <col min="9736" max="9736" width="27.5703125" style="429" bestFit="1" customWidth="1"/>
    <col min="9737" max="9737" width="13" style="429" bestFit="1" customWidth="1"/>
    <col min="9738" max="9738" width="12.85546875" style="429" customWidth="1"/>
    <col min="9739" max="9739" width="15" style="429" bestFit="1" customWidth="1"/>
    <col min="9740" max="9740" width="15.28515625" style="429" bestFit="1" customWidth="1"/>
    <col min="9741" max="9741" width="13.85546875" style="429" bestFit="1" customWidth="1"/>
    <col min="9742" max="9744" width="7.7109375" style="429" customWidth="1"/>
    <col min="9745" max="9745" width="8.85546875" style="429" customWidth="1"/>
    <col min="9746" max="9749" width="7.7109375" style="429" customWidth="1"/>
    <col min="9750" max="9750" width="8.85546875" style="429" customWidth="1"/>
    <col min="9751" max="9753" width="7.7109375" style="429" customWidth="1"/>
    <col min="9754" max="9754" width="9.5703125" style="429" customWidth="1"/>
    <col min="9755" max="9755" width="8.85546875" style="429" customWidth="1"/>
    <col min="9756" max="9759" width="7.7109375" style="429" customWidth="1"/>
    <col min="9760" max="9760" width="9" style="429" bestFit="1" customWidth="1"/>
    <col min="9761" max="9989" width="16.5703125" style="429"/>
    <col min="9990" max="9990" width="3.7109375" style="429" customWidth="1"/>
    <col min="9991" max="9991" width="20.7109375" style="429" bestFit="1" customWidth="1"/>
    <col min="9992" max="9992" width="27.5703125" style="429" bestFit="1" customWidth="1"/>
    <col min="9993" max="9993" width="13" style="429" bestFit="1" customWidth="1"/>
    <col min="9994" max="9994" width="12.85546875" style="429" customWidth="1"/>
    <col min="9995" max="9995" width="15" style="429" bestFit="1" customWidth="1"/>
    <col min="9996" max="9996" width="15.28515625" style="429" bestFit="1" customWidth="1"/>
    <col min="9997" max="9997" width="13.85546875" style="429" bestFit="1" customWidth="1"/>
    <col min="9998" max="10000" width="7.7109375" style="429" customWidth="1"/>
    <col min="10001" max="10001" width="8.85546875" style="429" customWidth="1"/>
    <col min="10002" max="10005" width="7.7109375" style="429" customWidth="1"/>
    <col min="10006" max="10006" width="8.85546875" style="429" customWidth="1"/>
    <col min="10007" max="10009" width="7.7109375" style="429" customWidth="1"/>
    <col min="10010" max="10010" width="9.5703125" style="429" customWidth="1"/>
    <col min="10011" max="10011" width="8.85546875" style="429" customWidth="1"/>
    <col min="10012" max="10015" width="7.7109375" style="429" customWidth="1"/>
    <col min="10016" max="10016" width="9" style="429" bestFit="1" customWidth="1"/>
    <col min="10017" max="10245" width="16.5703125" style="429"/>
    <col min="10246" max="10246" width="3.7109375" style="429" customWidth="1"/>
    <col min="10247" max="10247" width="20.7109375" style="429" bestFit="1" customWidth="1"/>
    <col min="10248" max="10248" width="27.5703125" style="429" bestFit="1" customWidth="1"/>
    <col min="10249" max="10249" width="13" style="429" bestFit="1" customWidth="1"/>
    <col min="10250" max="10250" width="12.85546875" style="429" customWidth="1"/>
    <col min="10251" max="10251" width="15" style="429" bestFit="1" customWidth="1"/>
    <col min="10252" max="10252" width="15.28515625" style="429" bestFit="1" customWidth="1"/>
    <col min="10253" max="10253" width="13.85546875" style="429" bestFit="1" customWidth="1"/>
    <col min="10254" max="10256" width="7.7109375" style="429" customWidth="1"/>
    <col min="10257" max="10257" width="8.85546875" style="429" customWidth="1"/>
    <col min="10258" max="10261" width="7.7109375" style="429" customWidth="1"/>
    <col min="10262" max="10262" width="8.85546875" style="429" customWidth="1"/>
    <col min="10263" max="10265" width="7.7109375" style="429" customWidth="1"/>
    <col min="10266" max="10266" width="9.5703125" style="429" customWidth="1"/>
    <col min="10267" max="10267" width="8.85546875" style="429" customWidth="1"/>
    <col min="10268" max="10271" width="7.7109375" style="429" customWidth="1"/>
    <col min="10272" max="10272" width="9" style="429" bestFit="1" customWidth="1"/>
    <col min="10273" max="10501" width="16.5703125" style="429"/>
    <col min="10502" max="10502" width="3.7109375" style="429" customWidth="1"/>
    <col min="10503" max="10503" width="20.7109375" style="429" bestFit="1" customWidth="1"/>
    <col min="10504" max="10504" width="27.5703125" style="429" bestFit="1" customWidth="1"/>
    <col min="10505" max="10505" width="13" style="429" bestFit="1" customWidth="1"/>
    <col min="10506" max="10506" width="12.85546875" style="429" customWidth="1"/>
    <col min="10507" max="10507" width="15" style="429" bestFit="1" customWidth="1"/>
    <col min="10508" max="10508" width="15.28515625" style="429" bestFit="1" customWidth="1"/>
    <col min="10509" max="10509" width="13.85546875" style="429" bestFit="1" customWidth="1"/>
    <col min="10510" max="10512" width="7.7109375" style="429" customWidth="1"/>
    <col min="10513" max="10513" width="8.85546875" style="429" customWidth="1"/>
    <col min="10514" max="10517" width="7.7109375" style="429" customWidth="1"/>
    <col min="10518" max="10518" width="8.85546875" style="429" customWidth="1"/>
    <col min="10519" max="10521" width="7.7109375" style="429" customWidth="1"/>
    <col min="10522" max="10522" width="9.5703125" style="429" customWidth="1"/>
    <col min="10523" max="10523" width="8.85546875" style="429" customWidth="1"/>
    <col min="10524" max="10527" width="7.7109375" style="429" customWidth="1"/>
    <col min="10528" max="10528" width="9" style="429" bestFit="1" customWidth="1"/>
    <col min="10529" max="10757" width="16.5703125" style="429"/>
    <col min="10758" max="10758" width="3.7109375" style="429" customWidth="1"/>
    <col min="10759" max="10759" width="20.7109375" style="429" bestFit="1" customWidth="1"/>
    <col min="10760" max="10760" width="27.5703125" style="429" bestFit="1" customWidth="1"/>
    <col min="10761" max="10761" width="13" style="429" bestFit="1" customWidth="1"/>
    <col min="10762" max="10762" width="12.85546875" style="429" customWidth="1"/>
    <col min="10763" max="10763" width="15" style="429" bestFit="1" customWidth="1"/>
    <col min="10764" max="10764" width="15.28515625" style="429" bestFit="1" customWidth="1"/>
    <col min="10765" max="10765" width="13.85546875" style="429" bestFit="1" customWidth="1"/>
    <col min="10766" max="10768" width="7.7109375" style="429" customWidth="1"/>
    <col min="10769" max="10769" width="8.85546875" style="429" customWidth="1"/>
    <col min="10770" max="10773" width="7.7109375" style="429" customWidth="1"/>
    <col min="10774" max="10774" width="8.85546875" style="429" customWidth="1"/>
    <col min="10775" max="10777" width="7.7109375" style="429" customWidth="1"/>
    <col min="10778" max="10778" width="9.5703125" style="429" customWidth="1"/>
    <col min="10779" max="10779" width="8.85546875" style="429" customWidth="1"/>
    <col min="10780" max="10783" width="7.7109375" style="429" customWidth="1"/>
    <col min="10784" max="10784" width="9" style="429" bestFit="1" customWidth="1"/>
    <col min="10785" max="11013" width="16.5703125" style="429"/>
    <col min="11014" max="11014" width="3.7109375" style="429" customWidth="1"/>
    <col min="11015" max="11015" width="20.7109375" style="429" bestFit="1" customWidth="1"/>
    <col min="11016" max="11016" width="27.5703125" style="429" bestFit="1" customWidth="1"/>
    <col min="11017" max="11017" width="13" style="429" bestFit="1" customWidth="1"/>
    <col min="11018" max="11018" width="12.85546875" style="429" customWidth="1"/>
    <col min="11019" max="11019" width="15" style="429" bestFit="1" customWidth="1"/>
    <col min="11020" max="11020" width="15.28515625" style="429" bestFit="1" customWidth="1"/>
    <col min="11021" max="11021" width="13.85546875" style="429" bestFit="1" customWidth="1"/>
    <col min="11022" max="11024" width="7.7109375" style="429" customWidth="1"/>
    <col min="11025" max="11025" width="8.85546875" style="429" customWidth="1"/>
    <col min="11026" max="11029" width="7.7109375" style="429" customWidth="1"/>
    <col min="11030" max="11030" width="8.85546875" style="429" customWidth="1"/>
    <col min="11031" max="11033" width="7.7109375" style="429" customWidth="1"/>
    <col min="11034" max="11034" width="9.5703125" style="429" customWidth="1"/>
    <col min="11035" max="11035" width="8.85546875" style="429" customWidth="1"/>
    <col min="11036" max="11039" width="7.7109375" style="429" customWidth="1"/>
    <col min="11040" max="11040" width="9" style="429" bestFit="1" customWidth="1"/>
    <col min="11041" max="11269" width="16.5703125" style="429"/>
    <col min="11270" max="11270" width="3.7109375" style="429" customWidth="1"/>
    <col min="11271" max="11271" width="20.7109375" style="429" bestFit="1" customWidth="1"/>
    <col min="11272" max="11272" width="27.5703125" style="429" bestFit="1" customWidth="1"/>
    <col min="11273" max="11273" width="13" style="429" bestFit="1" customWidth="1"/>
    <col min="11274" max="11274" width="12.85546875" style="429" customWidth="1"/>
    <col min="11275" max="11275" width="15" style="429" bestFit="1" customWidth="1"/>
    <col min="11276" max="11276" width="15.28515625" style="429" bestFit="1" customWidth="1"/>
    <col min="11277" max="11277" width="13.85546875" style="429" bestFit="1" customWidth="1"/>
    <col min="11278" max="11280" width="7.7109375" style="429" customWidth="1"/>
    <col min="11281" max="11281" width="8.85546875" style="429" customWidth="1"/>
    <col min="11282" max="11285" width="7.7109375" style="429" customWidth="1"/>
    <col min="11286" max="11286" width="8.85546875" style="429" customWidth="1"/>
    <col min="11287" max="11289" width="7.7109375" style="429" customWidth="1"/>
    <col min="11290" max="11290" width="9.5703125" style="429" customWidth="1"/>
    <col min="11291" max="11291" width="8.85546875" style="429" customWidth="1"/>
    <col min="11292" max="11295" width="7.7109375" style="429" customWidth="1"/>
    <col min="11296" max="11296" width="9" style="429" bestFit="1" customWidth="1"/>
    <col min="11297" max="11525" width="16.5703125" style="429"/>
    <col min="11526" max="11526" width="3.7109375" style="429" customWidth="1"/>
    <col min="11527" max="11527" width="20.7109375" style="429" bestFit="1" customWidth="1"/>
    <col min="11528" max="11528" width="27.5703125" style="429" bestFit="1" customWidth="1"/>
    <col min="11529" max="11529" width="13" style="429" bestFit="1" customWidth="1"/>
    <col min="11530" max="11530" width="12.85546875" style="429" customWidth="1"/>
    <col min="11531" max="11531" width="15" style="429" bestFit="1" customWidth="1"/>
    <col min="11532" max="11532" width="15.28515625" style="429" bestFit="1" customWidth="1"/>
    <col min="11533" max="11533" width="13.85546875" style="429" bestFit="1" customWidth="1"/>
    <col min="11534" max="11536" width="7.7109375" style="429" customWidth="1"/>
    <col min="11537" max="11537" width="8.85546875" style="429" customWidth="1"/>
    <col min="11538" max="11541" width="7.7109375" style="429" customWidth="1"/>
    <col min="11542" max="11542" width="8.85546875" style="429" customWidth="1"/>
    <col min="11543" max="11545" width="7.7109375" style="429" customWidth="1"/>
    <col min="11546" max="11546" width="9.5703125" style="429" customWidth="1"/>
    <col min="11547" max="11547" width="8.85546875" style="429" customWidth="1"/>
    <col min="11548" max="11551" width="7.7109375" style="429" customWidth="1"/>
    <col min="11552" max="11552" width="9" style="429" bestFit="1" customWidth="1"/>
    <col min="11553" max="11781" width="16.5703125" style="429"/>
    <col min="11782" max="11782" width="3.7109375" style="429" customWidth="1"/>
    <col min="11783" max="11783" width="20.7109375" style="429" bestFit="1" customWidth="1"/>
    <col min="11784" max="11784" width="27.5703125" style="429" bestFit="1" customWidth="1"/>
    <col min="11785" max="11785" width="13" style="429" bestFit="1" customWidth="1"/>
    <col min="11786" max="11786" width="12.85546875" style="429" customWidth="1"/>
    <col min="11787" max="11787" width="15" style="429" bestFit="1" customWidth="1"/>
    <col min="11788" max="11788" width="15.28515625" style="429" bestFit="1" customWidth="1"/>
    <col min="11789" max="11789" width="13.85546875" style="429" bestFit="1" customWidth="1"/>
    <col min="11790" max="11792" width="7.7109375" style="429" customWidth="1"/>
    <col min="11793" max="11793" width="8.85546875" style="429" customWidth="1"/>
    <col min="11794" max="11797" width="7.7109375" style="429" customWidth="1"/>
    <col min="11798" max="11798" width="8.85546875" style="429" customWidth="1"/>
    <col min="11799" max="11801" width="7.7109375" style="429" customWidth="1"/>
    <col min="11802" max="11802" width="9.5703125" style="429" customWidth="1"/>
    <col min="11803" max="11803" width="8.85546875" style="429" customWidth="1"/>
    <col min="11804" max="11807" width="7.7109375" style="429" customWidth="1"/>
    <col min="11808" max="11808" width="9" style="429" bestFit="1" customWidth="1"/>
    <col min="11809" max="12037" width="16.5703125" style="429"/>
    <col min="12038" max="12038" width="3.7109375" style="429" customWidth="1"/>
    <col min="12039" max="12039" width="20.7109375" style="429" bestFit="1" customWidth="1"/>
    <col min="12040" max="12040" width="27.5703125" style="429" bestFit="1" customWidth="1"/>
    <col min="12041" max="12041" width="13" style="429" bestFit="1" customWidth="1"/>
    <col min="12042" max="12042" width="12.85546875" style="429" customWidth="1"/>
    <col min="12043" max="12043" width="15" style="429" bestFit="1" customWidth="1"/>
    <col min="12044" max="12044" width="15.28515625" style="429" bestFit="1" customWidth="1"/>
    <col min="12045" max="12045" width="13.85546875" style="429" bestFit="1" customWidth="1"/>
    <col min="12046" max="12048" width="7.7109375" style="429" customWidth="1"/>
    <col min="12049" max="12049" width="8.85546875" style="429" customWidth="1"/>
    <col min="12050" max="12053" width="7.7109375" style="429" customWidth="1"/>
    <col min="12054" max="12054" width="8.85546875" style="429" customWidth="1"/>
    <col min="12055" max="12057" width="7.7109375" style="429" customWidth="1"/>
    <col min="12058" max="12058" width="9.5703125" style="429" customWidth="1"/>
    <col min="12059" max="12059" width="8.85546875" style="429" customWidth="1"/>
    <col min="12060" max="12063" width="7.7109375" style="429" customWidth="1"/>
    <col min="12064" max="12064" width="9" style="429" bestFit="1" customWidth="1"/>
    <col min="12065" max="12293" width="16.5703125" style="429"/>
    <col min="12294" max="12294" width="3.7109375" style="429" customWidth="1"/>
    <col min="12295" max="12295" width="20.7109375" style="429" bestFit="1" customWidth="1"/>
    <col min="12296" max="12296" width="27.5703125" style="429" bestFit="1" customWidth="1"/>
    <col min="12297" max="12297" width="13" style="429" bestFit="1" customWidth="1"/>
    <col min="12298" max="12298" width="12.85546875" style="429" customWidth="1"/>
    <col min="12299" max="12299" width="15" style="429" bestFit="1" customWidth="1"/>
    <col min="12300" max="12300" width="15.28515625" style="429" bestFit="1" customWidth="1"/>
    <col min="12301" max="12301" width="13.85546875" style="429" bestFit="1" customWidth="1"/>
    <col min="12302" max="12304" width="7.7109375" style="429" customWidth="1"/>
    <col min="12305" max="12305" width="8.85546875" style="429" customWidth="1"/>
    <col min="12306" max="12309" width="7.7109375" style="429" customWidth="1"/>
    <col min="12310" max="12310" width="8.85546875" style="429" customWidth="1"/>
    <col min="12311" max="12313" width="7.7109375" style="429" customWidth="1"/>
    <col min="12314" max="12314" width="9.5703125" style="429" customWidth="1"/>
    <col min="12315" max="12315" width="8.85546875" style="429" customWidth="1"/>
    <col min="12316" max="12319" width="7.7109375" style="429" customWidth="1"/>
    <col min="12320" max="12320" width="9" style="429" bestFit="1" customWidth="1"/>
    <col min="12321" max="12549" width="16.5703125" style="429"/>
    <col min="12550" max="12550" width="3.7109375" style="429" customWidth="1"/>
    <col min="12551" max="12551" width="20.7109375" style="429" bestFit="1" customWidth="1"/>
    <col min="12552" max="12552" width="27.5703125" style="429" bestFit="1" customWidth="1"/>
    <col min="12553" max="12553" width="13" style="429" bestFit="1" customWidth="1"/>
    <col min="12554" max="12554" width="12.85546875" style="429" customWidth="1"/>
    <col min="12555" max="12555" width="15" style="429" bestFit="1" customWidth="1"/>
    <col min="12556" max="12556" width="15.28515625" style="429" bestFit="1" customWidth="1"/>
    <col min="12557" max="12557" width="13.85546875" style="429" bestFit="1" customWidth="1"/>
    <col min="12558" max="12560" width="7.7109375" style="429" customWidth="1"/>
    <col min="12561" max="12561" width="8.85546875" style="429" customWidth="1"/>
    <col min="12562" max="12565" width="7.7109375" style="429" customWidth="1"/>
    <col min="12566" max="12566" width="8.85546875" style="429" customWidth="1"/>
    <col min="12567" max="12569" width="7.7109375" style="429" customWidth="1"/>
    <col min="12570" max="12570" width="9.5703125" style="429" customWidth="1"/>
    <col min="12571" max="12571" width="8.85546875" style="429" customWidth="1"/>
    <col min="12572" max="12575" width="7.7109375" style="429" customWidth="1"/>
    <col min="12576" max="12576" width="9" style="429" bestFit="1" customWidth="1"/>
    <col min="12577" max="12805" width="16.5703125" style="429"/>
    <col min="12806" max="12806" width="3.7109375" style="429" customWidth="1"/>
    <col min="12807" max="12807" width="20.7109375" style="429" bestFit="1" customWidth="1"/>
    <col min="12808" max="12808" width="27.5703125" style="429" bestFit="1" customWidth="1"/>
    <col min="12809" max="12809" width="13" style="429" bestFit="1" customWidth="1"/>
    <col min="12810" max="12810" width="12.85546875" style="429" customWidth="1"/>
    <col min="12811" max="12811" width="15" style="429" bestFit="1" customWidth="1"/>
    <col min="12812" max="12812" width="15.28515625" style="429" bestFit="1" customWidth="1"/>
    <col min="12813" max="12813" width="13.85546875" style="429" bestFit="1" customWidth="1"/>
    <col min="12814" max="12816" width="7.7109375" style="429" customWidth="1"/>
    <col min="12817" max="12817" width="8.85546875" style="429" customWidth="1"/>
    <col min="12818" max="12821" width="7.7109375" style="429" customWidth="1"/>
    <col min="12822" max="12822" width="8.85546875" style="429" customWidth="1"/>
    <col min="12823" max="12825" width="7.7109375" style="429" customWidth="1"/>
    <col min="12826" max="12826" width="9.5703125" style="429" customWidth="1"/>
    <col min="12827" max="12827" width="8.85546875" style="429" customWidth="1"/>
    <col min="12828" max="12831" width="7.7109375" style="429" customWidth="1"/>
    <col min="12832" max="12832" width="9" style="429" bestFit="1" customWidth="1"/>
    <col min="12833" max="13061" width="16.5703125" style="429"/>
    <col min="13062" max="13062" width="3.7109375" style="429" customWidth="1"/>
    <col min="13063" max="13063" width="20.7109375" style="429" bestFit="1" customWidth="1"/>
    <col min="13064" max="13064" width="27.5703125" style="429" bestFit="1" customWidth="1"/>
    <col min="13065" max="13065" width="13" style="429" bestFit="1" customWidth="1"/>
    <col min="13066" max="13066" width="12.85546875" style="429" customWidth="1"/>
    <col min="13067" max="13067" width="15" style="429" bestFit="1" customWidth="1"/>
    <col min="13068" max="13068" width="15.28515625" style="429" bestFit="1" customWidth="1"/>
    <col min="13069" max="13069" width="13.85546875" style="429" bestFit="1" customWidth="1"/>
    <col min="13070" max="13072" width="7.7109375" style="429" customWidth="1"/>
    <col min="13073" max="13073" width="8.85546875" style="429" customWidth="1"/>
    <col min="13074" max="13077" width="7.7109375" style="429" customWidth="1"/>
    <col min="13078" max="13078" width="8.85546875" style="429" customWidth="1"/>
    <col min="13079" max="13081" width="7.7109375" style="429" customWidth="1"/>
    <col min="13082" max="13082" width="9.5703125" style="429" customWidth="1"/>
    <col min="13083" max="13083" width="8.85546875" style="429" customWidth="1"/>
    <col min="13084" max="13087" width="7.7109375" style="429" customWidth="1"/>
    <col min="13088" max="13088" width="9" style="429" bestFit="1" customWidth="1"/>
    <col min="13089" max="13317" width="16.5703125" style="429"/>
    <col min="13318" max="13318" width="3.7109375" style="429" customWidth="1"/>
    <col min="13319" max="13319" width="20.7109375" style="429" bestFit="1" customWidth="1"/>
    <col min="13320" max="13320" width="27.5703125" style="429" bestFit="1" customWidth="1"/>
    <col min="13321" max="13321" width="13" style="429" bestFit="1" customWidth="1"/>
    <col min="13322" max="13322" width="12.85546875" style="429" customWidth="1"/>
    <col min="13323" max="13323" width="15" style="429" bestFit="1" customWidth="1"/>
    <col min="13324" max="13324" width="15.28515625" style="429" bestFit="1" customWidth="1"/>
    <col min="13325" max="13325" width="13.85546875" style="429" bestFit="1" customWidth="1"/>
    <col min="13326" max="13328" width="7.7109375" style="429" customWidth="1"/>
    <col min="13329" max="13329" width="8.85546875" style="429" customWidth="1"/>
    <col min="13330" max="13333" width="7.7109375" style="429" customWidth="1"/>
    <col min="13334" max="13334" width="8.85546875" style="429" customWidth="1"/>
    <col min="13335" max="13337" width="7.7109375" style="429" customWidth="1"/>
    <col min="13338" max="13338" width="9.5703125" style="429" customWidth="1"/>
    <col min="13339" max="13339" width="8.85546875" style="429" customWidth="1"/>
    <col min="13340" max="13343" width="7.7109375" style="429" customWidth="1"/>
    <col min="13344" max="13344" width="9" style="429" bestFit="1" customWidth="1"/>
    <col min="13345" max="13573" width="16.5703125" style="429"/>
    <col min="13574" max="13574" width="3.7109375" style="429" customWidth="1"/>
    <col min="13575" max="13575" width="20.7109375" style="429" bestFit="1" customWidth="1"/>
    <col min="13576" max="13576" width="27.5703125" style="429" bestFit="1" customWidth="1"/>
    <col min="13577" max="13577" width="13" style="429" bestFit="1" customWidth="1"/>
    <col min="13578" max="13578" width="12.85546875" style="429" customWidth="1"/>
    <col min="13579" max="13579" width="15" style="429" bestFit="1" customWidth="1"/>
    <col min="13580" max="13580" width="15.28515625" style="429" bestFit="1" customWidth="1"/>
    <col min="13581" max="13581" width="13.85546875" style="429" bestFit="1" customWidth="1"/>
    <col min="13582" max="13584" width="7.7109375" style="429" customWidth="1"/>
    <col min="13585" max="13585" width="8.85546875" style="429" customWidth="1"/>
    <col min="13586" max="13589" width="7.7109375" style="429" customWidth="1"/>
    <col min="13590" max="13590" width="8.85546875" style="429" customWidth="1"/>
    <col min="13591" max="13593" width="7.7109375" style="429" customWidth="1"/>
    <col min="13594" max="13594" width="9.5703125" style="429" customWidth="1"/>
    <col min="13595" max="13595" width="8.85546875" style="429" customWidth="1"/>
    <col min="13596" max="13599" width="7.7109375" style="429" customWidth="1"/>
    <col min="13600" max="13600" width="9" style="429" bestFit="1" customWidth="1"/>
    <col min="13601" max="13829" width="16.5703125" style="429"/>
    <col min="13830" max="13830" width="3.7109375" style="429" customWidth="1"/>
    <col min="13831" max="13831" width="20.7109375" style="429" bestFit="1" customWidth="1"/>
    <col min="13832" max="13832" width="27.5703125" style="429" bestFit="1" customWidth="1"/>
    <col min="13833" max="13833" width="13" style="429" bestFit="1" customWidth="1"/>
    <col min="13834" max="13834" width="12.85546875" style="429" customWidth="1"/>
    <col min="13835" max="13835" width="15" style="429" bestFit="1" customWidth="1"/>
    <col min="13836" max="13836" width="15.28515625" style="429" bestFit="1" customWidth="1"/>
    <col min="13837" max="13837" width="13.85546875" style="429" bestFit="1" customWidth="1"/>
    <col min="13838" max="13840" width="7.7109375" style="429" customWidth="1"/>
    <col min="13841" max="13841" width="8.85546875" style="429" customWidth="1"/>
    <col min="13842" max="13845" width="7.7109375" style="429" customWidth="1"/>
    <col min="13846" max="13846" width="8.85546875" style="429" customWidth="1"/>
    <col min="13847" max="13849" width="7.7109375" style="429" customWidth="1"/>
    <col min="13850" max="13850" width="9.5703125" style="429" customWidth="1"/>
    <col min="13851" max="13851" width="8.85546875" style="429" customWidth="1"/>
    <col min="13852" max="13855" width="7.7109375" style="429" customWidth="1"/>
    <col min="13856" max="13856" width="9" style="429" bestFit="1" customWidth="1"/>
    <col min="13857" max="14085" width="16.5703125" style="429"/>
    <col min="14086" max="14086" width="3.7109375" style="429" customWidth="1"/>
    <col min="14087" max="14087" width="20.7109375" style="429" bestFit="1" customWidth="1"/>
    <col min="14088" max="14088" width="27.5703125" style="429" bestFit="1" customWidth="1"/>
    <col min="14089" max="14089" width="13" style="429" bestFit="1" customWidth="1"/>
    <col min="14090" max="14090" width="12.85546875" style="429" customWidth="1"/>
    <col min="14091" max="14091" width="15" style="429" bestFit="1" customWidth="1"/>
    <col min="14092" max="14092" width="15.28515625" style="429" bestFit="1" customWidth="1"/>
    <col min="14093" max="14093" width="13.85546875" style="429" bestFit="1" customWidth="1"/>
    <col min="14094" max="14096" width="7.7109375" style="429" customWidth="1"/>
    <col min="14097" max="14097" width="8.85546875" style="429" customWidth="1"/>
    <col min="14098" max="14101" width="7.7109375" style="429" customWidth="1"/>
    <col min="14102" max="14102" width="8.85546875" style="429" customWidth="1"/>
    <col min="14103" max="14105" width="7.7109375" style="429" customWidth="1"/>
    <col min="14106" max="14106" width="9.5703125" style="429" customWidth="1"/>
    <col min="14107" max="14107" width="8.85546875" style="429" customWidth="1"/>
    <col min="14108" max="14111" width="7.7109375" style="429" customWidth="1"/>
    <col min="14112" max="14112" width="9" style="429" bestFit="1" customWidth="1"/>
    <col min="14113" max="14341" width="16.5703125" style="429"/>
    <col min="14342" max="14342" width="3.7109375" style="429" customWidth="1"/>
    <col min="14343" max="14343" width="20.7109375" style="429" bestFit="1" customWidth="1"/>
    <col min="14344" max="14344" width="27.5703125" style="429" bestFit="1" customWidth="1"/>
    <col min="14345" max="14345" width="13" style="429" bestFit="1" customWidth="1"/>
    <col min="14346" max="14346" width="12.85546875" style="429" customWidth="1"/>
    <col min="14347" max="14347" width="15" style="429" bestFit="1" customWidth="1"/>
    <col min="14348" max="14348" width="15.28515625" style="429" bestFit="1" customWidth="1"/>
    <col min="14349" max="14349" width="13.85546875" style="429" bestFit="1" customWidth="1"/>
    <col min="14350" max="14352" width="7.7109375" style="429" customWidth="1"/>
    <col min="14353" max="14353" width="8.85546875" style="429" customWidth="1"/>
    <col min="14354" max="14357" width="7.7109375" style="429" customWidth="1"/>
    <col min="14358" max="14358" width="8.85546875" style="429" customWidth="1"/>
    <col min="14359" max="14361" width="7.7109375" style="429" customWidth="1"/>
    <col min="14362" max="14362" width="9.5703125" style="429" customWidth="1"/>
    <col min="14363" max="14363" width="8.85546875" style="429" customWidth="1"/>
    <col min="14364" max="14367" width="7.7109375" style="429" customWidth="1"/>
    <col min="14368" max="14368" width="9" style="429" bestFit="1" customWidth="1"/>
    <col min="14369" max="14597" width="16.5703125" style="429"/>
    <col min="14598" max="14598" width="3.7109375" style="429" customWidth="1"/>
    <col min="14599" max="14599" width="20.7109375" style="429" bestFit="1" customWidth="1"/>
    <col min="14600" max="14600" width="27.5703125" style="429" bestFit="1" customWidth="1"/>
    <col min="14601" max="14601" width="13" style="429" bestFit="1" customWidth="1"/>
    <col min="14602" max="14602" width="12.85546875" style="429" customWidth="1"/>
    <col min="14603" max="14603" width="15" style="429" bestFit="1" customWidth="1"/>
    <col min="14604" max="14604" width="15.28515625" style="429" bestFit="1" customWidth="1"/>
    <col min="14605" max="14605" width="13.85546875" style="429" bestFit="1" customWidth="1"/>
    <col min="14606" max="14608" width="7.7109375" style="429" customWidth="1"/>
    <col min="14609" max="14609" width="8.85546875" style="429" customWidth="1"/>
    <col min="14610" max="14613" width="7.7109375" style="429" customWidth="1"/>
    <col min="14614" max="14614" width="8.85546875" style="429" customWidth="1"/>
    <col min="14615" max="14617" width="7.7109375" style="429" customWidth="1"/>
    <col min="14618" max="14618" width="9.5703125" style="429" customWidth="1"/>
    <col min="14619" max="14619" width="8.85546875" style="429" customWidth="1"/>
    <col min="14620" max="14623" width="7.7109375" style="429" customWidth="1"/>
    <col min="14624" max="14624" width="9" style="429" bestFit="1" customWidth="1"/>
    <col min="14625" max="14853" width="16.5703125" style="429"/>
    <col min="14854" max="14854" width="3.7109375" style="429" customWidth="1"/>
    <col min="14855" max="14855" width="20.7109375" style="429" bestFit="1" customWidth="1"/>
    <col min="14856" max="14856" width="27.5703125" style="429" bestFit="1" customWidth="1"/>
    <col min="14857" max="14857" width="13" style="429" bestFit="1" customWidth="1"/>
    <col min="14858" max="14858" width="12.85546875" style="429" customWidth="1"/>
    <col min="14859" max="14859" width="15" style="429" bestFit="1" customWidth="1"/>
    <col min="14860" max="14860" width="15.28515625" style="429" bestFit="1" customWidth="1"/>
    <col min="14861" max="14861" width="13.85546875" style="429" bestFit="1" customWidth="1"/>
    <col min="14862" max="14864" width="7.7109375" style="429" customWidth="1"/>
    <col min="14865" max="14865" width="8.85546875" style="429" customWidth="1"/>
    <col min="14866" max="14869" width="7.7109375" style="429" customWidth="1"/>
    <col min="14870" max="14870" width="8.85546875" style="429" customWidth="1"/>
    <col min="14871" max="14873" width="7.7109375" style="429" customWidth="1"/>
    <col min="14874" max="14874" width="9.5703125" style="429" customWidth="1"/>
    <col min="14875" max="14875" width="8.85546875" style="429" customWidth="1"/>
    <col min="14876" max="14879" width="7.7109375" style="429" customWidth="1"/>
    <col min="14880" max="14880" width="9" style="429" bestFit="1" customWidth="1"/>
    <col min="14881" max="15109" width="16.5703125" style="429"/>
    <col min="15110" max="15110" width="3.7109375" style="429" customWidth="1"/>
    <col min="15111" max="15111" width="20.7109375" style="429" bestFit="1" customWidth="1"/>
    <col min="15112" max="15112" width="27.5703125" style="429" bestFit="1" customWidth="1"/>
    <col min="15113" max="15113" width="13" style="429" bestFit="1" customWidth="1"/>
    <col min="15114" max="15114" width="12.85546875" style="429" customWidth="1"/>
    <col min="15115" max="15115" width="15" style="429" bestFit="1" customWidth="1"/>
    <col min="15116" max="15116" width="15.28515625" style="429" bestFit="1" customWidth="1"/>
    <col min="15117" max="15117" width="13.85546875" style="429" bestFit="1" customWidth="1"/>
    <col min="15118" max="15120" width="7.7109375" style="429" customWidth="1"/>
    <col min="15121" max="15121" width="8.85546875" style="429" customWidth="1"/>
    <col min="15122" max="15125" width="7.7109375" style="429" customWidth="1"/>
    <col min="15126" max="15126" width="8.85546875" style="429" customWidth="1"/>
    <col min="15127" max="15129" width="7.7109375" style="429" customWidth="1"/>
    <col min="15130" max="15130" width="9.5703125" style="429" customWidth="1"/>
    <col min="15131" max="15131" width="8.85546875" style="429" customWidth="1"/>
    <col min="15132" max="15135" width="7.7109375" style="429" customWidth="1"/>
    <col min="15136" max="15136" width="9" style="429" bestFit="1" customWidth="1"/>
    <col min="15137" max="15365" width="16.5703125" style="429"/>
    <col min="15366" max="15366" width="3.7109375" style="429" customWidth="1"/>
    <col min="15367" max="15367" width="20.7109375" style="429" bestFit="1" customWidth="1"/>
    <col min="15368" max="15368" width="27.5703125" style="429" bestFit="1" customWidth="1"/>
    <col min="15369" max="15369" width="13" style="429" bestFit="1" customWidth="1"/>
    <col min="15370" max="15370" width="12.85546875" style="429" customWidth="1"/>
    <col min="15371" max="15371" width="15" style="429" bestFit="1" customWidth="1"/>
    <col min="15372" max="15372" width="15.28515625" style="429" bestFit="1" customWidth="1"/>
    <col min="15373" max="15373" width="13.85546875" style="429" bestFit="1" customWidth="1"/>
    <col min="15374" max="15376" width="7.7109375" style="429" customWidth="1"/>
    <col min="15377" max="15377" width="8.85546875" style="429" customWidth="1"/>
    <col min="15378" max="15381" width="7.7109375" style="429" customWidth="1"/>
    <col min="15382" max="15382" width="8.85546875" style="429" customWidth="1"/>
    <col min="15383" max="15385" width="7.7109375" style="429" customWidth="1"/>
    <col min="15386" max="15386" width="9.5703125" style="429" customWidth="1"/>
    <col min="15387" max="15387" width="8.85546875" style="429" customWidth="1"/>
    <col min="15388" max="15391" width="7.7109375" style="429" customWidth="1"/>
    <col min="15392" max="15392" width="9" style="429" bestFit="1" customWidth="1"/>
    <col min="15393" max="15621" width="16.5703125" style="429"/>
    <col min="15622" max="15622" width="3.7109375" style="429" customWidth="1"/>
    <col min="15623" max="15623" width="20.7109375" style="429" bestFit="1" customWidth="1"/>
    <col min="15624" max="15624" width="27.5703125" style="429" bestFit="1" customWidth="1"/>
    <col min="15625" max="15625" width="13" style="429" bestFit="1" customWidth="1"/>
    <col min="15626" max="15626" width="12.85546875" style="429" customWidth="1"/>
    <col min="15627" max="15627" width="15" style="429" bestFit="1" customWidth="1"/>
    <col min="15628" max="15628" width="15.28515625" style="429" bestFit="1" customWidth="1"/>
    <col min="15629" max="15629" width="13.85546875" style="429" bestFit="1" customWidth="1"/>
    <col min="15630" max="15632" width="7.7109375" style="429" customWidth="1"/>
    <col min="15633" max="15633" width="8.85546875" style="429" customWidth="1"/>
    <col min="15634" max="15637" width="7.7109375" style="429" customWidth="1"/>
    <col min="15638" max="15638" width="8.85546875" style="429" customWidth="1"/>
    <col min="15639" max="15641" width="7.7109375" style="429" customWidth="1"/>
    <col min="15642" max="15642" width="9.5703125" style="429" customWidth="1"/>
    <col min="15643" max="15643" width="8.85546875" style="429" customWidth="1"/>
    <col min="15644" max="15647" width="7.7109375" style="429" customWidth="1"/>
    <col min="15648" max="15648" width="9" style="429" bestFit="1" customWidth="1"/>
    <col min="15649" max="15877" width="16.5703125" style="429"/>
    <col min="15878" max="15878" width="3.7109375" style="429" customWidth="1"/>
    <col min="15879" max="15879" width="20.7109375" style="429" bestFit="1" customWidth="1"/>
    <col min="15880" max="15880" width="27.5703125" style="429" bestFit="1" customWidth="1"/>
    <col min="15881" max="15881" width="13" style="429" bestFit="1" customWidth="1"/>
    <col min="15882" max="15882" width="12.85546875" style="429" customWidth="1"/>
    <col min="15883" max="15883" width="15" style="429" bestFit="1" customWidth="1"/>
    <col min="15884" max="15884" width="15.28515625" style="429" bestFit="1" customWidth="1"/>
    <col min="15885" max="15885" width="13.85546875" style="429" bestFit="1" customWidth="1"/>
    <col min="15886" max="15888" width="7.7109375" style="429" customWidth="1"/>
    <col min="15889" max="15889" width="8.85546875" style="429" customWidth="1"/>
    <col min="15890" max="15893" width="7.7109375" style="429" customWidth="1"/>
    <col min="15894" max="15894" width="8.85546875" style="429" customWidth="1"/>
    <col min="15895" max="15897" width="7.7109375" style="429" customWidth="1"/>
    <col min="15898" max="15898" width="9.5703125" style="429" customWidth="1"/>
    <col min="15899" max="15899" width="8.85546875" style="429" customWidth="1"/>
    <col min="15900" max="15903" width="7.7109375" style="429" customWidth="1"/>
    <col min="15904" max="15904" width="9" style="429" bestFit="1" customWidth="1"/>
    <col min="15905" max="16133" width="16.5703125" style="429"/>
    <col min="16134" max="16134" width="3.7109375" style="429" customWidth="1"/>
    <col min="16135" max="16135" width="20.7109375" style="429" bestFit="1" customWidth="1"/>
    <col min="16136" max="16136" width="27.5703125" style="429" bestFit="1" customWidth="1"/>
    <col min="16137" max="16137" width="13" style="429" bestFit="1" customWidth="1"/>
    <col min="16138" max="16138" width="12.85546875" style="429" customWidth="1"/>
    <col min="16139" max="16139" width="15" style="429" bestFit="1" customWidth="1"/>
    <col min="16140" max="16140" width="15.28515625" style="429" bestFit="1" customWidth="1"/>
    <col min="16141" max="16141" width="13.85546875" style="429" bestFit="1" customWidth="1"/>
    <col min="16142" max="16144" width="7.7109375" style="429" customWidth="1"/>
    <col min="16145" max="16145" width="8.85546875" style="429" customWidth="1"/>
    <col min="16146" max="16149" width="7.7109375" style="429" customWidth="1"/>
    <col min="16150" max="16150" width="8.85546875" style="429" customWidth="1"/>
    <col min="16151" max="16153" width="7.7109375" style="429" customWidth="1"/>
    <col min="16154" max="16154" width="9.5703125" style="429" customWidth="1"/>
    <col min="16155" max="16155" width="8.85546875" style="429" customWidth="1"/>
    <col min="16156" max="16159" width="7.7109375" style="429" customWidth="1"/>
    <col min="16160" max="16160" width="9" style="429" bestFit="1" customWidth="1"/>
    <col min="16161" max="16384" width="16.5703125" style="429"/>
  </cols>
  <sheetData>
    <row r="2" spans="2:32" s="430" customFormat="1" ht="19.5" customHeight="1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</row>
    <row r="3" spans="2:32" s="430" customFormat="1" ht="19.5" customHeight="1"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</row>
    <row r="4" spans="2:32" s="430" customFormat="1" ht="38.25" customHeight="1">
      <c r="B4" s="429"/>
      <c r="C4" s="588" t="s">
        <v>371</v>
      </c>
      <c r="D4" s="589"/>
      <c r="E4" s="589"/>
      <c r="F4" s="589"/>
      <c r="G4" s="589"/>
      <c r="H4" s="589"/>
      <c r="I4" s="589"/>
      <c r="J4" s="589"/>
      <c r="K4" s="589"/>
      <c r="L4" s="589"/>
      <c r="M4" s="590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29"/>
      <c r="AA4" s="429"/>
      <c r="AB4" s="429"/>
      <c r="AC4" s="429"/>
      <c r="AD4" s="429"/>
      <c r="AE4" s="429"/>
      <c r="AF4" s="429"/>
    </row>
    <row r="5" spans="2:32" s="430" customFormat="1" ht="16.5" customHeight="1">
      <c r="B5" s="429"/>
      <c r="C5" s="591" t="s">
        <v>372</v>
      </c>
      <c r="D5" s="592"/>
      <c r="E5" s="592"/>
      <c r="F5" s="592"/>
      <c r="G5" s="592"/>
      <c r="H5" s="592"/>
      <c r="I5" s="592"/>
      <c r="J5" s="592"/>
      <c r="K5" s="592"/>
      <c r="L5" s="592"/>
      <c r="M5" s="593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429"/>
      <c r="AC5" s="429"/>
      <c r="AD5" s="429"/>
      <c r="AE5" s="429"/>
      <c r="AF5" s="429"/>
    </row>
    <row r="6" spans="2:32" ht="18" customHeight="1">
      <c r="C6" s="431" t="s">
        <v>373</v>
      </c>
      <c r="D6" s="594" t="s">
        <v>352</v>
      </c>
      <c r="E6" s="594"/>
      <c r="F6" s="594" t="s">
        <v>374</v>
      </c>
      <c r="G6" s="594"/>
      <c r="H6" s="594" t="s">
        <v>375</v>
      </c>
      <c r="I6" s="594"/>
      <c r="J6" s="594" t="s">
        <v>376</v>
      </c>
      <c r="K6" s="594"/>
      <c r="L6" s="594" t="s">
        <v>377</v>
      </c>
      <c r="M6" s="594"/>
    </row>
    <row r="7" spans="2:32" ht="18" customHeight="1">
      <c r="C7" s="432"/>
      <c r="D7" s="312" t="s">
        <v>378</v>
      </c>
      <c r="E7" s="312" t="s">
        <v>379</v>
      </c>
      <c r="F7" s="312" t="s">
        <v>378</v>
      </c>
      <c r="G7" s="312" t="s">
        <v>379</v>
      </c>
      <c r="H7" s="312" t="s">
        <v>378</v>
      </c>
      <c r="I7" s="312" t="s">
        <v>379</v>
      </c>
      <c r="J7" s="312" t="s">
        <v>378</v>
      </c>
      <c r="K7" s="312" t="s">
        <v>379</v>
      </c>
      <c r="L7" s="312" t="s">
        <v>378</v>
      </c>
      <c r="M7" s="312" t="s">
        <v>379</v>
      </c>
    </row>
    <row r="8" spans="2:32" ht="14.25" customHeight="1">
      <c r="C8" s="433" t="s">
        <v>302</v>
      </c>
      <c r="D8" s="32">
        <f t="shared" ref="D8:E39" si="0">F8+H8+J8+L8</f>
        <v>47329</v>
      </c>
      <c r="E8" s="32">
        <f>G8+I8+K8+M8</f>
        <v>5201</v>
      </c>
      <c r="F8" s="32">
        <v>33729</v>
      </c>
      <c r="G8" s="32">
        <v>3817</v>
      </c>
      <c r="H8" s="32">
        <v>13564</v>
      </c>
      <c r="I8" s="32">
        <v>1376</v>
      </c>
      <c r="J8" s="32">
        <v>22</v>
      </c>
      <c r="K8" s="32">
        <v>0</v>
      </c>
      <c r="L8" s="32">
        <v>14</v>
      </c>
      <c r="M8" s="32">
        <v>8</v>
      </c>
    </row>
    <row r="9" spans="2:32" ht="12.75" customHeight="1">
      <c r="C9" s="173" t="s">
        <v>380</v>
      </c>
      <c r="D9" s="32">
        <f t="shared" si="0"/>
        <v>17</v>
      </c>
      <c r="E9" s="32">
        <f t="shared" si="0"/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17</v>
      </c>
      <c r="M9" s="32">
        <v>0</v>
      </c>
    </row>
    <row r="10" spans="2:32">
      <c r="C10" s="173" t="s">
        <v>381</v>
      </c>
      <c r="D10" s="32">
        <f t="shared" si="0"/>
        <v>111</v>
      </c>
      <c r="E10" s="32">
        <f t="shared" si="0"/>
        <v>36</v>
      </c>
      <c r="F10" s="32">
        <v>18</v>
      </c>
      <c r="G10" s="32">
        <v>0</v>
      </c>
      <c r="H10" s="32">
        <v>20</v>
      </c>
      <c r="I10" s="32">
        <v>0</v>
      </c>
      <c r="J10" s="32">
        <v>0</v>
      </c>
      <c r="K10" s="32">
        <v>18</v>
      </c>
      <c r="L10" s="32">
        <v>73</v>
      </c>
      <c r="M10" s="32">
        <v>18</v>
      </c>
    </row>
    <row r="11" spans="2:32">
      <c r="C11" s="173" t="s">
        <v>303</v>
      </c>
      <c r="D11" s="32">
        <f t="shared" si="0"/>
        <v>39569</v>
      </c>
      <c r="E11" s="32">
        <f t="shared" si="0"/>
        <v>338</v>
      </c>
      <c r="F11" s="32">
        <v>16604</v>
      </c>
      <c r="G11" s="32">
        <v>306</v>
      </c>
      <c r="H11" s="32">
        <v>22945</v>
      </c>
      <c r="I11" s="32">
        <v>0</v>
      </c>
      <c r="J11" s="32">
        <v>0</v>
      </c>
      <c r="K11" s="32">
        <v>0</v>
      </c>
      <c r="L11" s="32">
        <v>20</v>
      </c>
      <c r="M11" s="32">
        <v>32</v>
      </c>
      <c r="N11" s="434"/>
      <c r="O11" s="434"/>
      <c r="P11" s="434"/>
      <c r="Q11" s="434"/>
      <c r="R11" s="434"/>
      <c r="S11" s="434"/>
      <c r="T11" s="434"/>
      <c r="U11" s="434"/>
    </row>
    <row r="12" spans="2:32">
      <c r="C12" s="173" t="s">
        <v>382</v>
      </c>
      <c r="D12" s="32">
        <f t="shared" si="0"/>
        <v>30</v>
      </c>
      <c r="E12" s="32">
        <f t="shared" si="0"/>
        <v>309</v>
      </c>
      <c r="F12" s="32">
        <v>0</v>
      </c>
      <c r="G12" s="32">
        <v>240</v>
      </c>
      <c r="H12" s="32">
        <v>0</v>
      </c>
      <c r="I12" s="32">
        <v>0</v>
      </c>
      <c r="J12" s="32">
        <v>0</v>
      </c>
      <c r="K12" s="32">
        <v>32</v>
      </c>
      <c r="L12" s="32">
        <v>30</v>
      </c>
      <c r="M12" s="32">
        <v>37</v>
      </c>
      <c r="N12" s="434"/>
      <c r="O12" s="434"/>
      <c r="P12" s="434"/>
      <c r="Q12" s="434"/>
      <c r="R12" s="434"/>
      <c r="S12" s="434"/>
      <c r="T12" s="434"/>
      <c r="U12" s="434"/>
    </row>
    <row r="13" spans="2:32">
      <c r="C13" s="173" t="s">
        <v>383</v>
      </c>
      <c r="D13" s="32">
        <f t="shared" si="0"/>
        <v>1026</v>
      </c>
      <c r="E13" s="32">
        <f t="shared" si="0"/>
        <v>6</v>
      </c>
      <c r="F13" s="32">
        <v>986</v>
      </c>
      <c r="G13" s="32">
        <v>0</v>
      </c>
      <c r="H13" s="32">
        <v>28</v>
      </c>
      <c r="I13" s="32">
        <v>0</v>
      </c>
      <c r="J13" s="32">
        <v>0</v>
      </c>
      <c r="K13" s="32">
        <v>0</v>
      </c>
      <c r="L13" s="32">
        <v>12</v>
      </c>
      <c r="M13" s="32">
        <v>6</v>
      </c>
      <c r="N13" s="435"/>
      <c r="O13" s="435"/>
      <c r="P13" s="435"/>
      <c r="Q13" s="435"/>
      <c r="R13" s="435"/>
      <c r="S13" s="435"/>
      <c r="T13" s="435"/>
      <c r="U13" s="435"/>
    </row>
    <row r="14" spans="2:32">
      <c r="C14" s="173" t="s">
        <v>384</v>
      </c>
      <c r="D14" s="32">
        <f t="shared" si="0"/>
        <v>20</v>
      </c>
      <c r="E14" s="32">
        <f t="shared" si="0"/>
        <v>4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20</v>
      </c>
      <c r="M14" s="32">
        <v>4</v>
      </c>
      <c r="N14" s="436"/>
      <c r="O14" s="436"/>
      <c r="P14" s="436"/>
      <c r="Q14" s="436"/>
      <c r="R14" s="436"/>
      <c r="S14" s="436"/>
      <c r="T14" s="436"/>
      <c r="U14" s="436"/>
    </row>
    <row r="15" spans="2:32">
      <c r="C15" s="173" t="s">
        <v>385</v>
      </c>
      <c r="D15" s="32">
        <f t="shared" si="0"/>
        <v>163</v>
      </c>
      <c r="E15" s="32">
        <f t="shared" si="0"/>
        <v>30</v>
      </c>
      <c r="F15" s="32">
        <v>46</v>
      </c>
      <c r="G15" s="32">
        <v>0</v>
      </c>
      <c r="H15" s="32">
        <v>4</v>
      </c>
      <c r="I15" s="32">
        <v>0</v>
      </c>
      <c r="J15" s="32">
        <v>78</v>
      </c>
      <c r="K15" s="32">
        <v>0</v>
      </c>
      <c r="L15" s="32">
        <v>35</v>
      </c>
      <c r="M15" s="32">
        <v>30</v>
      </c>
      <c r="N15" s="436"/>
      <c r="O15" s="436"/>
      <c r="P15" s="436"/>
      <c r="Q15" s="436"/>
      <c r="R15" s="436"/>
      <c r="S15" s="436"/>
      <c r="T15" s="436"/>
      <c r="U15" s="436"/>
    </row>
    <row r="16" spans="2:32">
      <c r="C16" s="173" t="s">
        <v>386</v>
      </c>
      <c r="D16" s="32">
        <f t="shared" si="0"/>
        <v>1376</v>
      </c>
      <c r="E16" s="32">
        <f t="shared" si="0"/>
        <v>688</v>
      </c>
      <c r="F16" s="32">
        <v>930</v>
      </c>
      <c r="G16" s="32">
        <v>642</v>
      </c>
      <c r="H16" s="32">
        <v>383</v>
      </c>
      <c r="I16" s="32">
        <v>6</v>
      </c>
      <c r="J16" s="32">
        <v>0</v>
      </c>
      <c r="K16" s="32">
        <v>25</v>
      </c>
      <c r="L16" s="32">
        <v>63</v>
      </c>
      <c r="M16" s="32">
        <v>15</v>
      </c>
      <c r="N16" s="436"/>
      <c r="O16" s="436"/>
      <c r="P16" s="436"/>
      <c r="Q16" s="436"/>
      <c r="R16" s="436"/>
      <c r="S16" s="436"/>
      <c r="T16" s="436"/>
      <c r="U16" s="436"/>
    </row>
    <row r="17" spans="3:21">
      <c r="C17" s="173" t="s">
        <v>387</v>
      </c>
      <c r="D17" s="32">
        <f t="shared" si="0"/>
        <v>4</v>
      </c>
      <c r="E17" s="32">
        <f t="shared" si="0"/>
        <v>2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4</v>
      </c>
      <c r="M17" s="32">
        <v>2</v>
      </c>
      <c r="N17" s="436"/>
      <c r="O17" s="436"/>
      <c r="P17" s="436"/>
      <c r="Q17" s="436"/>
      <c r="R17" s="436"/>
      <c r="S17" s="436"/>
      <c r="T17" s="436"/>
      <c r="U17" s="436"/>
    </row>
    <row r="18" spans="3:21">
      <c r="C18" s="173" t="s">
        <v>388</v>
      </c>
      <c r="D18" s="32">
        <f t="shared" si="0"/>
        <v>2339</v>
      </c>
      <c r="E18" s="32">
        <f t="shared" si="0"/>
        <v>2055</v>
      </c>
      <c r="F18" s="32">
        <v>2261</v>
      </c>
      <c r="G18" s="32">
        <v>1276</v>
      </c>
      <c r="H18" s="32">
        <v>30</v>
      </c>
      <c r="I18" s="32">
        <v>754</v>
      </c>
      <c r="J18" s="32">
        <v>15</v>
      </c>
      <c r="K18" s="32">
        <v>0</v>
      </c>
      <c r="L18" s="32">
        <v>33</v>
      </c>
      <c r="M18" s="32">
        <v>25</v>
      </c>
      <c r="N18" s="436"/>
      <c r="O18" s="436"/>
      <c r="P18" s="436"/>
      <c r="Q18" s="436"/>
      <c r="R18" s="436"/>
      <c r="S18" s="436"/>
      <c r="T18" s="436"/>
      <c r="U18" s="436"/>
    </row>
    <row r="19" spans="3:21">
      <c r="C19" s="173" t="s">
        <v>389</v>
      </c>
      <c r="D19" s="32">
        <f t="shared" si="0"/>
        <v>80</v>
      </c>
      <c r="E19" s="32">
        <f t="shared" si="0"/>
        <v>36</v>
      </c>
      <c r="F19" s="32">
        <v>0</v>
      </c>
      <c r="G19" s="32">
        <v>0</v>
      </c>
      <c r="H19" s="32">
        <v>0</v>
      </c>
      <c r="I19" s="32">
        <v>0</v>
      </c>
      <c r="J19" s="32">
        <v>65</v>
      </c>
      <c r="K19" s="32">
        <v>0</v>
      </c>
      <c r="L19" s="32">
        <v>15</v>
      </c>
      <c r="M19" s="32">
        <v>36</v>
      </c>
      <c r="N19" s="436"/>
      <c r="O19" s="436"/>
      <c r="P19" s="436"/>
      <c r="Q19" s="436"/>
      <c r="R19" s="436"/>
      <c r="S19" s="436"/>
      <c r="T19" s="436"/>
      <c r="U19" s="436"/>
    </row>
    <row r="20" spans="3:21">
      <c r="C20" s="173" t="s">
        <v>390</v>
      </c>
      <c r="D20" s="32">
        <f t="shared" si="0"/>
        <v>97</v>
      </c>
      <c r="E20" s="32">
        <f t="shared" si="0"/>
        <v>21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97</v>
      </c>
      <c r="M20" s="32">
        <v>21</v>
      </c>
      <c r="N20" s="436"/>
      <c r="O20" s="436"/>
      <c r="P20" s="436"/>
      <c r="Q20" s="436"/>
      <c r="R20" s="436"/>
      <c r="S20" s="436"/>
      <c r="T20" s="436"/>
      <c r="U20" s="436"/>
    </row>
    <row r="21" spans="3:21">
      <c r="C21" s="173" t="s">
        <v>391</v>
      </c>
      <c r="D21" s="32">
        <f t="shared" si="0"/>
        <v>1173</v>
      </c>
      <c r="E21" s="32">
        <f t="shared" si="0"/>
        <v>263</v>
      </c>
      <c r="F21" s="32">
        <v>689</v>
      </c>
      <c r="G21" s="32">
        <v>234</v>
      </c>
      <c r="H21" s="32">
        <v>414</v>
      </c>
      <c r="I21" s="32">
        <v>0</v>
      </c>
      <c r="J21" s="32">
        <v>22</v>
      </c>
      <c r="K21" s="32">
        <v>0</v>
      </c>
      <c r="L21" s="32">
        <v>48</v>
      </c>
      <c r="M21" s="32">
        <v>29</v>
      </c>
      <c r="N21" s="436"/>
      <c r="O21" s="436"/>
      <c r="P21" s="436"/>
      <c r="Q21" s="436"/>
      <c r="R21" s="436"/>
      <c r="S21" s="436"/>
      <c r="T21" s="436"/>
      <c r="U21" s="436"/>
    </row>
    <row r="22" spans="3:21">
      <c r="C22" s="173" t="s">
        <v>392</v>
      </c>
      <c r="D22" s="32">
        <f t="shared" si="0"/>
        <v>24</v>
      </c>
      <c r="E22" s="32">
        <f t="shared" si="0"/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24</v>
      </c>
      <c r="M22" s="32">
        <v>0</v>
      </c>
      <c r="N22" s="436"/>
      <c r="O22" s="436"/>
      <c r="P22" s="436"/>
      <c r="Q22" s="436"/>
      <c r="R22" s="436"/>
      <c r="S22" s="436"/>
      <c r="T22" s="436"/>
      <c r="U22" s="436"/>
    </row>
    <row r="23" spans="3:21">
      <c r="C23" s="173" t="s">
        <v>393</v>
      </c>
      <c r="D23" s="32">
        <f t="shared" si="0"/>
        <v>158</v>
      </c>
      <c r="E23" s="32">
        <f t="shared" si="0"/>
        <v>57</v>
      </c>
      <c r="F23" s="32">
        <v>67</v>
      </c>
      <c r="G23" s="32">
        <v>10</v>
      </c>
      <c r="H23" s="32">
        <v>34</v>
      </c>
      <c r="I23" s="32">
        <v>0</v>
      </c>
      <c r="J23" s="32">
        <v>28</v>
      </c>
      <c r="K23" s="32">
        <v>35</v>
      </c>
      <c r="L23" s="32">
        <v>29</v>
      </c>
      <c r="M23" s="32">
        <v>12</v>
      </c>
      <c r="N23" s="436"/>
      <c r="O23" s="436"/>
      <c r="P23" s="436"/>
      <c r="Q23" s="436"/>
      <c r="R23" s="436"/>
      <c r="S23" s="436"/>
      <c r="T23" s="436"/>
      <c r="U23" s="436"/>
    </row>
    <row r="24" spans="3:21">
      <c r="C24" s="173" t="s">
        <v>87</v>
      </c>
      <c r="D24" s="32">
        <f t="shared" si="0"/>
        <v>23028</v>
      </c>
      <c r="E24" s="32">
        <f t="shared" si="0"/>
        <v>781</v>
      </c>
      <c r="F24" s="32">
        <v>16251</v>
      </c>
      <c r="G24" s="32">
        <v>120</v>
      </c>
      <c r="H24" s="32">
        <v>6777</v>
      </c>
      <c r="I24" s="32">
        <v>661</v>
      </c>
      <c r="J24" s="32">
        <v>0</v>
      </c>
      <c r="K24" s="32">
        <v>0</v>
      </c>
      <c r="L24" s="32">
        <v>0</v>
      </c>
      <c r="M24" s="32">
        <v>0</v>
      </c>
      <c r="N24" s="436"/>
      <c r="O24" s="436"/>
      <c r="P24" s="436"/>
      <c r="Q24" s="436"/>
      <c r="R24" s="436"/>
      <c r="S24" s="436"/>
      <c r="T24" s="436"/>
      <c r="U24" s="436"/>
    </row>
    <row r="25" spans="3:21">
      <c r="C25" s="173" t="s">
        <v>394</v>
      </c>
      <c r="D25" s="32">
        <f t="shared" si="0"/>
        <v>1880</v>
      </c>
      <c r="E25" s="32">
        <f t="shared" si="0"/>
        <v>15</v>
      </c>
      <c r="F25" s="32">
        <v>1355</v>
      </c>
      <c r="G25" s="32">
        <v>0</v>
      </c>
      <c r="H25" s="32">
        <v>342</v>
      </c>
      <c r="I25" s="32">
        <v>0</v>
      </c>
      <c r="J25" s="32">
        <v>90</v>
      </c>
      <c r="K25" s="32">
        <v>0</v>
      </c>
      <c r="L25" s="32">
        <v>93</v>
      </c>
      <c r="M25" s="32">
        <v>15</v>
      </c>
      <c r="N25" s="436"/>
      <c r="O25" s="436"/>
      <c r="P25" s="436"/>
      <c r="Q25" s="436"/>
      <c r="R25" s="436"/>
      <c r="S25" s="436"/>
      <c r="T25" s="436"/>
      <c r="U25" s="436"/>
    </row>
    <row r="26" spans="3:21">
      <c r="C26" s="173" t="s">
        <v>395</v>
      </c>
      <c r="D26" s="32">
        <f t="shared" si="0"/>
        <v>77</v>
      </c>
      <c r="E26" s="32">
        <f t="shared" si="0"/>
        <v>7</v>
      </c>
      <c r="F26" s="32">
        <v>21</v>
      </c>
      <c r="G26" s="32">
        <v>0</v>
      </c>
      <c r="H26" s="32">
        <v>7</v>
      </c>
      <c r="I26" s="32">
        <v>0</v>
      </c>
      <c r="J26" s="32">
        <v>20</v>
      </c>
      <c r="K26" s="32">
        <v>0</v>
      </c>
      <c r="L26" s="32">
        <v>29</v>
      </c>
      <c r="M26" s="32">
        <v>7</v>
      </c>
      <c r="N26" s="436"/>
      <c r="O26" s="436"/>
      <c r="P26" s="436"/>
      <c r="Q26" s="436"/>
      <c r="R26" s="436"/>
      <c r="S26" s="436"/>
      <c r="T26" s="436"/>
      <c r="U26" s="436"/>
    </row>
    <row r="27" spans="3:21">
      <c r="C27" s="173" t="s">
        <v>396</v>
      </c>
      <c r="D27" s="32">
        <f t="shared" si="0"/>
        <v>23</v>
      </c>
      <c r="E27" s="32">
        <f t="shared" si="0"/>
        <v>3</v>
      </c>
      <c r="F27" s="32">
        <v>0</v>
      </c>
      <c r="G27" s="32">
        <v>0</v>
      </c>
      <c r="H27" s="32">
        <v>0</v>
      </c>
      <c r="I27" s="32">
        <v>0</v>
      </c>
      <c r="J27" s="32">
        <v>16</v>
      </c>
      <c r="K27" s="32">
        <v>0</v>
      </c>
      <c r="L27" s="32">
        <v>7</v>
      </c>
      <c r="M27" s="32">
        <v>3</v>
      </c>
      <c r="N27" s="436"/>
      <c r="O27" s="436"/>
      <c r="P27" s="436"/>
      <c r="Q27" s="436"/>
      <c r="R27" s="436"/>
      <c r="S27" s="436"/>
      <c r="T27" s="436"/>
      <c r="U27" s="436"/>
    </row>
    <row r="28" spans="3:21">
      <c r="C28" s="173" t="s">
        <v>397</v>
      </c>
      <c r="D28" s="32">
        <f t="shared" si="0"/>
        <v>4538</v>
      </c>
      <c r="E28" s="32">
        <f t="shared" si="0"/>
        <v>4315</v>
      </c>
      <c r="F28" s="32">
        <v>1688</v>
      </c>
      <c r="G28" s="32">
        <v>777</v>
      </c>
      <c r="H28" s="32">
        <v>2790</v>
      </c>
      <c r="I28" s="32">
        <v>3524</v>
      </c>
      <c r="J28" s="32">
        <v>32</v>
      </c>
      <c r="K28" s="32">
        <v>14</v>
      </c>
      <c r="L28" s="32">
        <v>28</v>
      </c>
      <c r="M28" s="32">
        <v>0</v>
      </c>
      <c r="N28" s="436"/>
      <c r="O28" s="436"/>
      <c r="P28" s="436"/>
      <c r="Q28" s="436"/>
      <c r="R28" s="436"/>
      <c r="S28" s="436"/>
      <c r="T28" s="436"/>
      <c r="U28" s="436"/>
    </row>
    <row r="29" spans="3:21">
      <c r="C29" s="173" t="s">
        <v>398</v>
      </c>
      <c r="D29" s="32">
        <f t="shared" si="0"/>
        <v>2687</v>
      </c>
      <c r="E29" s="32">
        <f t="shared" si="0"/>
        <v>405</v>
      </c>
      <c r="F29" s="32">
        <v>2673</v>
      </c>
      <c r="G29" s="32">
        <v>398</v>
      </c>
      <c r="H29" s="32">
        <v>6</v>
      </c>
      <c r="I29" s="32">
        <v>0</v>
      </c>
      <c r="J29" s="32">
        <v>0</v>
      </c>
      <c r="K29" s="32">
        <v>0</v>
      </c>
      <c r="L29" s="32">
        <v>8</v>
      </c>
      <c r="M29" s="32">
        <v>7</v>
      </c>
      <c r="N29" s="436"/>
      <c r="O29" s="436"/>
      <c r="P29" s="436"/>
      <c r="Q29" s="436"/>
      <c r="R29" s="436"/>
      <c r="S29" s="436"/>
      <c r="T29" s="436"/>
      <c r="U29" s="436"/>
    </row>
    <row r="30" spans="3:21">
      <c r="C30" s="173" t="s">
        <v>399</v>
      </c>
      <c r="D30" s="32">
        <f t="shared" si="0"/>
        <v>810</v>
      </c>
      <c r="E30" s="32">
        <f t="shared" si="0"/>
        <v>0</v>
      </c>
      <c r="F30" s="32">
        <v>804</v>
      </c>
      <c r="G30" s="32">
        <v>0</v>
      </c>
      <c r="H30" s="32">
        <v>6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436"/>
      <c r="O30" s="436"/>
      <c r="P30" s="436"/>
      <c r="Q30" s="436"/>
      <c r="R30" s="436"/>
      <c r="S30" s="436"/>
      <c r="T30" s="436"/>
      <c r="U30" s="436"/>
    </row>
    <row r="31" spans="3:21">
      <c r="C31" s="173" t="s">
        <v>400</v>
      </c>
      <c r="D31" s="32">
        <f t="shared" si="0"/>
        <v>7277</v>
      </c>
      <c r="E31" s="32">
        <f t="shared" si="0"/>
        <v>240</v>
      </c>
      <c r="F31" s="32">
        <v>3635</v>
      </c>
      <c r="G31" s="32">
        <v>178</v>
      </c>
      <c r="H31" s="32">
        <v>3642</v>
      </c>
      <c r="I31" s="32">
        <v>58</v>
      </c>
      <c r="J31" s="32">
        <v>0</v>
      </c>
      <c r="K31" s="32">
        <v>0</v>
      </c>
      <c r="L31" s="32">
        <v>0</v>
      </c>
      <c r="M31" s="32">
        <v>4</v>
      </c>
      <c r="N31" s="436"/>
      <c r="O31" s="436"/>
      <c r="P31" s="436"/>
      <c r="Q31" s="436"/>
      <c r="R31" s="436"/>
      <c r="S31" s="436"/>
      <c r="T31" s="436"/>
      <c r="U31" s="436"/>
    </row>
    <row r="32" spans="3:21">
      <c r="C32" s="173" t="s">
        <v>401</v>
      </c>
      <c r="D32" s="32">
        <f t="shared" si="0"/>
        <v>18</v>
      </c>
      <c r="E32" s="32">
        <f t="shared" si="0"/>
        <v>0</v>
      </c>
      <c r="F32" s="32">
        <v>14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4</v>
      </c>
      <c r="M32" s="32">
        <v>0</v>
      </c>
      <c r="N32" s="436"/>
      <c r="O32" s="436"/>
      <c r="P32" s="436"/>
      <c r="Q32" s="436"/>
      <c r="R32" s="436"/>
      <c r="S32" s="436"/>
      <c r="T32" s="436"/>
      <c r="U32" s="436"/>
    </row>
    <row r="33" spans="2:32">
      <c r="C33" s="173" t="s">
        <v>402</v>
      </c>
      <c r="D33" s="32">
        <f t="shared" si="0"/>
        <v>45</v>
      </c>
      <c r="E33" s="32">
        <f t="shared" si="0"/>
        <v>98</v>
      </c>
      <c r="F33" s="32">
        <v>0</v>
      </c>
      <c r="G33" s="32">
        <v>98</v>
      </c>
      <c r="H33" s="32">
        <v>10</v>
      </c>
      <c r="I33" s="32">
        <v>0</v>
      </c>
      <c r="J33" s="32">
        <v>24</v>
      </c>
      <c r="K33" s="32">
        <v>0</v>
      </c>
      <c r="L33" s="32">
        <v>11</v>
      </c>
      <c r="M33" s="32">
        <v>0</v>
      </c>
      <c r="N33" s="436"/>
      <c r="O33" s="436"/>
      <c r="P33" s="436"/>
      <c r="Q33" s="436"/>
      <c r="R33" s="436"/>
      <c r="S33" s="436"/>
      <c r="T33" s="436"/>
      <c r="U33" s="436"/>
    </row>
    <row r="34" spans="2:32">
      <c r="C34" s="173" t="s">
        <v>403</v>
      </c>
      <c r="D34" s="32">
        <f t="shared" si="0"/>
        <v>296</v>
      </c>
      <c r="E34" s="32">
        <f t="shared" si="0"/>
        <v>29</v>
      </c>
      <c r="F34" s="32">
        <v>0</v>
      </c>
      <c r="G34" s="32">
        <v>0</v>
      </c>
      <c r="H34" s="32">
        <v>272</v>
      </c>
      <c r="I34" s="32">
        <v>0</v>
      </c>
      <c r="J34" s="32">
        <v>0</v>
      </c>
      <c r="K34" s="32">
        <v>29</v>
      </c>
      <c r="L34" s="32">
        <v>24</v>
      </c>
      <c r="M34" s="32">
        <v>0</v>
      </c>
      <c r="N34" s="436"/>
      <c r="O34" s="436"/>
      <c r="P34" s="436"/>
      <c r="Q34" s="436"/>
      <c r="R34" s="436"/>
      <c r="S34" s="436"/>
      <c r="T34" s="436"/>
      <c r="U34" s="436"/>
    </row>
    <row r="35" spans="2:32">
      <c r="C35" s="173" t="s">
        <v>404</v>
      </c>
      <c r="D35" s="32">
        <f t="shared" si="0"/>
        <v>21</v>
      </c>
      <c r="E35" s="32">
        <f t="shared" si="0"/>
        <v>30</v>
      </c>
      <c r="F35" s="32">
        <v>0</v>
      </c>
      <c r="G35" s="32">
        <v>0</v>
      </c>
      <c r="H35" s="32">
        <v>0</v>
      </c>
      <c r="I35" s="32">
        <v>0</v>
      </c>
      <c r="J35" s="32">
        <v>21</v>
      </c>
      <c r="K35" s="32">
        <v>0</v>
      </c>
      <c r="L35" s="32">
        <v>0</v>
      </c>
      <c r="M35" s="32">
        <v>30</v>
      </c>
      <c r="N35" s="436"/>
      <c r="O35" s="436"/>
      <c r="P35" s="436"/>
      <c r="Q35" s="436"/>
      <c r="R35" s="436"/>
      <c r="S35" s="436"/>
      <c r="T35" s="436"/>
      <c r="U35" s="436"/>
    </row>
    <row r="36" spans="2:32">
      <c r="C36" s="173" t="s">
        <v>405</v>
      </c>
      <c r="D36" s="32">
        <f t="shared" si="0"/>
        <v>16</v>
      </c>
      <c r="E36" s="32">
        <f t="shared" si="0"/>
        <v>16</v>
      </c>
      <c r="F36" s="32">
        <v>0</v>
      </c>
      <c r="G36" s="32">
        <v>0</v>
      </c>
      <c r="H36" s="32">
        <v>7</v>
      </c>
      <c r="I36" s="32">
        <v>0</v>
      </c>
      <c r="J36" s="32">
        <v>0</v>
      </c>
      <c r="K36" s="32">
        <v>0</v>
      </c>
      <c r="L36" s="32">
        <v>9</v>
      </c>
      <c r="M36" s="32">
        <v>16</v>
      </c>
      <c r="N36" s="436"/>
      <c r="O36" s="436"/>
      <c r="P36" s="436"/>
      <c r="Q36" s="436"/>
      <c r="R36" s="436"/>
      <c r="S36" s="436"/>
      <c r="T36" s="436"/>
      <c r="U36" s="436"/>
    </row>
    <row r="37" spans="2:32">
      <c r="C37" s="173" t="s">
        <v>406</v>
      </c>
      <c r="D37" s="32">
        <f t="shared" si="0"/>
        <v>12</v>
      </c>
      <c r="E37" s="32">
        <f t="shared" si="0"/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12</v>
      </c>
      <c r="M37" s="32">
        <v>0</v>
      </c>
      <c r="N37" s="436"/>
      <c r="O37" s="436"/>
      <c r="P37" s="436"/>
      <c r="Q37" s="436"/>
      <c r="R37" s="436"/>
      <c r="S37" s="436"/>
      <c r="T37" s="436"/>
      <c r="U37" s="436"/>
    </row>
    <row r="38" spans="2:32">
      <c r="C38" s="173" t="s">
        <v>407</v>
      </c>
      <c r="D38" s="32">
        <f t="shared" si="0"/>
        <v>157</v>
      </c>
      <c r="E38" s="32">
        <f t="shared" si="0"/>
        <v>179</v>
      </c>
      <c r="F38" s="32">
        <v>97</v>
      </c>
      <c r="G38" s="32">
        <v>38</v>
      </c>
      <c r="H38" s="32">
        <v>6</v>
      </c>
      <c r="I38" s="32">
        <v>41</v>
      </c>
      <c r="J38" s="32">
        <v>40</v>
      </c>
      <c r="K38" s="32">
        <v>100</v>
      </c>
      <c r="L38" s="32">
        <v>14</v>
      </c>
      <c r="M38" s="32">
        <v>0</v>
      </c>
      <c r="N38" s="436"/>
      <c r="O38" s="436"/>
      <c r="P38" s="436"/>
      <c r="Q38" s="436"/>
      <c r="R38" s="436"/>
      <c r="S38" s="436"/>
      <c r="T38" s="436"/>
      <c r="U38" s="436"/>
    </row>
    <row r="39" spans="2:32">
      <c r="C39" s="437" t="s">
        <v>408</v>
      </c>
      <c r="D39" s="438">
        <f t="shared" si="0"/>
        <v>134401</v>
      </c>
      <c r="E39" s="438">
        <f t="shared" si="0"/>
        <v>15164</v>
      </c>
      <c r="F39" s="438">
        <v>81868</v>
      </c>
      <c r="G39" s="438">
        <v>8134</v>
      </c>
      <c r="H39" s="438">
        <v>51287</v>
      </c>
      <c r="I39" s="438">
        <v>6420</v>
      </c>
      <c r="J39" s="438">
        <v>473</v>
      </c>
      <c r="K39" s="438">
        <v>253</v>
      </c>
      <c r="L39" s="438">
        <v>773</v>
      </c>
      <c r="M39" s="438">
        <v>357</v>
      </c>
      <c r="N39" s="436"/>
      <c r="O39" s="436"/>
      <c r="P39" s="436"/>
      <c r="Q39" s="436"/>
      <c r="R39" s="436"/>
      <c r="S39" s="436"/>
      <c r="T39" s="436"/>
      <c r="U39" s="436"/>
    </row>
    <row r="40" spans="2:32" ht="14.25" customHeight="1">
      <c r="C40" s="587" t="s">
        <v>409</v>
      </c>
      <c r="D40" s="587"/>
      <c r="E40" s="587"/>
      <c r="F40" s="587"/>
      <c r="G40" s="587"/>
      <c r="H40" s="587"/>
      <c r="I40" s="587"/>
      <c r="J40" s="587"/>
      <c r="K40" s="587"/>
      <c r="L40" s="587"/>
      <c r="M40" s="587"/>
      <c r="N40" s="436"/>
      <c r="O40" s="436"/>
      <c r="P40" s="436"/>
      <c r="Q40" s="436"/>
      <c r="R40" s="436"/>
      <c r="S40" s="436"/>
      <c r="T40" s="436"/>
      <c r="U40" s="436"/>
    </row>
    <row r="41" spans="2:32">
      <c r="N41" s="436"/>
      <c r="O41" s="436"/>
      <c r="P41" s="436"/>
      <c r="Q41" s="436"/>
      <c r="R41" s="436"/>
      <c r="S41" s="436"/>
      <c r="T41" s="436"/>
      <c r="U41" s="436"/>
    </row>
    <row r="42" spans="2:32" ht="26.25" customHeight="1">
      <c r="J42" s="436"/>
      <c r="K42" s="436"/>
      <c r="L42" s="436"/>
      <c r="M42" s="436"/>
      <c r="N42" s="436"/>
      <c r="O42" s="436"/>
      <c r="P42" s="436"/>
      <c r="Q42" s="436"/>
      <c r="R42" s="436"/>
      <c r="S42" s="436"/>
    </row>
    <row r="43" spans="2:32" ht="33" customHeight="1">
      <c r="L43" s="439"/>
      <c r="M43" s="439"/>
      <c r="N43" s="439"/>
      <c r="O43" s="439"/>
      <c r="P43" s="439"/>
      <c r="Q43" s="439"/>
      <c r="R43" s="439"/>
      <c r="S43" s="439"/>
      <c r="T43" s="439"/>
      <c r="U43" s="439"/>
      <c r="V43" s="439"/>
      <c r="W43" s="439"/>
      <c r="X43" s="439"/>
      <c r="Y43" s="439"/>
      <c r="Z43" s="439"/>
      <c r="AA43" s="439"/>
      <c r="AB43" s="439"/>
      <c r="AC43" s="439"/>
      <c r="AD43" s="439"/>
      <c r="AE43" s="439"/>
      <c r="AF43" s="439"/>
    </row>
    <row r="44" spans="2:32">
      <c r="B44" s="434"/>
      <c r="C44" s="440"/>
      <c r="D44" s="441"/>
      <c r="E44" s="441"/>
      <c r="F44" s="441"/>
      <c r="G44" s="441"/>
      <c r="H44" s="441"/>
      <c r="I44" s="441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</row>
    <row r="45" spans="2:32">
      <c r="B45" s="434"/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4"/>
      <c r="R45" s="434"/>
      <c r="S45" s="434"/>
      <c r="T45" s="434"/>
      <c r="U45" s="434"/>
    </row>
    <row r="46" spans="2:32">
      <c r="B46" s="434"/>
      <c r="C46" s="434"/>
      <c r="D46" s="434"/>
      <c r="E46" s="434"/>
      <c r="F46" s="434"/>
      <c r="G46" s="434"/>
      <c r="H46" s="434"/>
      <c r="I46" s="434"/>
      <c r="J46" s="434"/>
      <c r="K46" s="434"/>
      <c r="L46" s="434"/>
      <c r="M46" s="434"/>
      <c r="N46" s="434"/>
      <c r="O46" s="434"/>
      <c r="P46" s="434"/>
      <c r="Q46" s="434"/>
      <c r="R46" s="434"/>
      <c r="S46" s="434"/>
      <c r="T46" s="434"/>
      <c r="U46" s="434"/>
    </row>
    <row r="47" spans="2:32">
      <c r="B47" s="434"/>
      <c r="C47" s="434"/>
      <c r="D47" s="434"/>
      <c r="E47" s="434"/>
      <c r="F47" s="434"/>
      <c r="G47" s="434"/>
      <c r="H47" s="434"/>
      <c r="I47" s="434"/>
      <c r="J47" s="434"/>
      <c r="K47" s="434"/>
      <c r="L47" s="434"/>
      <c r="M47" s="434"/>
      <c r="N47" s="434"/>
      <c r="O47" s="434"/>
      <c r="P47" s="434"/>
      <c r="Q47" s="434"/>
      <c r="R47" s="434"/>
      <c r="S47" s="434"/>
      <c r="T47" s="434"/>
      <c r="U47" s="434"/>
    </row>
    <row r="48" spans="2:32">
      <c r="B48" s="434"/>
      <c r="C48" s="434"/>
      <c r="D48" s="434"/>
      <c r="E48" s="434"/>
      <c r="F48" s="434"/>
      <c r="G48" s="434"/>
      <c r="H48" s="434"/>
      <c r="I48" s="434"/>
      <c r="J48" s="434"/>
      <c r="K48" s="434"/>
      <c r="L48" s="434"/>
      <c r="M48" s="434"/>
      <c r="N48" s="434"/>
      <c r="O48" s="434"/>
      <c r="P48" s="434"/>
      <c r="Q48" s="434"/>
      <c r="R48" s="434"/>
      <c r="S48" s="434"/>
      <c r="T48" s="434"/>
      <c r="U48" s="434"/>
    </row>
    <row r="49" spans="2:21">
      <c r="B49" s="434"/>
      <c r="C49" s="434"/>
      <c r="D49" s="434"/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</row>
    <row r="50" spans="2:21">
      <c r="B50" s="434"/>
      <c r="C50" s="434"/>
      <c r="D50" s="434"/>
      <c r="E50" s="434"/>
      <c r="F50" s="434"/>
      <c r="G50" s="434"/>
      <c r="H50" s="434"/>
      <c r="I50" s="434"/>
      <c r="J50" s="434"/>
      <c r="K50" s="434"/>
      <c r="L50" s="434"/>
      <c r="M50" s="434"/>
      <c r="N50" s="434"/>
      <c r="O50" s="434"/>
      <c r="P50" s="434"/>
      <c r="Q50" s="434"/>
      <c r="R50" s="434"/>
      <c r="S50" s="434"/>
      <c r="T50" s="434"/>
      <c r="U50" s="434"/>
    </row>
    <row r="51" spans="2:21">
      <c r="B51" s="434"/>
      <c r="C51" s="434"/>
      <c r="D51" s="434"/>
      <c r="E51" s="434"/>
      <c r="F51" s="434"/>
      <c r="G51" s="434"/>
      <c r="H51" s="434"/>
      <c r="I51" s="434"/>
      <c r="J51" s="434"/>
      <c r="K51" s="434"/>
      <c r="L51" s="434"/>
      <c r="M51" s="434"/>
      <c r="N51" s="434"/>
      <c r="O51" s="434"/>
      <c r="P51" s="434"/>
      <c r="Q51" s="434"/>
      <c r="R51" s="434"/>
      <c r="S51" s="434"/>
      <c r="T51" s="434"/>
      <c r="U51" s="434"/>
    </row>
    <row r="52" spans="2:21">
      <c r="B52" s="434"/>
      <c r="C52" s="434"/>
      <c r="D52" s="434"/>
      <c r="E52" s="434"/>
      <c r="F52" s="434"/>
      <c r="G52" s="434"/>
      <c r="H52" s="434"/>
      <c r="I52" s="434"/>
      <c r="J52" s="434"/>
      <c r="K52" s="434"/>
      <c r="L52" s="434"/>
      <c r="M52" s="434"/>
      <c r="N52" s="434"/>
      <c r="O52" s="434"/>
      <c r="P52" s="434"/>
      <c r="Q52" s="434"/>
      <c r="R52" s="434"/>
      <c r="S52" s="434"/>
      <c r="T52" s="434"/>
      <c r="U52" s="434"/>
    </row>
    <row r="53" spans="2:21">
      <c r="B53" s="434"/>
      <c r="C53" s="434"/>
      <c r="D53" s="434"/>
      <c r="E53" s="434"/>
      <c r="F53" s="434"/>
      <c r="G53" s="434"/>
      <c r="H53" s="434"/>
      <c r="I53" s="434"/>
      <c r="J53" s="434"/>
      <c r="K53" s="434"/>
      <c r="L53" s="434"/>
      <c r="M53" s="434"/>
      <c r="N53" s="434"/>
      <c r="O53" s="434"/>
      <c r="P53" s="434"/>
      <c r="Q53" s="434"/>
      <c r="R53" s="434"/>
      <c r="S53" s="434"/>
      <c r="T53" s="434"/>
      <c r="U53" s="434"/>
    </row>
    <row r="54" spans="2:21">
      <c r="B54" s="434"/>
      <c r="C54" s="434"/>
      <c r="D54" s="434"/>
      <c r="E54" s="434"/>
      <c r="F54" s="434"/>
      <c r="G54" s="434"/>
      <c r="H54" s="434"/>
      <c r="I54" s="434"/>
      <c r="J54" s="434"/>
      <c r="K54" s="434"/>
      <c r="L54" s="434"/>
      <c r="M54" s="434"/>
      <c r="N54" s="434"/>
      <c r="O54" s="434"/>
      <c r="P54" s="434"/>
      <c r="Q54" s="434"/>
      <c r="R54" s="434"/>
      <c r="S54" s="434"/>
      <c r="T54" s="434"/>
      <c r="U54" s="434"/>
    </row>
    <row r="55" spans="2:21">
      <c r="B55" s="434"/>
      <c r="C55" s="434"/>
      <c r="D55" s="434"/>
      <c r="E55" s="434"/>
      <c r="F55" s="434"/>
      <c r="G55" s="434"/>
      <c r="H55" s="434"/>
      <c r="I55" s="434"/>
      <c r="J55" s="434"/>
      <c r="K55" s="434"/>
      <c r="L55" s="434"/>
      <c r="M55" s="434"/>
      <c r="N55" s="434"/>
      <c r="O55" s="434"/>
      <c r="P55" s="434"/>
      <c r="Q55" s="434"/>
      <c r="R55" s="434"/>
      <c r="S55" s="434"/>
      <c r="T55" s="434"/>
      <c r="U55" s="434"/>
    </row>
    <row r="56" spans="2:21">
      <c r="B56" s="434"/>
      <c r="C56" s="434"/>
      <c r="D56" s="434"/>
      <c r="E56" s="434"/>
      <c r="F56" s="434"/>
      <c r="G56" s="434"/>
      <c r="H56" s="434"/>
      <c r="I56" s="434"/>
      <c r="J56" s="434"/>
      <c r="K56" s="434"/>
      <c r="L56" s="434"/>
      <c r="M56" s="434"/>
      <c r="N56" s="434"/>
      <c r="O56" s="434"/>
      <c r="P56" s="434"/>
      <c r="Q56" s="434"/>
      <c r="R56" s="434"/>
      <c r="S56" s="434"/>
      <c r="T56" s="434"/>
      <c r="U56" s="434"/>
    </row>
    <row r="57" spans="2:21">
      <c r="B57" s="434"/>
      <c r="C57" s="434"/>
      <c r="D57" s="434"/>
      <c r="E57" s="434"/>
      <c r="F57" s="434"/>
      <c r="G57" s="434"/>
      <c r="H57" s="434"/>
      <c r="I57" s="434"/>
      <c r="J57" s="434"/>
      <c r="K57" s="434"/>
      <c r="L57" s="434"/>
      <c r="M57" s="434"/>
      <c r="N57" s="434"/>
      <c r="O57" s="434"/>
      <c r="P57" s="434"/>
      <c r="Q57" s="434"/>
      <c r="R57" s="434"/>
      <c r="S57" s="434"/>
      <c r="T57" s="434"/>
      <c r="U57" s="434"/>
    </row>
    <row r="58" spans="2:21">
      <c r="B58" s="434"/>
      <c r="C58" s="434"/>
      <c r="D58" s="434"/>
      <c r="E58" s="434"/>
      <c r="F58" s="434"/>
      <c r="G58" s="434"/>
      <c r="H58" s="434"/>
      <c r="I58" s="434"/>
      <c r="J58" s="434"/>
      <c r="K58" s="434"/>
      <c r="L58" s="434"/>
      <c r="M58" s="434"/>
      <c r="N58" s="434"/>
      <c r="O58" s="434"/>
      <c r="P58" s="434"/>
      <c r="Q58" s="434"/>
      <c r="R58" s="434"/>
      <c r="S58" s="434"/>
      <c r="T58" s="434"/>
      <c r="U58" s="434"/>
    </row>
    <row r="59" spans="2:21">
      <c r="B59" s="434"/>
      <c r="C59" s="434"/>
      <c r="D59" s="434"/>
      <c r="E59" s="434"/>
      <c r="F59" s="434"/>
      <c r="G59" s="434"/>
      <c r="H59" s="434"/>
      <c r="I59" s="434"/>
      <c r="J59" s="434"/>
      <c r="K59" s="434"/>
      <c r="L59" s="434"/>
      <c r="M59" s="434"/>
      <c r="N59" s="434"/>
      <c r="O59" s="434"/>
      <c r="P59" s="434"/>
      <c r="Q59" s="434"/>
      <c r="R59" s="434"/>
      <c r="S59" s="434"/>
      <c r="T59" s="434"/>
      <c r="U59" s="434"/>
    </row>
    <row r="60" spans="2:21">
      <c r="B60" s="434"/>
      <c r="C60" s="434"/>
      <c r="D60" s="434"/>
      <c r="E60" s="434"/>
      <c r="F60" s="434"/>
      <c r="G60" s="434"/>
      <c r="H60" s="434"/>
      <c r="I60" s="434"/>
      <c r="J60" s="434"/>
      <c r="K60" s="434"/>
      <c r="L60" s="434"/>
      <c r="M60" s="434"/>
      <c r="N60" s="434"/>
      <c r="O60" s="434"/>
      <c r="P60" s="434"/>
      <c r="Q60" s="434"/>
      <c r="R60" s="434"/>
      <c r="S60" s="434"/>
      <c r="T60" s="434"/>
      <c r="U60" s="434"/>
    </row>
    <row r="61" spans="2:21">
      <c r="B61" s="434"/>
      <c r="C61" s="434"/>
      <c r="D61" s="434"/>
      <c r="E61" s="434"/>
      <c r="F61" s="434"/>
      <c r="G61" s="434"/>
      <c r="H61" s="434"/>
      <c r="I61" s="434"/>
      <c r="J61" s="434"/>
      <c r="K61" s="434"/>
      <c r="L61" s="434"/>
      <c r="M61" s="434"/>
      <c r="N61" s="434"/>
      <c r="O61" s="434"/>
      <c r="P61" s="434"/>
      <c r="Q61" s="434"/>
      <c r="R61" s="434"/>
      <c r="S61" s="434"/>
      <c r="T61" s="434"/>
      <c r="U61" s="434"/>
    </row>
  </sheetData>
  <mergeCells count="8">
    <mergeCell ref="C40:M40"/>
    <mergeCell ref="C4:M4"/>
    <mergeCell ref="C5:M5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7" orientation="landscape" r:id="rId1"/>
  <headerFooter scaleWithDoc="0" alignWithMargins="0">
    <oddHeader>&amp;RTurismo en Cifras PUERTO DE LA CRUZ (acumulado julio 2010)</oddHeader>
    <oddFooter>&amp;CTurismo de Tenerife&amp;R&amp;P</oddFooter>
  </headerFooter>
  <colBreaks count="1" manualBreakCount="1">
    <brk id="32" max="1048575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2010-08-01T23:00:00+00:00</PublishingStartDate>
    <_dlc_DocId xmlns="8b099203-c902-4a5b-992f-1f849b15ff82">Q5F7QW3RQ55V-2054-201</_dlc_DocId>
    <_dlc_DocIdUrl xmlns="8b099203-c902-4a5b-992f-1f849b15ff82">
      <Url>http://cd102671/es/investigacion/Situacion-turistica/zonas-turisticas-tenerife/_layouts/DocIdRedir.aspx?ID=Q5F7QW3RQ55V-2054-201</Url>
      <Description>Q5F7QW3RQ55V-2054-201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759EC38-EA68-454B-88D0-FA5A61ACB278}"/>
</file>

<file path=customXml/itemProps2.xml><?xml version="1.0" encoding="utf-8"?>
<ds:datastoreItem xmlns:ds="http://schemas.openxmlformats.org/officeDocument/2006/customXml" ds:itemID="{A37EA820-5AE9-41F8-BA69-DDAD9B49B5B8}"/>
</file>

<file path=customXml/itemProps3.xml><?xml version="1.0" encoding="utf-8"?>
<ds:datastoreItem xmlns:ds="http://schemas.openxmlformats.org/officeDocument/2006/customXml" ds:itemID="{C4987AAC-56DE-4450-9A21-0C3B1C53B9A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105</vt:i4>
      </vt:variant>
      <vt:variant>
        <vt:lpstr>Rangos con nombre</vt:lpstr>
      </vt:variant>
      <vt:variant>
        <vt:i4>105</vt:i4>
      </vt:variant>
    </vt:vector>
  </HeadingPairs>
  <TitlesOfParts>
    <vt:vector size="210" baseType="lpstr">
      <vt:lpstr>Menú Principal</vt:lpstr>
      <vt:lpstr>Menú Turismo alojado</vt:lpstr>
      <vt:lpstr>Menú tipología de establecimien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Menú zonas y tipología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Menú categoría-tipología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Menú nacionalidades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Menú Pernoctaciones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Menú IO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Menú EM</vt:lpstr>
      <vt:lpstr>Tablas evol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Menú municipios turísticos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Menú Oferta Alojativa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Menú plazas autorizadas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categoría-tipología'!Área_de_impresión</vt:lpstr>
      <vt:lpstr>'Menú EM'!Área_de_impresión</vt:lpstr>
      <vt:lpstr>'Menú IO'!Área_de_impresión</vt:lpstr>
      <vt:lpstr>'Menú municipios turísticos'!Área_de_impresión</vt:lpstr>
      <vt:lpstr>'Menú nacionalidades'!Área_de_impresión</vt:lpstr>
      <vt:lpstr>'Menú Oferta Alojativa'!Área_de_impresión</vt:lpstr>
      <vt:lpstr>'Menú Pernoctaciones'!Área_de_impresión</vt:lpstr>
      <vt:lpstr>'Menú plazas autorizadas'!Área_de_impresión</vt:lpstr>
      <vt:lpstr>'Menú Principal'!Área_de_impresión</vt:lpstr>
      <vt:lpstr>'Menú tipología de establecimien'!Área_de_impresión</vt:lpstr>
      <vt:lpstr>'Menú Turismo alojado'!Área_de_impresión</vt:lpstr>
      <vt:lpstr>'Menú zonas y tipología'!Área_de_impresión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julio 2010)</dc:title>
  <dc:creator>marjorie</dc:creator>
  <cp:lastModifiedBy>marjorie</cp:lastModifiedBy>
  <cp:lastPrinted>2010-09-13T08:03:15Z</cp:lastPrinted>
  <dcterms:created xsi:type="dcterms:W3CDTF">2010-09-08T13:28:11Z</dcterms:created>
  <dcterms:modified xsi:type="dcterms:W3CDTF">2010-09-16T10:08:51Z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cf1c658d-2d03-4a28-8f1b-b8cee6942368</vt:lpwstr>
  </property>
</Properties>
</file>