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43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0.xml" ContentType="application/vnd.openxmlformats-officedocument.drawingml.chartshapes+xml"/>
  <Override PartName="/xl/drawings/drawing41.xml" ContentType="application/vnd.openxmlformats-officedocument.drawingml.chartshapes+xml"/>
  <Override PartName="/xl/drawings/drawing51.xml" ContentType="application/vnd.openxmlformats-officedocument.drawingml.chartshapes+xml"/>
  <Override PartName="/xl/drawings/drawing39.xml" ContentType="application/vnd.openxmlformats-officedocument.drawingml.chartshapes+xml"/>
  <Override PartName="/xl/drawings/drawing104.xml" ContentType="application/vnd.openxmlformats-officedocument.drawingml.chartshapes+xml"/>
  <Override PartName="/xl/drawings/drawing99.xml" ContentType="application/vnd.openxmlformats-officedocument.drawingml.chartshapes+xml"/>
  <Override PartName="/xl/drawings/drawing94.xml" ContentType="application/vnd.openxmlformats-officedocument.drawingml.chartshapes+xml"/>
  <Override PartName="/xl/drawings/drawing87.xml" ContentType="application/vnd.openxmlformats-officedocument.drawingml.chartshapes+xml"/>
  <Override PartName="/xl/drawings/drawing75.xml" ContentType="application/vnd.openxmlformats-officedocument.drawingml.chartshapes+xml"/>
  <Override PartName="/xl/drawings/drawing49.xml" ContentType="application/vnd.openxmlformats-officedocument.drawingml.chartshapes+xml"/>
  <Override PartName="/xl/drawings/drawing37.xml" ContentType="application/vnd.openxmlformats-officedocument.drawingml.chartshapes+xml"/>
  <Override PartName="/xl/drawings/drawing109.xml" ContentType="application/vnd.openxmlformats-officedocument.drawingml.chartshapes+xml"/>
  <Override PartName="/xl/drawings/drawing25.xml" ContentType="application/vnd.openxmlformats-officedocument.drawingml.chartshapes+xml"/>
  <Override PartName="/xl/drawings/drawing23.xml" ContentType="application/vnd.openxmlformats-officedocument.drawingml.chartshapes+xml"/>
  <Override PartName="/xl/drawings/drawing21.xml" ContentType="application/vnd.openxmlformats-officedocument.drawingml.chartshapes+xml"/>
  <Override PartName="/xl/drawings/drawing17.xml" ContentType="application/vnd.openxmlformats-officedocument.drawingml.chartshapes+xml"/>
  <Override PartName="/xl/drawings/drawing16.xml" ContentType="application/vnd.openxmlformats-officedocument.drawingml.chartshapes+xml"/>
  <Override PartName="/xl/drawings/drawing29.xml" ContentType="application/vnd.openxmlformats-officedocument.drawingml.chartshapes+xml"/>
  <Override PartName="/xl/drawings/drawing30.xml" ContentType="application/vnd.openxmlformats-officedocument.drawingml.chartshapes+xml"/>
  <Override PartName="/xl/drawings/drawing31.xml" ContentType="application/vnd.openxmlformats-officedocument.drawingml.chartshapes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3.xml" ContentType="application/vnd.openxmlformats-officedocument.drawingml.chartshapes+xml"/>
  <Override PartName="/xl/drawings/drawing32.xml" ContentType="application/vnd.openxmlformats-officedocument.drawingml.chartshapes+xml"/>
  <Override PartName="/xl/drawings/drawing38.xml" ContentType="application/vnd.openxmlformats-officedocument.drawingml.chartshapes+xml"/>
  <Override PartName="/xl/drawings/drawing118.xml" ContentType="application/vnd.openxmlformats-officedocument.drawingml.chartshapes+xml"/>
  <Override PartName="/xl/drawings/drawing15.xml" ContentType="application/vnd.openxmlformats-officedocument.drawingml.chartshapes+xml"/>
  <Override PartName="/xl/drawings/drawing126.xml" ContentType="application/vnd.openxmlformats-officedocument.drawingml.chartshapes+xml"/>
  <Override PartName="/xl/drawings/drawing125.xml" ContentType="application/vnd.openxmlformats-officedocument.drawingml.chartshapes+xml"/>
  <Override PartName="/xl/drawings/drawing124.xml" ContentType="application/vnd.openxmlformats-officedocument.drawingml.chartshapes+xml"/>
  <Override PartName="/xl/drawings/drawing123.xml" ContentType="application/vnd.openxmlformats-officedocument.drawingml.chartshapes+xml"/>
  <Override PartName="/xl/drawings/drawing122.xml" ContentType="application/vnd.openxmlformats-officedocument.drawingml.chartshapes+xml"/>
  <Override PartName="/xl/drawings/drawing127.xml" ContentType="application/vnd.openxmlformats-officedocument.drawingml.chartshapes+xml"/>
  <Override PartName="/xl/drawings/drawing128.xml" ContentType="application/vnd.openxmlformats-officedocument.drawingml.chartshapes+xml"/>
  <Override PartName="/xl/drawings/drawing129.xml" ContentType="application/vnd.openxmlformats-officedocument.drawingml.chartshapes+xml"/>
  <Override PartName="/xl/drawings/drawing134.xml" ContentType="application/vnd.openxmlformats-officedocument.drawingml.chartshapes+xml"/>
  <Override PartName="/xl/drawings/drawing131.xml" ContentType="application/vnd.openxmlformats-officedocument.drawingml.chartshapes+xml"/>
  <Override PartName="/xl/drawings/drawing130.xml" ContentType="application/vnd.openxmlformats-officedocument.drawingml.chartshapes+xml"/>
  <Override PartName="/xl/drawings/drawing117.xml" ContentType="application/vnd.openxmlformats-officedocument.drawingml.chartshapes+xml"/>
  <Override PartName="/xl/workbook.xml" ContentType="application/vnd.openxmlformats-officedocument.spreadsheetml.sheet.main+xml"/>
  <Override PartName="/xl/worksheets/sheet64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2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/chart80.xml" ContentType="application/vnd.openxmlformats-officedocument.drawingml.chart+xml"/>
  <Override PartName="/xl/worksheets/sheet22.xml" ContentType="application/vnd.openxmlformats-officedocument.spreadsheetml.worksheet+xml"/>
  <Override PartName="/xl/charts/chart81.xml" ContentType="application/vnd.openxmlformats-officedocument.drawingml.chart+xml"/>
  <Override PartName="/xl/worksheets/sheet21.xml" ContentType="application/vnd.openxmlformats-officedocument.spreadsheetml.worksheet+xml"/>
  <Override PartName="/xl/worksheets/sheet23.xml" ContentType="application/vnd.openxmlformats-officedocument.spreadsheetml.worksheet+xml"/>
  <Override PartName="/xl/charts/chart79.xml" ContentType="application/vnd.openxmlformats-officedocument.drawingml.chart+xml"/>
  <Override PartName="/xl/worksheets/sheet24.xml" ContentType="application/vnd.openxmlformats-officedocument.spreadsheetml.worksheet+xml"/>
  <Override PartName="/xl/charts/chart78.xml" ContentType="application/vnd.openxmlformats-officedocument.drawingml.chart+xml"/>
  <Override PartName="/xl/worksheets/sheet25.xml" ContentType="application/vnd.openxmlformats-officedocument.spreadsheetml.worksheet+xml"/>
  <Override PartName="/xl/charts/chart77.xml" ContentType="application/vnd.openxmlformats-officedocument.drawingml.chart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7.xml" ContentType="application/vnd.openxmlformats-officedocument.drawing+xml"/>
  <Override PartName="/xl/drawings/drawing136.xml" ContentType="application/vnd.openxmlformats-officedocument.drawing+xml"/>
  <Override PartName="/xl/drawings/drawing135.xml" ContentType="application/vnd.openxmlformats-officedocument.drawing+xml"/>
  <Override PartName="/xl/worksheets/sheet20.xml" ContentType="application/vnd.openxmlformats-officedocument.spreadsheetml.worksheet+xml"/>
  <Override PartName="/xl/charts/chart82.xml" ContentType="application/vnd.openxmlformats-officedocument.drawingml.chart+xml"/>
  <Override PartName="/xl/worksheets/sheet26.xml" ContentType="application/vnd.openxmlformats-officedocument.spreadsheetml.worksheet+xml"/>
  <Override PartName="/xl/charts/chart76.xml" ContentType="application/vnd.openxmlformats-officedocument.drawingml.chart+xml"/>
  <Override PartName="/xl/worksheets/sheet27.xml" ContentType="application/vnd.openxmlformats-officedocument.spreadsheetml.workshee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4.xml" ContentType="application/vnd.openxmlformats-officedocument.drawingml.chart+xml"/>
  <Override PartName="/xl/charts/chart63.xml" ContentType="application/vnd.openxmlformats-officedocument.drawingml.chart+xml"/>
  <Override PartName="/xl/worksheets/sheet1.xml" ContentType="application/vnd.openxmlformats-officedocument.spreadsheetml.worksheet+xml"/>
  <Override PartName="/xl/drawings/drawing120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5.xml" ContentType="application/vnd.openxmlformats-officedocument.drawingml.chart+xml"/>
  <Override PartName="/xl/worksheets/sheet28.xml" ContentType="application/vnd.openxmlformats-officedocument.spreadsheetml.worksheet+xml"/>
  <Override PartName="/xl/charts/chart74.xml" ContentType="application/vnd.openxmlformats-officedocument.drawingml.chart+xml"/>
  <Override PartName="/xl/worksheets/sheet29.xml" ContentType="application/vnd.openxmlformats-officedocument.spreadsheetml.worksheet+xml"/>
  <Override PartName="/xl/charts/chart73.xml" ContentType="application/vnd.openxmlformats-officedocument.drawingml.chart+xml"/>
  <Override PartName="/xl/worksheets/sheet30.xml" ContentType="application/vnd.openxmlformats-officedocument.spreadsheetml.worksheet+xml"/>
  <Override PartName="/xl/charts/chart72.xml" ContentType="application/vnd.openxmlformats-officedocument.drawingml.chart+xml"/>
  <Override PartName="/xl/drawings/drawing121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drawings/drawing138.xml" ContentType="application/vnd.openxmlformats-officedocument.drawing+xml"/>
  <Override PartName="/xl/charts/chart86.xml" ContentType="application/vnd.openxmlformats-officedocument.drawingml.chart+xml"/>
  <Override PartName="/xl/drawings/drawing119.xml" ContentType="application/vnd.openxmlformats-officedocument.drawing+xml"/>
  <Override PartName="/xl/charts/chart62.xml" ContentType="application/vnd.openxmlformats-officedocument.drawingml.chart+xml"/>
  <Override PartName="/xl/worksheets/sheet31.xml" ContentType="application/vnd.openxmlformats-officedocument.spreadsheetml.worksheet+xml"/>
  <Override PartName="/xl/drawings/drawing58.xml" ContentType="application/vnd.openxmlformats-officedocument.drawing+xml"/>
  <Override PartName="/xl/drawings/drawing8.xml" ContentType="application/vnd.openxmlformats-officedocument.drawing+xml"/>
  <Override PartName="/xl/drawings/drawing57.xml" ContentType="application/vnd.openxmlformats-officedocument.drawing+xml"/>
  <Override PartName="/xl/charts/chart27.xml" ContentType="application/vnd.openxmlformats-officedocument.drawingml.chart+xml"/>
  <Override PartName="/xl/drawings/drawing59.xml" ContentType="application/vnd.openxmlformats-officedocument.drawing+xml"/>
  <Override PartName="/xl/drawings/drawing61.xml" ContentType="application/vnd.openxmlformats-officedocument.drawing+xml"/>
  <Override PartName="/xl/drawings/drawing7.xml" ContentType="application/vnd.openxmlformats-officedocument.drawing+xml"/>
  <Override PartName="/xl/drawings/drawing60.xml" ContentType="application/vnd.openxmlformats-officedocument.drawing+xml"/>
  <Override PartName="/xl/drawings/drawing56.xml" ContentType="application/vnd.openxmlformats-officedocument.drawing+xml"/>
  <Override PartName="/xl/drawings/drawing55.xml" ContentType="application/vnd.openxmlformats-officedocument.drawing+xml"/>
  <Override PartName="/xl/worksheets/sheet39.xml" ContentType="application/vnd.openxmlformats-officedocument.spreadsheetml.worksheet+xml"/>
  <Override PartName="/xl/charts/chart26.xml" ContentType="application/vnd.openxmlformats-officedocument.drawingml.chart+xml"/>
  <Override PartName="/xl/drawings/drawing50.xml" ContentType="application/vnd.openxmlformats-officedocument.drawing+xml"/>
  <Override PartName="/xl/worksheets/sheet40.xml" ContentType="application/vnd.openxmlformats-officedocument.spreadsheetml.worksheet+xml"/>
  <Override PartName="/xl/charts/chart25.xml" ContentType="application/vnd.openxmlformats-officedocument.drawingml.chart+xml"/>
  <Override PartName="/xl/worksheets/sheet63.xml" ContentType="application/vnd.openxmlformats-officedocument.spreadsheetml.worksheet+xml"/>
  <Override PartName="/xl/drawings/drawing52.xml" ContentType="application/vnd.openxmlformats-officedocument.drawing+xml"/>
  <Override PartName="/xl/drawings/drawing9.xml" ContentType="application/vnd.openxmlformats-officedocument.drawing+xml"/>
  <Override PartName="/xl/drawings/drawing54.xml" ContentType="application/vnd.openxmlformats-officedocument.drawing+xml"/>
  <Override PartName="/xl/drawings/drawing53.xml" ContentType="application/vnd.openxmlformats-officedocument.drawing+xml"/>
  <Override PartName="/xl/charts/chart2.xml" ContentType="application/vnd.openxmlformats-officedocument.drawingml.chart+xml"/>
  <Override PartName="/xl/drawings/drawing62.xml" ContentType="application/vnd.openxmlformats-officedocument.drawing+xml"/>
  <Override PartName="/xl/drawings/drawing72.xml" ContentType="application/vnd.openxmlformats-officedocument.drawing+xml"/>
  <Override PartName="/xl/drawings/drawing71.xml" ContentType="application/vnd.openxmlformats-officedocument.drawing+xml"/>
  <Override PartName="/xl/drawings/drawing4.xml" ContentType="application/vnd.openxmlformats-officedocument.drawing+xml"/>
  <Override PartName="/xl/drawings/drawing70.xml" ContentType="application/vnd.openxmlformats-officedocument.drawing+xml"/>
  <Override PartName="/xl/drawings/drawing73.xml" ContentType="application/vnd.openxmlformats-officedocument.drawing+xml"/>
  <Override PartName="/xl/drawings/drawing76.xml" ContentType="application/vnd.openxmlformats-officedocument.drawing+xml"/>
  <Override PartName="/xl/worksheets/sheet38.xml" ContentType="application/vnd.openxmlformats-officedocument.spreadsheetml.worksheet+xml"/>
  <Override PartName="/xl/charts/chart30.xml" ContentType="application/vnd.openxmlformats-officedocument.drawingml.chart+xml"/>
  <Override PartName="/xl/theme/themeOverride1.xml" ContentType="application/vnd.openxmlformats-officedocument.themeOverride+xml"/>
  <Override PartName="/xl/drawings/drawing74.xml" ContentType="application/vnd.openxmlformats-officedocument.drawing+xml"/>
  <Override PartName="/xl/drawings/drawing3.xml" ContentType="application/vnd.openxmlformats-officedocument.drawing+xml"/>
  <Override PartName="/xl/drawings/drawing69.xml" ContentType="application/vnd.openxmlformats-officedocument.drawing+xml"/>
  <Override PartName="/xl/charts/chart1.xml" ContentType="application/vnd.openxmlformats-officedocument.drawingml.chart+xml"/>
  <Override PartName="/xl/drawings/drawing65.xml" ContentType="application/vnd.openxmlformats-officedocument.drawing+xml"/>
  <Override PartName="/xl/drawings/drawing64.xml" ContentType="application/vnd.openxmlformats-officedocument.drawing+xml"/>
  <Override PartName="/xl/drawings/drawing6.xml" ContentType="application/vnd.openxmlformats-officedocument.drawing+xml"/>
  <Override PartName="/xl/drawings/drawing63.xml" ContentType="application/vnd.openxmlformats-officedocument.drawing+xml"/>
  <Override PartName="/xl/charts/chart28.xml" ContentType="application/vnd.openxmlformats-officedocument.drawingml.chart+xml"/>
  <Override PartName="/xl/drawings/drawing66.xml" ContentType="application/vnd.openxmlformats-officedocument.drawing+xml"/>
  <Override PartName="/xl/drawings/drawing68.xml" ContentType="application/vnd.openxmlformats-officedocument.drawing+xml"/>
  <Override PartName="/xl/charts/chart29.xml" ContentType="application/vnd.openxmlformats-officedocument.drawingml.chart+xml"/>
  <Override PartName="/xl/drawings/drawing67.xml" ContentType="application/vnd.openxmlformats-officedocument.drawing+xml"/>
  <Override PartName="/xl/drawings/drawing5.xml" ContentType="application/vnd.openxmlformats-officedocument.drawing+xml"/>
  <Override PartName="/xl/drawings/drawing48.xml" ContentType="application/vnd.openxmlformats-officedocument.drawing+xml"/>
  <Override PartName="/xl/drawings/drawing11.xml" ContentType="application/vnd.openxmlformats-officedocument.drawing+xml"/>
  <Override PartName="/xl/worksheets/sheet57.xml" ContentType="application/vnd.openxmlformats-officedocument.spreadsheetml.worksheet+xml"/>
  <Override PartName="/xl/charts/chart8.xml" ContentType="application/vnd.openxmlformats-officedocument.drawingml.chart+xml"/>
  <Override PartName="/xl/drawings/drawing24.xml" ContentType="application/vnd.openxmlformats-officedocument.drawing+xml"/>
  <Override PartName="/xl/worksheets/sheet58.xml" ContentType="application/vnd.openxmlformats-officedocument.spreadsheetml.worksheet+xml"/>
  <Override PartName="/xl/charts/chart7.xml" ContentType="application/vnd.openxmlformats-officedocument.drawingml.chart+xml"/>
  <Override PartName="/xl/drawings/drawing13.xml" ContentType="application/vnd.openxmlformats-officedocument.drawing+xml"/>
  <Override PartName="/xl/drawings/drawing26.xml" ContentType="application/vnd.openxmlformats-officedocument.drawing+xml"/>
  <Override PartName="/xl/worksheets/sheet56.xml" ContentType="application/vnd.openxmlformats-officedocument.spreadsheetml.worksheet+xml"/>
  <Override PartName="/xl/charts/chart9.xml" ContentType="application/vnd.openxmlformats-officedocument.drawingml.chart+xml"/>
  <Override PartName="/xl/drawings/drawing28.xml" ContentType="application/vnd.openxmlformats-officedocument.drawing+xml"/>
  <Override PartName="/xl/drawings/drawing27.xml" ContentType="application/vnd.openxmlformats-officedocument.drawing+xml"/>
  <Override PartName="/xl/drawings/drawing22.xml" ContentType="application/vnd.openxmlformats-officedocument.drawing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Override3.xml" ContentType="application/vnd.openxmlformats-officedocument.themeOverride+xml"/>
  <Override PartName="/xl/charts/chart5.xml" ContentType="application/vnd.openxmlformats-officedocument.drawingml.chart+xml"/>
  <Override PartName="/xl/worksheets/sheet61.xml" ContentType="application/vnd.openxmlformats-officedocument.spreadsheetml.worksheet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worksheets/sheet62.xml" ContentType="application/vnd.openxmlformats-officedocument.spreadsheetml.worksheet+xml"/>
  <Override PartName="/xl/charts/chart3.xml" ContentType="application/vnd.openxmlformats-officedocument.drawingml.chart+xml"/>
  <Override PartName="/xl/drawings/drawing18.xml" ContentType="application/vnd.openxmlformats-officedocument.drawing+xml"/>
  <Override PartName="/xl/charts/chart6.xml" ContentType="application/vnd.openxmlformats-officedocument.drawingml.chart+xml"/>
  <Override PartName="/xl/drawings/drawing20.xml" ContentType="application/vnd.openxmlformats-officedocument.drawing+xml"/>
  <Override PartName="/xl/drawings/drawing14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55.xml" ContentType="application/vnd.openxmlformats-officedocument.spreadsheetml.worksheet+xml"/>
  <Override PartName="/xl/worksheets/sheet42.xml" ContentType="application/vnd.openxmlformats-officedocument.spreadsheetml.worksheet+xml"/>
  <Override PartName="/xl/charts/chart23.xml" ContentType="application/vnd.openxmlformats-officedocument.drawingml.chart+xml"/>
  <Override PartName="/xl/worksheets/sheet43.xml" ContentType="application/vnd.openxmlformats-officedocument.spreadsheetml.worksheet+xml"/>
  <Override PartName="/xl/charts/chart22.xml" ContentType="application/vnd.openxmlformats-officedocument.drawingml.chart+xml"/>
  <Override PartName="/xl/worksheets/sheet44.xml" ContentType="application/vnd.openxmlformats-officedocument.spreadsheetml.worksheet+xml"/>
  <Override PartName="/xl/charts/chart21.xml" ContentType="application/vnd.openxmlformats-officedocument.drawingml.chart+xml"/>
  <Override PartName="/xl/worksheets/sheet45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drawings/drawing12.xml" ContentType="application/vnd.openxmlformats-officedocument.drawing+xml"/>
  <Override PartName="/xl/drawings/drawing47.xml" ContentType="application/vnd.openxmlformats-officedocument.drawing+xml"/>
  <Override PartName="/xl/drawings/drawing46.xml" ContentType="application/vnd.openxmlformats-officedocument.drawing+xml"/>
  <Override PartName="/xl/drawings/drawing45.xml" ContentType="application/vnd.openxmlformats-officedocument.drawing+xml"/>
  <Override PartName="/xl/charts/chart20.xml" ContentType="application/vnd.openxmlformats-officedocument.drawingml.chart+xml"/>
  <Override PartName="/xl/worksheets/sheet46.xml" ContentType="application/vnd.openxmlformats-officedocument.spreadsheetml.worksheet+xml"/>
  <Override PartName="/xl/charts/chart19.xml" ContentType="application/vnd.openxmlformats-officedocument.drawingml.chart+xml"/>
  <Override PartName="/xl/charts/chart14.xml" ContentType="application/vnd.openxmlformats-officedocument.drawingml.chart+xml"/>
  <Override PartName="/xl/worksheets/sheet52.xml" ContentType="application/vnd.openxmlformats-officedocument.spreadsheetml.worksheet+xml"/>
  <Override PartName="/xl/charts/chart13.xml" ContentType="application/vnd.openxmlformats-officedocument.drawingml.chart+xml"/>
  <Override PartName="/xl/worksheets/sheet53.xml" ContentType="application/vnd.openxmlformats-officedocument.spreadsheetml.worksheet+xml"/>
  <Override PartName="/xl/charts/chart12.xml" ContentType="application/vnd.openxmlformats-officedocument.drawingml.chart+xml"/>
  <Override PartName="/xl/worksheets/sheet54.xml" ContentType="application/vnd.openxmlformats-officedocument.spreadsheetml.worksheet+xml"/>
  <Override PartName="/xl/charts/chart11.xml" ContentType="application/vnd.openxmlformats-officedocument.drawingml.chart+xml"/>
  <Override PartName="/xl/worksheets/sheet51.xml" ContentType="application/vnd.openxmlformats-officedocument.spreadsheetml.worksheet+xml"/>
  <Override PartName="/xl/charts/chart15.xml" ContentType="application/vnd.openxmlformats-officedocument.drawingml.chart+xml"/>
  <Override PartName="/xl/worksheets/sheet50.xml" ContentType="application/vnd.openxmlformats-officedocument.spreadsheetml.worksheet+xml"/>
  <Override PartName="/xl/worksheets/sheet47.xml" ContentType="application/vnd.openxmlformats-officedocument.spreadsheetml.worksheet+xml"/>
  <Override PartName="/xl/charts/chart18.xml" ContentType="application/vnd.openxmlformats-officedocument.drawingml.chart+xml"/>
  <Override PartName="/xl/worksheets/sheet48.xml" ContentType="application/vnd.openxmlformats-officedocument.spreadsheetml.worksheet+xml"/>
  <Override PartName="/xl/charts/chart17.xml" ContentType="application/vnd.openxmlformats-officedocument.drawingml.chart+xml"/>
  <Override PartName="/xl/worksheets/sheet49.xml" ContentType="application/vnd.openxmlformats-officedocument.spreadsheetml.worksheet+xml"/>
  <Override PartName="/xl/charts/chart16.xml" ContentType="application/vnd.openxmlformats-officedocument.drawingml.chart+xml"/>
  <Override PartName="/xl/drawings/drawing77.xml" ContentType="application/vnd.openxmlformats-officedocument.drawing+xml"/>
  <Override PartName="/xl/worksheets/sheet81.xml" ContentType="application/vnd.openxmlformats-officedocument.spreadsheetml.worksheet+xml"/>
  <Override PartName="/xl/drawings/drawing105.xml" ContentType="application/vnd.openxmlformats-officedocument.drawing+xml"/>
  <Override PartName="/xl/worksheets/sheet82.xml" ContentType="application/vnd.openxmlformats-officedocument.spreadsheetml.worksheet+xml"/>
  <Override PartName="/xl/worksheets/sheet34.xml" ContentType="application/vnd.openxmlformats-officedocument.spreadsheetml.worksheet+xml"/>
  <Override PartName="/xl/charts/chart48.xml" ContentType="application/vnd.openxmlformats-officedocument.drawingml.chart+xml"/>
  <Override PartName="/xl/worksheets/sheet83.xml" ContentType="application/vnd.openxmlformats-officedocument.spreadsheetml.worksheet+xml"/>
  <Override PartName="/xl/worksheets/sheet80.xml" ContentType="application/vnd.openxmlformats-officedocument.spreadsheetml.worksheet+xml"/>
  <Override PartName="/xl/drawings/drawing106.xml" ContentType="application/vnd.openxmlformats-officedocument.drawing+xml"/>
  <Override PartName="/xl/worksheets/sheet79.xml" ContentType="application/vnd.openxmlformats-officedocument.spreadsheetml.worksheet+xml"/>
  <Override PartName="/xl/charts/chart53.xml" ContentType="application/vnd.openxmlformats-officedocument.drawingml.chart+xml"/>
  <Override PartName="/xl/charts/chart52.xml" ContentType="application/vnd.openxmlformats-officedocument.drawingml.chart+xml"/>
  <Override PartName="/xl/charts/chart51.xml" ContentType="application/vnd.openxmlformats-officedocument.drawingml.chart+xml"/>
  <Override PartName="/xl/charts/chart50.xml" ContentType="application/vnd.openxmlformats-officedocument.drawingml.chart+xml"/>
  <Override PartName="/xl/worksheets/sheet78.xml" ContentType="application/vnd.openxmlformats-officedocument.spreadsheetml.worksheet+xml"/>
  <Override PartName="/xl/charts/chart49.xml" ContentType="application/vnd.openxmlformats-officedocument.drawingml.chart+xml"/>
  <Override PartName="/xl/drawings/drawing103.xml" ContentType="application/vnd.openxmlformats-officedocument.drawing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charts/chart44.xml" ContentType="application/vnd.openxmlformats-officedocument.drawingml.chart+xml"/>
  <Override PartName="/xl/charts/chart43.xml" ContentType="application/vnd.openxmlformats-officedocument.drawingml.chart+xml"/>
  <Override PartName="/xl/drawings/drawing101.xml" ContentType="application/vnd.openxmlformats-officedocument.drawing+xml"/>
  <Override PartName="/xl/worksheets/sheet91.xml" ContentType="application/vnd.openxmlformats-officedocument.spreadsheetml.worksheet+xml"/>
  <Override PartName="/xl/drawings/drawing100.xml" ContentType="application/vnd.openxmlformats-officedocument.drawing+xml"/>
  <Override PartName="/xl/worksheets/sheet92.xml" ContentType="application/vnd.openxmlformats-officedocument.spreadsheetml.workshee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worksheets/sheet90.xml" ContentType="application/vnd.openxmlformats-officedocument.spreadsheetml.worksheet+xml"/>
  <Override PartName="/xl/worksheets/sheet86.xml" ContentType="application/vnd.openxmlformats-officedocument.spreadsheetml.worksheet+xml"/>
  <Override PartName="/xl/drawings/drawing102.xml" ContentType="application/vnd.openxmlformats-officedocument.drawing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charts/chart47.xml" ContentType="application/vnd.openxmlformats-officedocument.drawingml.chart+xml"/>
  <Override PartName="/xl/worksheets/sheet89.xml" ContentType="application/vnd.openxmlformats-officedocument.spreadsheetml.worksheet+xml"/>
  <Override PartName="/xl/worksheets/sheet77.xml" ContentType="application/vnd.openxmlformats-officedocument.spreadsheetml.worksheet+xml"/>
  <Override PartName="/xl/worksheets/sheet76.xml" ContentType="application/vnd.openxmlformats-officedocument.spreadsheetml.worksheet+xml"/>
  <Override PartName="/xl/drawings/drawing107.xml" ContentType="application/vnd.openxmlformats-officedocument.drawing+xml"/>
  <Override PartName="/xl/drawings/drawing114.xml" ContentType="application/vnd.openxmlformats-officedocument.drawing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drawings/drawing113.xml" ContentType="application/vnd.openxmlformats-officedocument.drawing+xml"/>
  <Override PartName="/xl/worksheets/sheet70.xml" ContentType="application/vnd.openxmlformats-officedocument.spreadsheetml.worksheet+xml"/>
  <Override PartName="/xl/worksheets/sheet67.xml" ContentType="application/vnd.openxmlformats-officedocument.spreadsheetml.worksheet+xml"/>
  <Override PartName="/xl/drawings/drawing115.xml" ContentType="application/vnd.openxmlformats-officedocument.drawing+xml"/>
  <Override PartName="/xl/charts/chart61.xml" ContentType="application/vnd.openxmlformats-officedocument.drawingml.chart+xml"/>
  <Override PartName="/xl/worksheets/sheet65.xml" ContentType="application/vnd.openxmlformats-officedocument.spreadsheetml.worksheet+xml"/>
  <Override PartName="/xl/worksheets/sheet32.xml" ContentType="application/vnd.openxmlformats-officedocument.spreadsheetml.worksheet+xml"/>
  <Override PartName="/xl/charts/chart60.xml" ContentType="application/vnd.openxmlformats-officedocument.drawingml.chart+xml"/>
  <Override PartName="/xl/drawings/drawing116.xml" ContentType="application/vnd.openxmlformats-officedocument.drawing+xml"/>
  <Override PartName="/xl/worksheets/sheet66.xml" ContentType="application/vnd.openxmlformats-officedocument.spreadsheetml.worksheet+xml"/>
  <Override PartName="/xl/drawings/drawing112.xml" ContentType="application/vnd.openxmlformats-officedocument.drawing+xml"/>
  <Override PartName="/xl/worksheets/sheet71.xml" ContentType="application/vnd.openxmlformats-officedocument.spreadsheetml.worksheet+xml"/>
  <Override PartName="/xl/charts/chart59.xml" ContentType="application/vnd.openxmlformats-officedocument.drawingml.chart+xml"/>
  <Override PartName="/xl/worksheets/sheet33.xml" ContentType="application/vnd.openxmlformats-officedocument.spreadsheetml.worksheet+xml"/>
  <Override PartName="/xl/charts/chart54.xml" ContentType="application/vnd.openxmlformats-officedocument.drawingml.chart+xml"/>
  <Override PartName="/xl/drawings/drawing108.xml" ContentType="application/vnd.openxmlformats-officedocument.drawing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3.xml" ContentType="application/vnd.openxmlformats-officedocument.spreadsheetml.worksheet+xml"/>
  <Override PartName="/xl/drawings/drawing110.xml" ContentType="application/vnd.openxmlformats-officedocument.drawing+xml"/>
  <Override PartName="/xl/charts/chart58.xml" ContentType="application/vnd.openxmlformats-officedocument.drawingml.chart+xml"/>
  <Override PartName="/xl/charts/chart57.xml" ContentType="application/vnd.openxmlformats-officedocument.drawingml.chart+xml"/>
  <Override PartName="/xl/charts/chart56.xml" ContentType="application/vnd.openxmlformats-officedocument.drawingml.chart+xml"/>
  <Override PartName="/xl/charts/chart55.xml" ContentType="application/vnd.openxmlformats-officedocument.drawingml.chart+xml"/>
  <Override PartName="/xl/drawings/drawing111.xml" ContentType="application/vnd.openxmlformats-officedocument.drawing+xml"/>
  <Override PartName="/xl/worksheets/sheet72.xml" ContentType="application/vnd.openxmlformats-officedocument.spreadsheetml.worksheet+xml"/>
  <Override PartName="/xl/worksheets/sheet35.xml" ContentType="application/vnd.openxmlformats-officedocument.spreadsheetml.worksheet+xml"/>
  <Override PartName="/xl/drawings/drawing85.xml" ContentType="application/vnd.openxmlformats-officedocument.drawing+xml"/>
  <Override PartName="/xl/drawings/drawing84.xml" ContentType="application/vnd.openxmlformats-officedocument.drawing+xml"/>
  <Override PartName="/xl/drawings/drawing83.xml" ContentType="application/vnd.openxmlformats-officedocument.drawing+xml"/>
  <Override PartName="/xl/drawings/drawing86.xml" ContentType="application/vnd.openxmlformats-officedocument.drawing+xml"/>
  <Override PartName="/xl/drawings/drawing89.xml" ContentType="application/vnd.openxmlformats-officedocument.drawing+xml"/>
  <Override PartName="/xl/charts/chart42.xml" ContentType="application/vnd.openxmlformats-officedocument.drawingml.chart+xml"/>
  <Override PartName="/xl/drawings/drawing1.xml" ContentType="application/vnd.openxmlformats-officedocument.drawing+xml"/>
  <Override PartName="/xl/worksheets/sheet37.xml" ContentType="application/vnd.openxmlformats-officedocument.spreadsheetml.worksheet+xml"/>
  <Override PartName="/xl/charts/chart33.xml" ContentType="application/vnd.openxmlformats-officedocument.drawingml.chart+xml"/>
  <Override PartName="/xl/drawings/drawing82.xml" ContentType="application/vnd.openxmlformats-officedocument.drawing+xml"/>
  <Override PartName="/xl/drawings/drawing2.xml" ContentType="application/vnd.openxmlformats-officedocument.drawing+xml"/>
  <Override PartName="/xl/drawings/drawing78.xml" ContentType="application/vnd.openxmlformats-officedocument.drawing+xml"/>
  <Override PartName="/xl/charts/chart31.xml" ContentType="application/vnd.openxmlformats-officedocument.drawingml.chart+xml"/>
  <Override PartName="/xl/drawings/drawing79.xml" ContentType="application/vnd.openxmlformats-officedocument.drawing+xml"/>
  <Override PartName="/xl/charts/chart32.xml" ContentType="application/vnd.openxmlformats-officedocument.drawingml.chart+xml"/>
  <Override PartName="/xl/drawings/drawing81.xml" ContentType="application/vnd.openxmlformats-officedocument.drawing+xml"/>
  <Override PartName="/xl/drawings/drawing80.xml" ContentType="application/vnd.openxmlformats-officedocument.drawing+xml"/>
  <Override PartName="/xl/drawings/drawing88.xml" ContentType="application/vnd.openxmlformats-officedocument.drawing+xml"/>
  <Override PartName="/xl/drawings/drawing97.xml" ContentType="application/vnd.openxmlformats-officedocument.drawing+xml"/>
  <Override PartName="/xl/worksheets/sheet36.xml" ContentType="application/vnd.openxmlformats-officedocument.spreadsheetml.worksheet+xml"/>
  <Override PartName="/xl/charts/chart36.xml" ContentType="application/vnd.openxmlformats-officedocument.drawingml.chart+xml"/>
  <Override PartName="/xl/drawings/drawing93.xml" ContentType="application/vnd.openxmlformats-officedocument.drawing+xml"/>
  <Override PartName="/xl/worksheets/sheet94.xml" ContentType="application/vnd.openxmlformats-officedocument.spreadsheetml.worksheet+xml"/>
  <Override PartName="/xl/charts/chart34.xml" ContentType="application/vnd.openxmlformats-officedocument.drawingml.chart+xml"/>
  <Override PartName="/xl/charts/chart41.xml" ContentType="application/vnd.openxmlformats-officedocument.drawingml.chart+xml"/>
  <Override PartName="/xl/drawings/drawing96.xml" ContentType="application/vnd.openxmlformats-officedocument.drawing+xml"/>
  <Override PartName="/xl/worksheets/sheet95.xml" ContentType="application/vnd.openxmlformats-officedocument.spreadsheetml.worksheet+xml"/>
  <Override PartName="/xl/charts/chart40.xml" ContentType="application/vnd.openxmlformats-officedocument.drawingml.chart+xml"/>
  <Override PartName="/xl/drawings/drawing95.xml" ContentType="application/vnd.openxmlformats-officedocument.drawing+xml"/>
  <Override PartName="/xl/worksheets/sheet93.xml" ContentType="application/vnd.openxmlformats-officedocument.spreadsheetml.worksheet+xml"/>
  <Override PartName="/xl/drawings/drawing98.xml" ContentType="application/vnd.openxmlformats-officedocument.drawing+xml"/>
  <Override PartName="/xl/drawings/drawing90.xml" ContentType="application/vnd.openxmlformats-officedocument.drawing+xml"/>
  <Override PartName="/xl/sharedStrings.xml" ContentType="application/vnd.openxmlformats-officedocument.spreadsheetml.sharedStrings+xml"/>
  <Override PartName="/xl/charts/chart39.xml" ContentType="application/vnd.openxmlformats-officedocument.drawingml.chart+xml"/>
  <Override PartName="/xl/styles.xml" ContentType="application/vnd.openxmlformats-officedocument.spreadsheetml.styles+xml"/>
  <Override PartName="/xl/drawings/drawing91.xml" ContentType="application/vnd.openxmlformats-officedocument.drawing+xml"/>
  <Override PartName="/xl/charts/chart38.xml" ContentType="application/vnd.openxmlformats-officedocument.drawingml.chart+xml"/>
  <Override PartName="/xl/drawings/drawing92.xml" ContentType="application/vnd.openxmlformats-officedocument.drawing+xml"/>
  <Override PartName="/xl/theme/theme1.xml" ContentType="application/vnd.openxmlformats-officedocument.theme+xml"/>
  <Override PartName="/xl/charts/chart35.xml" ContentType="application/vnd.openxmlformats-officedocument.drawingml.chart+xml"/>
  <Override PartName="/xl/charts/chart37.xml" ContentType="application/vnd.openxmlformats-officedocument.drawingml.chart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calcChain.xml" ContentType="application/vnd.openxmlformats-officedocument.spreadsheetml.calcChain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240" yWindow="120" windowWidth="24735" windowHeight="11700"/>
  </bookViews>
  <sheets>
    <sheet name="Menú Principal" sheetId="1" r:id="rId1"/>
    <sheet name="Alojados tipología" sheetId="4" r:id="rId2"/>
    <sheet name="tab. Turistas alojados tip" sheetId="5" r:id="rId3"/>
    <sheet name="grafica evolución alo x tip" sheetId="6" r:id="rId4"/>
    <sheet name="var evolu x tipolo" sheetId="7" r:id="rId5"/>
    <sheet name="tab.Evolución mensual tipología" sheetId="8" r:id="rId6"/>
    <sheet name="tablas turistas por Temporada" sheetId="9" r:id="rId7"/>
    <sheet name="Alojados zona tipología" sheetId="11" r:id="rId8"/>
    <sheet name="Gráfico alojados zona y tipolog" sheetId="12" r:id="rId9"/>
    <sheet name="Tablas turistas zona y tip." sheetId="13" r:id="rId10"/>
    <sheet name="variación x zonas tipo " sheetId="14" r:id="rId11"/>
    <sheet name="tablas Zonas mensual " sheetId="15" r:id="rId12"/>
    <sheet name="grafica zona mensual" sheetId="16" r:id="rId13"/>
    <sheet name="Tablas Evo. mens. zonas y TIPO" sheetId="17" r:id="rId14"/>
    <sheet name="tablas turistas por categorías " sheetId="19" r:id="rId15"/>
    <sheet name="grafica evolucion por categoria" sheetId="20" r:id="rId16"/>
    <sheet name="graf. dist cate ultimo año" sheetId="21" r:id="rId17"/>
    <sheet name="graf. dist cate periodo act" sheetId="22" r:id="rId18"/>
    <sheet name="VARIACIÓN EVOL POR CATEGORIA" sheetId="23" r:id="rId19"/>
    <sheet name="tab,Evolución mensual categoría" sheetId="24" r:id="rId20"/>
    <sheet name="graficas evol mensual merc" sheetId="26" r:id="rId21"/>
    <sheet name="Nacionalidades  evolución mensu" sheetId="27" r:id="rId22"/>
    <sheet name="Nacionalidades " sheetId="28" r:id="rId23"/>
    <sheet name="Distribución Nacionalidades" sheetId="29" r:id="rId24"/>
    <sheet name="graf. dist NACIONALIDADES AÑO" sheetId="30" r:id="rId25"/>
    <sheet name="graf. dist NACIONALIDADES" sheetId="31" r:id="rId26"/>
    <sheet name="Nacionalidad-Alojamiento(datos)" sheetId="32" r:id="rId27"/>
    <sheet name="EVOLUCIÓN NACIO CATEGORIA " sheetId="33" r:id="rId28"/>
    <sheet name="nacionalidades distribucion alo" sheetId="34" r:id="rId29"/>
    <sheet name="Nacionalidad-Alojamiento" sheetId="35" r:id="rId30"/>
    <sheet name="Nacionalidad-evolución cuota" sheetId="36" r:id="rId31"/>
    <sheet name="Alojados evol mensual" sheetId="37" r:id="rId32"/>
    <sheet name="Gráfico alojados mensual" sheetId="38" r:id="rId33"/>
    <sheet name="Tablas PERNOCTA zona" sheetId="40" r:id="rId34"/>
    <sheet name="evoución PERNOCTA zona" sheetId="41" r:id="rId35"/>
    <sheet name="tablas pernocta cat ev anual" sheetId="42" r:id="rId36"/>
    <sheet name="evolución pernocta cat ev anual" sheetId="43" r:id="rId37"/>
    <sheet name="Pernoctaciones tipología" sheetId="44" r:id="rId38"/>
    <sheet name="Pernoctaciones  tipolog y categ" sheetId="45" r:id="rId39"/>
    <sheet name="Gráfica pernoct tipolog" sheetId="46" r:id="rId40"/>
    <sheet name="Pernoctacion mensual" sheetId="47" r:id="rId41"/>
    <sheet name="Gráfica pernoctaciones mensual" sheetId="48" r:id="rId42"/>
    <sheet name="Tablas evol IO zona" sheetId="50" r:id="rId43"/>
    <sheet name="evolución IO zona" sheetId="51" r:id="rId44"/>
    <sheet name="tablas evol IO CAT " sheetId="52" r:id="rId45"/>
    <sheet name="evolución IO CAT " sheetId="53" r:id="rId46"/>
    <sheet name="IO Tipología" sheetId="54" r:id="rId47"/>
    <sheet name="IO zona y Tipología " sheetId="55" r:id="rId48"/>
    <sheet name="gráfica IO zonas y tipologí " sheetId="56" r:id="rId49"/>
    <sheet name="IO tipología y categoría" sheetId="57" r:id="rId50"/>
    <sheet name="gráfica IO tipología" sheetId="58" r:id="rId51"/>
    <sheet name="IO evolución mensual" sheetId="59" r:id="rId52"/>
    <sheet name="gráfica IO mensual" sheetId="60" r:id="rId53"/>
    <sheet name="Tablas evol EM zona" sheetId="62" r:id="rId54"/>
    <sheet name="evolución EM zona" sheetId="106" r:id="rId55"/>
    <sheet name="tablas evol EM CAT" sheetId="63" r:id="rId56"/>
    <sheet name="evolución EM CAT" sheetId="64" r:id="rId57"/>
    <sheet name="EM Tipología" sheetId="65" r:id="rId58"/>
    <sheet name="EM zonas y tipología " sheetId="66" r:id="rId59"/>
    <sheet name="gráfico EM zona y tipología" sheetId="67" r:id="rId60"/>
    <sheet name="EM tipología y categoría" sheetId="68" r:id="rId61"/>
    <sheet name="Gráfica EM tipología" sheetId="69" r:id="rId62"/>
    <sheet name="EM evolución mensual" sheetId="70" r:id="rId63"/>
    <sheet name="Gráfica evolución mensual EM" sheetId="71" r:id="rId64"/>
    <sheet name="Alojados por municipio" sheetId="73" r:id="rId65"/>
    <sheet name="Gráfica alojados municipio" sheetId="74" r:id="rId66"/>
    <sheet name="Alojados tipología y categoría" sheetId="75" r:id="rId67"/>
    <sheet name="Gráfico aloj tipolog y categorí" sheetId="76" r:id="rId68"/>
    <sheet name="Pernoctaciones munic y tipologí" sheetId="77" r:id="rId69"/>
    <sheet name="Gráfica pernoct munic tipología" sheetId="78" r:id="rId70"/>
    <sheet name="pernocta municipio y catego" sheetId="79" r:id="rId71"/>
    <sheet name="Gráfico pernocta munic y cate" sheetId="80" r:id="rId72"/>
    <sheet name="IO municipio y Tipología" sheetId="81" r:id="rId73"/>
    <sheet name="gráfica IO MUNICIPI y tipología" sheetId="82" r:id="rId74"/>
    <sheet name="IO municipio y catego" sheetId="83" r:id="rId75"/>
    <sheet name="Gráfico IOa munic y ca " sheetId="84" r:id="rId76"/>
    <sheet name="EM MUNICIPIO y tipología" sheetId="85" r:id="rId77"/>
    <sheet name="gráfico EM MUNICIPI y tipología" sheetId="86" r:id="rId78"/>
    <sheet name="EM municipio y catego" sheetId="87" r:id="rId79"/>
    <sheet name="Gráfico EM munic y ca " sheetId="88" r:id="rId80"/>
    <sheet name="Nacionalidad-Zona (datos)" sheetId="89" r:id="rId81"/>
    <sheet name="evolucion nac zonas" sheetId="90" r:id="rId82"/>
    <sheet name="Nacionalidad-Zona" sheetId="91" r:id="rId83"/>
    <sheet name="Ofe Aloj Estim zona cat " sheetId="93" r:id="rId84"/>
    <sheet name="Graf plazas estim zona tipologí" sheetId="94" r:id="rId85"/>
    <sheet name="Oferta Alojat Estim tipol categ" sheetId="95" r:id="rId86"/>
    <sheet name="Gráfica plazas estim tipo categ" sheetId="96" r:id="rId87"/>
    <sheet name="Gráfica distrib plazas est tipo" sheetId="97" r:id="rId88"/>
    <sheet name="Plazas Autorizadas tipología" sheetId="99" r:id="rId89"/>
    <sheet name="Gráfic Plazas Autoriz tipología" sheetId="100" r:id="rId90"/>
    <sheet name="Cuotas Plazas Autorizadas05" sheetId="101" r:id="rId91"/>
    <sheet name="Distrib Plazas Autor 03_04-05" sheetId="102" r:id="rId92"/>
    <sheet name="Gráfica Distrib Plazas Autoriza" sheetId="103" r:id="rId93"/>
    <sheet name="Hoja1" sheetId="104" state="hidden" r:id="rId94"/>
    <sheet name="actualizaciones" sheetId="105" state="hidden" r:id="rId95"/>
  </sheets>
  <externalReferences>
    <externalReference r:id="rId96"/>
    <externalReference r:id="rId97"/>
  </externalReferences>
  <definedNames>
    <definedName name="_eoh05" localSheetId="62">#REF!</definedName>
    <definedName name="_eoh05" localSheetId="56">#REF!</definedName>
    <definedName name="_eoh05" localSheetId="25">#REF!</definedName>
    <definedName name="_eoh05" localSheetId="24">#REF!</definedName>
    <definedName name="_eoh05" localSheetId="65">#REF!</definedName>
    <definedName name="_eoh05" localSheetId="48">#REF!</definedName>
    <definedName name="_eoh05" localSheetId="47">#REF!</definedName>
    <definedName name="_eoh05" localSheetId="55">#REF!</definedName>
    <definedName name="_eoh05" localSheetId="53">#REF!</definedName>
    <definedName name="_eoh05" localSheetId="44">#REF!</definedName>
    <definedName name="_eoh05" localSheetId="42">#REF!</definedName>
    <definedName name="_eoh05" localSheetId="35">#REF!</definedName>
    <definedName name="_eoh05" localSheetId="33">#REF!</definedName>
    <definedName name="_eoh05">#REF!</definedName>
    <definedName name="_eoh06" localSheetId="62">#REF!</definedName>
    <definedName name="_eoh06" localSheetId="56">#REF!</definedName>
    <definedName name="_eoh06" localSheetId="25">#REF!</definedName>
    <definedName name="_eoh06" localSheetId="24">#REF!</definedName>
    <definedName name="_eoh06" localSheetId="65">#REF!</definedName>
    <definedName name="_eoh06" localSheetId="48">#REF!</definedName>
    <definedName name="_eoh06" localSheetId="47">#REF!</definedName>
    <definedName name="_eoh06" localSheetId="55">#REF!</definedName>
    <definedName name="_eoh06" localSheetId="53">#REF!</definedName>
    <definedName name="_eoh06" localSheetId="44">#REF!</definedName>
    <definedName name="_eoh06" localSheetId="42">#REF!</definedName>
    <definedName name="_eoh06" localSheetId="35">#REF!</definedName>
    <definedName name="_eoh06" localSheetId="33">#REF!</definedName>
    <definedName name="_eoh06">#REF!</definedName>
    <definedName name="_xlnm.Print_Area" localSheetId="31">'Alojados evol mensual'!$B$6:$F$69</definedName>
    <definedName name="_xlnm.Print_Area" localSheetId="64">'Alojados por municipio'!$B$6:$G$28</definedName>
    <definedName name="_xlnm.Print_Area" localSheetId="1">'Alojados tipología'!$C$10:$H$15</definedName>
    <definedName name="_xlnm.Print_Area" localSheetId="66">'Alojados tipología y categoría'!$B$7:$N$50</definedName>
    <definedName name="_xlnm.Print_Area" localSheetId="7">'Alojados zona tipología'!$C$3:$H$17</definedName>
    <definedName name="_xlnm.Print_Area" localSheetId="90">'Cuotas Plazas Autorizadas05'!$C$5:$M$40</definedName>
    <definedName name="_xlnm.Print_Area" localSheetId="91">'Distrib Plazas Autor 03_04-05'!$C$6:$I$62</definedName>
    <definedName name="_xlnm.Print_Area" localSheetId="23">'Distribución Nacionalidades'!$C$4:$E$29</definedName>
    <definedName name="_xlnm.Print_Area" localSheetId="62">'EM evolución mensual'!$B$6:$F$69</definedName>
    <definedName name="_xlnm.Print_Area" localSheetId="78">'EM municipio y catego'!$B$7:$J$33</definedName>
    <definedName name="_xlnm.Print_Area" localSheetId="76">'EM MUNICIPIO y tipología'!$B$6:$E$28</definedName>
    <definedName name="_xlnm.Print_Area" localSheetId="57">'EM Tipología'!$C$10:$F$15</definedName>
    <definedName name="_xlnm.Print_Area" localSheetId="60">'EM tipología y categoría'!$B$6:$E$18</definedName>
    <definedName name="_xlnm.Print_Area" localSheetId="58">'EM zonas y tipología '!$B$6:$E$20</definedName>
    <definedName name="_xlnm.Print_Area" localSheetId="56">'evolución EM CAT'!$C$3:$J$53</definedName>
    <definedName name="_xlnm.Print_Area" localSheetId="54">'evolución EM zona'!$C$3:$L$58</definedName>
    <definedName name="_xlnm.Print_Area" localSheetId="45">'evolución IO CAT '!$C$3:$J$53</definedName>
    <definedName name="_xlnm.Print_Area" localSheetId="43">'evolución IO zona'!$C$3:$L$54</definedName>
    <definedName name="_xlnm.Print_Area" localSheetId="81">'evolucion nac zonas'!$B$5:$G$31</definedName>
    <definedName name="_xlnm.Print_Area" localSheetId="27">'EVOLUCIÓN NACIO CATEGORIA '!$B$4:$I$31</definedName>
    <definedName name="_xlnm.Print_Area" localSheetId="36">'evolución pernocta cat ev anual'!$C$3:$J$53</definedName>
    <definedName name="_xlnm.Print_Area" localSheetId="34">'evoución PERNOCTA zona'!$C$3:$L$54</definedName>
    <definedName name="_xlnm.Print_Area" localSheetId="84">'Graf plazas estim zona tipologí'!$B$4:$J$54</definedName>
    <definedName name="_xlnm.Print_Area" localSheetId="17">'graf. dist cate periodo act'!$B$2:$I$22</definedName>
    <definedName name="_xlnm.Print_Area" localSheetId="16">'graf. dist cate ultimo año'!$C$2:$J$21</definedName>
    <definedName name="_xlnm.Print_Area" localSheetId="25">'graf. dist NACIONALIDADES'!$B$2:$J$45</definedName>
    <definedName name="_xlnm.Print_Area" localSheetId="24">'graf. dist NACIONALIDADES AÑO'!$B$2:$J$44</definedName>
    <definedName name="_xlnm.Print_Area" localSheetId="89">'Gráfic Plazas Autoriz tipología'!$C$2:$J$27</definedName>
    <definedName name="_xlnm.Print_Area" localSheetId="65">'Gráfica alojados municipio'!$B$4:$J$29</definedName>
    <definedName name="_xlnm.Print_Area" localSheetId="92">'Gráfica Distrib Plazas Autoriza'!$B$4:$P$42</definedName>
    <definedName name="_xlnm.Print_Area" localSheetId="87">'Gráfica distrib plazas est tipo'!$B$2:$P$98</definedName>
    <definedName name="_xlnm.Print_Area" localSheetId="61">'Gráfica EM tipología'!$B$4:$J$26</definedName>
    <definedName name="_xlnm.Print_Area" localSheetId="3">'grafica evolución alo x tip'!$C$2:$J$23</definedName>
    <definedName name="_xlnm.Print_Area" localSheetId="63">'Gráfica evolución mensual EM'!$C$4:$K$27</definedName>
    <definedName name="_xlnm.Print_Area" localSheetId="15">'grafica evolucion por categoria'!$C$2:$K$23</definedName>
    <definedName name="_xlnm.Print_Area" localSheetId="52">'gráfica IO mensual'!$B$5:$J$31</definedName>
    <definedName name="_xlnm.Print_Area" localSheetId="73">'gráfica IO MUNICIPI y tipología'!$B$3:$J$25</definedName>
    <definedName name="_xlnm.Print_Area" localSheetId="50">'gráfica IO tipología'!$B$5:$J$29</definedName>
    <definedName name="_xlnm.Print_Area" localSheetId="48">'gráfica IO zonas y tipologí '!$B$3:$J$25</definedName>
    <definedName name="_xlnm.Print_Area" localSheetId="69">'Gráfica pernoct munic tipología'!$B$4:$J$29</definedName>
    <definedName name="_xlnm.Print_Area" localSheetId="39">'Gráfica pernoct tipolog'!$B$4:$J$28</definedName>
    <definedName name="_xlnm.Print_Area" localSheetId="41">'Gráfica pernoctaciones mensual'!$B$4:$J$28</definedName>
    <definedName name="_xlnm.Print_Area" localSheetId="86">'Gráfica plazas estim tipo categ'!$B$2:$R$89</definedName>
    <definedName name="_xlnm.Print_Area" localSheetId="12">'grafica zona mensual'!$C$2:$J$62</definedName>
    <definedName name="_xlnm.Print_Area" localSheetId="20">'graficas evol mensual merc'!$B$2:$N$73,'graficas evol mensual merc'!$B$76:$N$145,'graficas evol mensual merc'!$B$148:$N$217,'graficas evol mensual merc'!$B$220:$N$289</definedName>
    <definedName name="_xlnm.Print_Area" localSheetId="67">'Gráfico aloj tipolog y categorí'!$B$5:$Q$39</definedName>
    <definedName name="_xlnm.Print_Area" localSheetId="32">'Gráfico alojados mensual'!$B$3:$K$28</definedName>
    <definedName name="_xlnm.Print_Area" localSheetId="8">'Gráfico alojados zona y tipolog'!$B$2:$I$25</definedName>
    <definedName name="_xlnm.Print_Area" localSheetId="79">'Gráfico EM munic y ca '!$B$5:$Q$39</definedName>
    <definedName name="_xlnm.Print_Area" localSheetId="77">'gráfico EM MUNICIPI y tipología'!$B$2:$J$26</definedName>
    <definedName name="_xlnm.Print_Area" localSheetId="59">'gráfico EM zona y tipología'!$B$2:$J$26</definedName>
    <definedName name="_xlnm.Print_Area" localSheetId="75">'Gráfico IOa munic y ca '!$B$5:$Q$39</definedName>
    <definedName name="_xlnm.Print_Area" localSheetId="71">'Gráfico pernocta munic y cate'!$B$5:$Q$39</definedName>
    <definedName name="_xlnm.Print_Area" localSheetId="51">'IO evolución mensual'!$B$6:$F$69</definedName>
    <definedName name="_xlnm.Print_Area" localSheetId="74">'IO municipio y catego'!$B$7:$J$33</definedName>
    <definedName name="_xlnm.Print_Area" localSheetId="72">'IO municipio y Tipología'!$B$6:$E$28</definedName>
    <definedName name="_xlnm.Print_Area" localSheetId="46">'IO Tipología'!$C$7:$F$12</definedName>
    <definedName name="_xlnm.Print_Area" localSheetId="49">'IO tipología y categoría'!$B$7:$E$19</definedName>
    <definedName name="_xlnm.Print_Area" localSheetId="47">'IO zona y Tipología '!$B$6:$E$20</definedName>
    <definedName name="_xlnm.Print_Area" localSheetId="0">'Menú Principal'!$C$4:$G$22</definedName>
    <definedName name="_xlnm.Print_Area" localSheetId="29">'Nacionalidad-Alojamiento'!$B$7:$I$34</definedName>
    <definedName name="_xlnm.Print_Area" localSheetId="26">'Nacionalidad-Alojamiento(datos)'!$B$7:$I$34</definedName>
    <definedName name="_xlnm.Print_Area" localSheetId="22">'Nacionalidades '!$C$4:$G$29</definedName>
    <definedName name="_xlnm.Print_Area" localSheetId="21">'Nacionalidades  evolución mensu'!$B$5:$AV$71</definedName>
    <definedName name="_xlnm.Print_Area" localSheetId="28">'nacionalidades distribucion alo'!$B$5:$I$32</definedName>
    <definedName name="_xlnm.Print_Area" localSheetId="30">'Nacionalidad-evolución cuota'!$B$5:$Y$67</definedName>
    <definedName name="_xlnm.Print_Area" localSheetId="82">'Nacionalidad-Zona'!$B$6:$G$32</definedName>
    <definedName name="_xlnm.Print_Area" localSheetId="80">'Nacionalidad-Zona (datos)'!$B$6:$G$32</definedName>
    <definedName name="_xlnm.Print_Area" localSheetId="83">'Ofe Aloj Estim zona cat '!$B$6:$N$40</definedName>
    <definedName name="_xlnm.Print_Area" localSheetId="85">'Oferta Alojat Estim tipol categ'!$C$6:$P$51</definedName>
    <definedName name="_xlnm.Print_Area" localSheetId="70">'pernocta municipio y catego'!$B$7:$N$33</definedName>
    <definedName name="_xlnm.Print_Area" localSheetId="40">'Pernoctacion mensual'!$B$6:$F$69</definedName>
    <definedName name="_xlnm.Print_Area" localSheetId="38">'Pernoctaciones  tipolog y categ'!$B$7:$G$19</definedName>
    <definedName name="_xlnm.Print_Area" localSheetId="68">'Pernoctaciones munic y tipologí'!$B$6:$G$28</definedName>
    <definedName name="_xlnm.Print_Area" localSheetId="37">'Pernoctaciones tipología'!$B$11:$G$17</definedName>
    <definedName name="_xlnm.Print_Area" localSheetId="88">'Plazas Autorizadas tipología'!$C$4:$M$40</definedName>
    <definedName name="_xlnm.Print_Area" localSheetId="19">'tab,Evolución mensual categoría'!$C$3:$J$39</definedName>
    <definedName name="_xlnm.Print_Area" localSheetId="2">'tab. Turistas alojados tip'!$C$3:$F$70</definedName>
    <definedName name="_xlnm.Print_Area" localSheetId="5">'tab.Evolución mensual tipología'!$C$3:$F$38</definedName>
    <definedName name="_xlnm.Print_Area" localSheetId="13">'Tablas Evo. mens. zonas y TIPO'!$C$3:$R$58</definedName>
    <definedName name="_xlnm.Print_Area" localSheetId="55">'tablas evol EM CAT'!$C$3:$J$66</definedName>
    <definedName name="_xlnm.Print_Area" localSheetId="53">'Tablas evol EM zona'!$C$3:$L$67</definedName>
    <definedName name="_xlnm.Print_Area" localSheetId="44">'tablas evol IO CAT '!$C$3:$J$66</definedName>
    <definedName name="_xlnm.Print_Area" localSheetId="42">'Tablas evol IO zona'!$C$3:$L$67</definedName>
    <definedName name="_xlnm.Print_Area" localSheetId="35">'tablas pernocta cat ev anual'!$C$3:$J$66</definedName>
    <definedName name="_xlnm.Print_Area" localSheetId="33">'Tablas PERNOCTA zona'!$C$3:$L$67</definedName>
    <definedName name="_xlnm.Print_Area" localSheetId="14">'tablas turistas por categorías '!$C$3:$J$70</definedName>
    <definedName name="_xlnm.Print_Area" localSheetId="6">'tablas turistas por Temporada'!$C$3:$G$26</definedName>
    <definedName name="_xlnm.Print_Area" localSheetId="9">'Tablas turistas zona y tip.'!$C$3:$L$72</definedName>
    <definedName name="_xlnm.Print_Area" localSheetId="11">'tablas Zonas mensual '!$C$3:$J$55</definedName>
    <definedName name="_xlnm.Print_Area" localSheetId="4">'var evolu x tipolo'!$C$3:$F$58</definedName>
    <definedName name="_xlnm.Print_Area" localSheetId="18">'VARIACIÓN EVOL POR CATEGORIA'!$B$3:$I$57</definedName>
    <definedName name="_xlnm.Print_Area" localSheetId="10">'variación x zonas tipo '!$B$3:$K$58</definedName>
    <definedName name="CANARIAS" localSheetId="62">#REF!</definedName>
    <definedName name="CANARIAS" localSheetId="56">#REF!</definedName>
    <definedName name="CANARIAS" localSheetId="25">#REF!</definedName>
    <definedName name="CANARIAS" localSheetId="24">#REF!</definedName>
    <definedName name="CANARIAS" localSheetId="65">#REF!</definedName>
    <definedName name="CANARIAS" localSheetId="48">#REF!</definedName>
    <definedName name="CANARIAS" localSheetId="47">#REF!</definedName>
    <definedName name="CANARIAS" localSheetId="55">#REF!</definedName>
    <definedName name="CANARIAS" localSheetId="53">#REF!</definedName>
    <definedName name="CANARIAS" localSheetId="44">#REF!</definedName>
    <definedName name="CANARIAS" localSheetId="42">#REF!</definedName>
    <definedName name="CANARIAS" localSheetId="35">#REF!</definedName>
    <definedName name="CANARIAS" localSheetId="33">#REF!</definedName>
    <definedName name="CANARIAS">#REF!</definedName>
    <definedName name="eoap05" localSheetId="62">#REF!</definedName>
    <definedName name="eoap05" localSheetId="56">#REF!</definedName>
    <definedName name="eoap05" localSheetId="25">#REF!</definedName>
    <definedName name="eoap05" localSheetId="24">#REF!</definedName>
    <definedName name="eoap05" localSheetId="65">#REF!</definedName>
    <definedName name="eoap05" localSheetId="48">#REF!</definedName>
    <definedName name="eoap05" localSheetId="47">#REF!</definedName>
    <definedName name="eoap05" localSheetId="55">#REF!</definedName>
    <definedName name="eoap05" localSheetId="53">#REF!</definedName>
    <definedName name="eoap05" localSheetId="44">#REF!</definedName>
    <definedName name="eoap05" localSheetId="42">#REF!</definedName>
    <definedName name="eoap05" localSheetId="35">#REF!</definedName>
    <definedName name="eoap05" localSheetId="33">#REF!</definedName>
    <definedName name="eoap05">#REF!</definedName>
    <definedName name="EOAP05B" localSheetId="62">#REF!</definedName>
    <definedName name="EOAP05B" localSheetId="56">#REF!</definedName>
    <definedName name="EOAP05B" localSheetId="25">#REF!</definedName>
    <definedName name="EOAP05B" localSheetId="24">#REF!</definedName>
    <definedName name="EOAP05B" localSheetId="65">#REF!</definedName>
    <definedName name="EOAP05B" localSheetId="48">#REF!</definedName>
    <definedName name="EOAP05B" localSheetId="47">#REF!</definedName>
    <definedName name="EOAP05B" localSheetId="55">#REF!</definedName>
    <definedName name="EOAP05B" localSheetId="53">#REF!</definedName>
    <definedName name="EOAP05B" localSheetId="44">#REF!</definedName>
    <definedName name="EOAP05B" localSheetId="42">#REF!</definedName>
    <definedName name="EOAP05B" localSheetId="35">#REF!</definedName>
    <definedName name="EOAP05B" localSheetId="33">#REF!</definedName>
    <definedName name="EOAP05B">#REF!</definedName>
    <definedName name="eoap06" localSheetId="62">#REF!</definedName>
    <definedName name="eoap06" localSheetId="56">#REF!</definedName>
    <definedName name="eoap06" localSheetId="25">#REF!</definedName>
    <definedName name="eoap06" localSheetId="24">#REF!</definedName>
    <definedName name="eoap06" localSheetId="65">#REF!</definedName>
    <definedName name="eoap06" localSheetId="48">#REF!</definedName>
    <definedName name="eoap06" localSheetId="47">#REF!</definedName>
    <definedName name="eoap06" localSheetId="55">#REF!</definedName>
    <definedName name="eoap06" localSheetId="53">#REF!</definedName>
    <definedName name="eoap06" localSheetId="44">#REF!</definedName>
    <definedName name="eoap06" localSheetId="42">#REF!</definedName>
    <definedName name="eoap06" localSheetId="35">#REF!</definedName>
    <definedName name="eoap06" localSheetId="33">#REF!</definedName>
    <definedName name="eoap06">#REF!</definedName>
    <definedName name="EOAP06B" localSheetId="62">#REF!</definedName>
    <definedName name="EOAP06B" localSheetId="56">#REF!</definedName>
    <definedName name="EOAP06B" localSheetId="25">#REF!</definedName>
    <definedName name="EOAP06B" localSheetId="24">#REF!</definedName>
    <definedName name="EOAP06B" localSheetId="65">#REF!</definedName>
    <definedName name="EOAP06B" localSheetId="48">#REF!</definedName>
    <definedName name="EOAP06B" localSheetId="47">#REF!</definedName>
    <definedName name="EOAP06B" localSheetId="55">#REF!</definedName>
    <definedName name="EOAP06B" localSheetId="53">#REF!</definedName>
    <definedName name="EOAP06B" localSheetId="44">#REF!</definedName>
    <definedName name="EOAP06B" localSheetId="42">#REF!</definedName>
    <definedName name="EOAP06B" localSheetId="35">#REF!</definedName>
    <definedName name="EOAP06B" localSheetId="33">#REF!</definedName>
    <definedName name="EOAP06B">#REF!</definedName>
    <definedName name="eoh05B" localSheetId="62">#REF!</definedName>
    <definedName name="eoh05B" localSheetId="56">#REF!</definedName>
    <definedName name="eoh05B" localSheetId="25">#REF!</definedName>
    <definedName name="eoh05B" localSheetId="24">#REF!</definedName>
    <definedName name="eoh05B" localSheetId="65">#REF!</definedName>
    <definedName name="eoh05B" localSheetId="48">#REF!</definedName>
    <definedName name="eoh05B" localSheetId="47">#REF!</definedName>
    <definedName name="eoh05B" localSheetId="55">#REF!</definedName>
    <definedName name="eoh05B" localSheetId="53">#REF!</definedName>
    <definedName name="eoh05B" localSheetId="44">#REF!</definedName>
    <definedName name="eoh05B" localSheetId="42">#REF!</definedName>
    <definedName name="eoh05B" localSheetId="35">#REF!</definedName>
    <definedName name="eoh05B" localSheetId="33">#REF!</definedName>
    <definedName name="eoh05B">#REF!</definedName>
    <definedName name="eoh06B" localSheetId="62">#REF!</definedName>
    <definedName name="eoh06B" localSheetId="56">#REF!</definedName>
    <definedName name="eoh06B" localSheetId="25">#REF!</definedName>
    <definedName name="eoh06B" localSheetId="24">#REF!</definedName>
    <definedName name="eoh06B" localSheetId="65">#REF!</definedName>
    <definedName name="eoh06B" localSheetId="48">#REF!</definedName>
    <definedName name="eoh06B" localSheetId="47">#REF!</definedName>
    <definedName name="eoh06B" localSheetId="55">#REF!</definedName>
    <definedName name="eoh06B" localSheetId="53">#REF!</definedName>
    <definedName name="eoh06B" localSheetId="44">#REF!</definedName>
    <definedName name="eoh06B" localSheetId="42">#REF!</definedName>
    <definedName name="eoh06B" localSheetId="35">#REF!</definedName>
    <definedName name="eoh06B" localSheetId="33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62">#REF!</definedName>
    <definedName name="FT" localSheetId="56">#REF!</definedName>
    <definedName name="FT" localSheetId="25">#REF!</definedName>
    <definedName name="FT" localSheetId="24">#REF!</definedName>
    <definedName name="FT" localSheetId="65">#REF!</definedName>
    <definedName name="FT" localSheetId="48">#REF!</definedName>
    <definedName name="FT" localSheetId="47">#REF!</definedName>
    <definedName name="FT" localSheetId="55">#REF!</definedName>
    <definedName name="FT" localSheetId="53">#REF!</definedName>
    <definedName name="FT" localSheetId="44">#REF!</definedName>
    <definedName name="FT" localSheetId="42">#REF!</definedName>
    <definedName name="FT" localSheetId="35">#REF!</definedName>
    <definedName name="FT" localSheetId="33">#REF!</definedName>
    <definedName name="FT">#REF!</definedName>
    <definedName name="GC" localSheetId="62">#REF!</definedName>
    <definedName name="GC" localSheetId="56">#REF!</definedName>
    <definedName name="GC" localSheetId="25">#REF!</definedName>
    <definedName name="GC" localSheetId="24">#REF!</definedName>
    <definedName name="GC" localSheetId="65">#REF!</definedName>
    <definedName name="GC" localSheetId="48">#REF!</definedName>
    <definedName name="GC" localSheetId="47">#REF!</definedName>
    <definedName name="GC" localSheetId="55">#REF!</definedName>
    <definedName name="GC" localSheetId="53">#REF!</definedName>
    <definedName name="GC" localSheetId="44">#REF!</definedName>
    <definedName name="GC" localSheetId="42">#REF!</definedName>
    <definedName name="GC" localSheetId="35">#REF!</definedName>
    <definedName name="GC" localSheetId="33">#REF!</definedName>
    <definedName name="GC">#REF!</definedName>
    <definedName name="IPH" localSheetId="62">#REF!</definedName>
    <definedName name="IPH" localSheetId="56">#REF!</definedName>
    <definedName name="IPH" localSheetId="25">#REF!</definedName>
    <definedName name="IPH" localSheetId="24">#REF!</definedName>
    <definedName name="IPH" localSheetId="65">#REF!</definedName>
    <definedName name="IPH" localSheetId="48">#REF!</definedName>
    <definedName name="IPH" localSheetId="47">#REF!</definedName>
    <definedName name="IPH" localSheetId="55">#REF!</definedName>
    <definedName name="IPH" localSheetId="53">#REF!</definedName>
    <definedName name="IPH" localSheetId="44">#REF!</definedName>
    <definedName name="IPH" localSheetId="42">#REF!</definedName>
    <definedName name="IPH" localSheetId="35">#REF!</definedName>
    <definedName name="IPH" localSheetId="33">#REF!</definedName>
    <definedName name="IPH">#REF!</definedName>
    <definedName name="LP" localSheetId="62">#REF!</definedName>
    <definedName name="LP" localSheetId="56">#REF!</definedName>
    <definedName name="LP" localSheetId="25">#REF!</definedName>
    <definedName name="LP" localSheetId="24">#REF!</definedName>
    <definedName name="LP" localSheetId="65">#REF!</definedName>
    <definedName name="LP" localSheetId="48">#REF!</definedName>
    <definedName name="LP" localSheetId="47">#REF!</definedName>
    <definedName name="LP" localSheetId="55">#REF!</definedName>
    <definedName name="LP" localSheetId="53">#REF!</definedName>
    <definedName name="LP" localSheetId="44">#REF!</definedName>
    <definedName name="LP" localSheetId="42">#REF!</definedName>
    <definedName name="LP" localSheetId="35">#REF!</definedName>
    <definedName name="LP" localSheetId="33">#REF!</definedName>
    <definedName name="LP">#REF!</definedName>
    <definedName name="LZ" localSheetId="62">#REF!</definedName>
    <definedName name="LZ" localSheetId="56">#REF!</definedName>
    <definedName name="LZ" localSheetId="25">#REF!</definedName>
    <definedName name="LZ" localSheetId="24">#REF!</definedName>
    <definedName name="LZ" localSheetId="65">#REF!</definedName>
    <definedName name="LZ" localSheetId="48">#REF!</definedName>
    <definedName name="LZ" localSheetId="47">#REF!</definedName>
    <definedName name="LZ" localSheetId="55">#REF!</definedName>
    <definedName name="LZ" localSheetId="53">#REF!</definedName>
    <definedName name="LZ" localSheetId="44">#REF!</definedName>
    <definedName name="LZ" localSheetId="42">#REF!</definedName>
    <definedName name="LZ" localSheetId="35">#REF!</definedName>
    <definedName name="LZ" localSheetId="33">#REF!</definedName>
    <definedName name="LZ">#REF!</definedName>
    <definedName name="TF" localSheetId="62">#REF!</definedName>
    <definedName name="TF" localSheetId="56">#REF!</definedName>
    <definedName name="TF" localSheetId="25">#REF!</definedName>
    <definedName name="TF" localSheetId="24">#REF!</definedName>
    <definedName name="TF" localSheetId="65">#REF!</definedName>
    <definedName name="TF" localSheetId="48">#REF!</definedName>
    <definedName name="TF" localSheetId="47">#REF!</definedName>
    <definedName name="TF" localSheetId="55">#REF!</definedName>
    <definedName name="TF" localSheetId="53">#REF!</definedName>
    <definedName name="TF" localSheetId="44">#REF!</definedName>
    <definedName name="TF" localSheetId="42">#REF!</definedName>
    <definedName name="TF" localSheetId="35">#REF!</definedName>
    <definedName name="TF" localSheetId="33">#REF!</definedName>
    <definedName name="TF">#REF!</definedName>
    <definedName name="_xlnm.Print_Titles" localSheetId="20">'graficas evol mensual merc'!$2:$3</definedName>
    <definedName name="_xlnm.Print_Titles" localSheetId="21">'Nacionalidades  evolución mensu'!$B:$B</definedName>
  </definedNames>
  <calcPr calcId="125725"/>
</workbook>
</file>

<file path=xl/calcChain.xml><?xml version="1.0" encoding="utf-8"?>
<calcChain xmlns="http://schemas.openxmlformats.org/spreadsheetml/2006/main">
  <c r="D7" i="101"/>
  <c r="D7" i="102" s="1"/>
  <c r="E74" i="95"/>
  <c r="N55"/>
  <c r="L55"/>
  <c r="F55"/>
  <c r="D55"/>
  <c r="B7" i="91"/>
  <c r="B6" i="90"/>
  <c r="B7" i="89"/>
  <c r="D39" i="87"/>
  <c r="C39"/>
  <c r="G38"/>
  <c r="J32"/>
  <c r="I22"/>
  <c r="H22"/>
  <c r="D22"/>
  <c r="C22"/>
  <c r="I8"/>
  <c r="H8"/>
  <c r="D8"/>
  <c r="C8"/>
  <c r="D7" i="85"/>
  <c r="C7"/>
  <c r="I47" i="83"/>
  <c r="D38"/>
  <c r="C38"/>
  <c r="G37"/>
  <c r="I22"/>
  <c r="H22"/>
  <c r="D22"/>
  <c r="C22"/>
  <c r="I8"/>
  <c r="H8"/>
  <c r="D8"/>
  <c r="C8"/>
  <c r="D7" i="81"/>
  <c r="C7"/>
  <c r="E39" i="79"/>
  <c r="C39"/>
  <c r="I38"/>
  <c r="L22"/>
  <c r="J22"/>
  <c r="E22"/>
  <c r="C22"/>
  <c r="L8"/>
  <c r="J8"/>
  <c r="E8"/>
  <c r="C8"/>
  <c r="G27" i="77"/>
  <c r="E7"/>
  <c r="C7"/>
  <c r="K47" i="75"/>
  <c r="E38"/>
  <c r="C38"/>
  <c r="I37"/>
  <c r="L22"/>
  <c r="J22"/>
  <c r="E22"/>
  <c r="C22"/>
  <c r="L8"/>
  <c r="J8"/>
  <c r="E8"/>
  <c r="C8"/>
  <c r="E7" i="73"/>
  <c r="C7"/>
  <c r="E68" i="70"/>
  <c r="F67"/>
  <c r="F66"/>
  <c r="F65"/>
  <c r="F64"/>
  <c r="F63"/>
  <c r="F62"/>
  <c r="F61"/>
  <c r="F60"/>
  <c r="F59"/>
  <c r="F58"/>
  <c r="F57"/>
  <c r="E55"/>
  <c r="E42"/>
  <c r="E29"/>
  <c r="B16"/>
  <c r="D7" i="68"/>
  <c r="C7"/>
  <c r="D7" i="66"/>
  <c r="C7"/>
  <c r="E11" i="65"/>
  <c r="D11"/>
  <c r="C13" i="64"/>
  <c r="J52"/>
  <c r="I52"/>
  <c r="H52"/>
  <c r="G52"/>
  <c r="F52"/>
  <c r="E52"/>
  <c r="D52"/>
  <c r="J39"/>
  <c r="I39"/>
  <c r="H39"/>
  <c r="G39"/>
  <c r="F39"/>
  <c r="E39"/>
  <c r="D39"/>
  <c r="J26"/>
  <c r="I26"/>
  <c r="H26"/>
  <c r="G26"/>
  <c r="F26"/>
  <c r="E26"/>
  <c r="D26"/>
  <c r="C13" i="63"/>
  <c r="D8" i="57"/>
  <c r="C8"/>
  <c r="D7" i="55"/>
  <c r="C7"/>
  <c r="E8" i="54"/>
  <c r="D8"/>
  <c r="J52" i="53"/>
  <c r="I52"/>
  <c r="H52"/>
  <c r="G52"/>
  <c r="F52"/>
  <c r="E52"/>
  <c r="D52"/>
  <c r="J39"/>
  <c r="I39"/>
  <c r="H39"/>
  <c r="G39"/>
  <c r="F39"/>
  <c r="E39"/>
  <c r="D39"/>
  <c r="J26"/>
  <c r="I26"/>
  <c r="H26"/>
  <c r="G26"/>
  <c r="F26"/>
  <c r="E26"/>
  <c r="D26"/>
  <c r="F53" i="51"/>
  <c r="E53"/>
  <c r="D53"/>
  <c r="F40"/>
  <c r="E40"/>
  <c r="D40"/>
  <c r="F27"/>
  <c r="E27"/>
  <c r="D27"/>
  <c r="B16" i="47"/>
  <c r="E8" i="45"/>
  <c r="C8"/>
  <c r="E12" i="44"/>
  <c r="C12"/>
  <c r="C13" i="43"/>
  <c r="C13" i="42"/>
  <c r="C14" i="41"/>
  <c r="C14" i="40"/>
  <c r="B16" i="37"/>
  <c r="B15" i="36"/>
  <c r="B8" i="35"/>
  <c r="B6" i="34"/>
  <c r="B5" i="33"/>
  <c r="B8" i="32"/>
  <c r="E5" i="29"/>
  <c r="D5"/>
  <c r="E5" i="28"/>
  <c r="D5"/>
  <c r="B19" i="27"/>
  <c r="B17" i="23"/>
  <c r="C17" i="19"/>
  <c r="B18" i="14"/>
  <c r="C18" i="13"/>
  <c r="F4" i="11"/>
  <c r="D4"/>
  <c r="C18" i="7"/>
  <c r="C17" i="5"/>
  <c r="F11" i="4"/>
  <c r="D11"/>
  <c r="G13" l="1"/>
  <c r="H13"/>
  <c r="D6" i="7"/>
  <c r="E7"/>
  <c r="F8"/>
  <c r="E11"/>
  <c r="F12"/>
  <c r="E15"/>
  <c r="D19"/>
  <c r="E20"/>
  <c r="D23"/>
  <c r="D27"/>
  <c r="H12" i="4"/>
  <c r="G12"/>
  <c r="E14"/>
  <c r="D7" i="7"/>
  <c r="E8"/>
  <c r="F9"/>
  <c r="D11"/>
  <c r="E12"/>
  <c r="F13"/>
  <c r="D15"/>
  <c r="E16"/>
  <c r="F17"/>
  <c r="D20"/>
  <c r="E21"/>
  <c r="F22"/>
  <c r="D24"/>
  <c r="E25"/>
  <c r="F26"/>
  <c r="D28"/>
  <c r="E29"/>
  <c r="F30"/>
  <c r="D32"/>
  <c r="E33"/>
  <c r="F34"/>
  <c r="D36"/>
  <c r="E37"/>
  <c r="F38"/>
  <c r="D40"/>
  <c r="E41"/>
  <c r="F42"/>
  <c r="D44"/>
  <c r="E45"/>
  <c r="F46"/>
  <c r="D48"/>
  <c r="E49"/>
  <c r="F50"/>
  <c r="D52"/>
  <c r="E53"/>
  <c r="F54"/>
  <c r="D56"/>
  <c r="E57"/>
  <c r="E12" i="9"/>
  <c r="F24"/>
  <c r="G7" i="11"/>
  <c r="H7"/>
  <c r="E10"/>
  <c r="E6" i="14"/>
  <c r="D7"/>
  <c r="C8"/>
  <c r="K8"/>
  <c r="J9"/>
  <c r="I10"/>
  <c r="H11"/>
  <c r="G12"/>
  <c r="F13"/>
  <c r="E14"/>
  <c r="D15"/>
  <c r="C16"/>
  <c r="K16"/>
  <c r="J17"/>
  <c r="G19"/>
  <c r="F20"/>
  <c r="E21"/>
  <c r="D22"/>
  <c r="C23"/>
  <c r="K23"/>
  <c r="J24"/>
  <c r="I25"/>
  <c r="H26"/>
  <c r="G27"/>
  <c r="F28"/>
  <c r="E29"/>
  <c r="D30"/>
  <c r="C31"/>
  <c r="K31"/>
  <c r="J32"/>
  <c r="I33"/>
  <c r="H34"/>
  <c r="G35"/>
  <c r="F36"/>
  <c r="E37"/>
  <c r="D38"/>
  <c r="C39"/>
  <c r="K39"/>
  <c r="J40"/>
  <c r="I41"/>
  <c r="H42"/>
  <c r="G43"/>
  <c r="E9" i="7"/>
  <c r="F14"/>
  <c r="F19"/>
  <c r="E22"/>
  <c r="D25"/>
  <c r="E26"/>
  <c r="D29"/>
  <c r="E30"/>
  <c r="F31"/>
  <c r="D33"/>
  <c r="E34"/>
  <c r="F35"/>
  <c r="D37"/>
  <c r="E38"/>
  <c r="F39"/>
  <c r="D41"/>
  <c r="E42"/>
  <c r="F43"/>
  <c r="D45"/>
  <c r="E46"/>
  <c r="F47"/>
  <c r="D49"/>
  <c r="E50"/>
  <c r="F51"/>
  <c r="D53"/>
  <c r="E54"/>
  <c r="F55"/>
  <c r="D57"/>
  <c r="D24" i="9"/>
  <c r="E7" i="11"/>
  <c r="G15"/>
  <c r="H15"/>
  <c r="C6" i="14"/>
  <c r="K6"/>
  <c r="J7"/>
  <c r="I8"/>
  <c r="H9"/>
  <c r="G10"/>
  <c r="F11"/>
  <c r="E12"/>
  <c r="D13"/>
  <c r="C14"/>
  <c r="K14"/>
  <c r="J15"/>
  <c r="I16"/>
  <c r="H17"/>
  <c r="E19"/>
  <c r="D20"/>
  <c r="C21"/>
  <c r="K21"/>
  <c r="J22"/>
  <c r="I23"/>
  <c r="H24"/>
  <c r="G25"/>
  <c r="F26"/>
  <c r="E27"/>
  <c r="D28"/>
  <c r="C29"/>
  <c r="K29"/>
  <c r="J30"/>
  <c r="I31"/>
  <c r="H32"/>
  <c r="G33"/>
  <c r="F34"/>
  <c r="E35"/>
  <c r="D36"/>
  <c r="C37"/>
  <c r="K37"/>
  <c r="J38"/>
  <c r="I39"/>
  <c r="H40"/>
  <c r="G41"/>
  <c r="F42"/>
  <c r="E43"/>
  <c r="E13" i="4"/>
  <c r="F6" i="7"/>
  <c r="D8"/>
  <c r="F10"/>
  <c r="D12"/>
  <c r="E13"/>
  <c r="D16"/>
  <c r="E17"/>
  <c r="D21"/>
  <c r="F23"/>
  <c r="F27"/>
  <c r="E12" i="4"/>
  <c r="G14"/>
  <c r="H14"/>
  <c r="E6" i="7"/>
  <c r="F7"/>
  <c r="D9"/>
  <c r="E10"/>
  <c r="F11"/>
  <c r="D13"/>
  <c r="E14"/>
  <c r="F15"/>
  <c r="D17"/>
  <c r="E19"/>
  <c r="F20"/>
  <c r="D22"/>
  <c r="E23"/>
  <c r="F24"/>
  <c r="D26"/>
  <c r="E27"/>
  <c r="F28"/>
  <c r="D30"/>
  <c r="E31"/>
  <c r="F32"/>
  <c r="D34"/>
  <c r="E35"/>
  <c r="F36"/>
  <c r="D38"/>
  <c r="E39"/>
  <c r="F40"/>
  <c r="D42"/>
  <c r="E43"/>
  <c r="F44"/>
  <c r="D46"/>
  <c r="E47"/>
  <c r="F48"/>
  <c r="D50"/>
  <c r="E51"/>
  <c r="F52"/>
  <c r="D54"/>
  <c r="E55"/>
  <c r="F56"/>
  <c r="G12" i="11"/>
  <c r="H12"/>
  <c r="E15"/>
  <c r="I6" i="14"/>
  <c r="H7"/>
  <c r="G8"/>
  <c r="F9"/>
  <c r="E10"/>
  <c r="D11"/>
  <c r="C12"/>
  <c r="K12"/>
  <c r="J13"/>
  <c r="I14"/>
  <c r="H15"/>
  <c r="G16"/>
  <c r="F17"/>
  <c r="C19"/>
  <c r="K19"/>
  <c r="J20"/>
  <c r="I21"/>
  <c r="H22"/>
  <c r="G23"/>
  <c r="F24"/>
  <c r="E25"/>
  <c r="D26"/>
  <c r="C27"/>
  <c r="K27"/>
  <c r="J28"/>
  <c r="I29"/>
  <c r="H30"/>
  <c r="G31"/>
  <c r="F32"/>
  <c r="E33"/>
  <c r="D34"/>
  <c r="C35"/>
  <c r="K35"/>
  <c r="J36"/>
  <c r="I37"/>
  <c r="H38"/>
  <c r="G39"/>
  <c r="F40"/>
  <c r="E41"/>
  <c r="D42"/>
  <c r="C43"/>
  <c r="D10" i="7"/>
  <c r="D14"/>
  <c r="F16"/>
  <c r="F21"/>
  <c r="E24"/>
  <c r="F25"/>
  <c r="E28"/>
  <c r="F29"/>
  <c r="D31"/>
  <c r="E32"/>
  <c r="F33"/>
  <c r="D35"/>
  <c r="E36"/>
  <c r="F37"/>
  <c r="D39"/>
  <c r="E40"/>
  <c r="F41"/>
  <c r="D43"/>
  <c r="E44"/>
  <c r="F45"/>
  <c r="D47"/>
  <c r="E48"/>
  <c r="F49"/>
  <c r="D51"/>
  <c r="E52"/>
  <c r="F53"/>
  <c r="D55"/>
  <c r="E56"/>
  <c r="F57"/>
  <c r="G12" i="9"/>
  <c r="G13" s="1"/>
  <c r="G10" i="11"/>
  <c r="H10"/>
  <c r="E12"/>
  <c r="G6" i="14"/>
  <c r="F7"/>
  <c r="E8"/>
  <c r="D9"/>
  <c r="C10"/>
  <c r="K10"/>
  <c r="J11"/>
  <c r="I12"/>
  <c r="H13"/>
  <c r="G14"/>
  <c r="F15"/>
  <c r="E16"/>
  <c r="D17"/>
  <c r="I19"/>
  <c r="H20"/>
  <c r="G21"/>
  <c r="F22"/>
  <c r="E23"/>
  <c r="D24"/>
  <c r="C25"/>
  <c r="K25"/>
  <c r="J26"/>
  <c r="I27"/>
  <c r="H28"/>
  <c r="G29"/>
  <c r="F30"/>
  <c r="E31"/>
  <c r="D32"/>
  <c r="C33"/>
  <c r="K33"/>
  <c r="J34"/>
  <c r="I35"/>
  <c r="H36"/>
  <c r="G37"/>
  <c r="F38"/>
  <c r="E39"/>
  <c r="D40"/>
  <c r="C41"/>
  <c r="K41"/>
  <c r="J42"/>
  <c r="I43"/>
  <c r="F12" i="9"/>
  <c r="F13" s="1"/>
  <c r="G24"/>
  <c r="H6" i="11"/>
  <c r="G6"/>
  <c r="E8"/>
  <c r="H11"/>
  <c r="G11"/>
  <c r="E14"/>
  <c r="H16"/>
  <c r="G16"/>
  <c r="D6" i="14"/>
  <c r="H6"/>
  <c r="C7"/>
  <c r="G7"/>
  <c r="K7"/>
  <c r="F8"/>
  <c r="J8"/>
  <c r="E9"/>
  <c r="I9"/>
  <c r="D10"/>
  <c r="H10"/>
  <c r="C11"/>
  <c r="G11"/>
  <c r="K11"/>
  <c r="F12"/>
  <c r="J12"/>
  <c r="E13"/>
  <c r="I13"/>
  <c r="D14"/>
  <c r="H14"/>
  <c r="C15"/>
  <c r="G15"/>
  <c r="K15"/>
  <c r="F16"/>
  <c r="J16"/>
  <c r="E17"/>
  <c r="I17"/>
  <c r="F19"/>
  <c r="J19"/>
  <c r="E20"/>
  <c r="I20"/>
  <c r="D21"/>
  <c r="H21"/>
  <c r="C22"/>
  <c r="G22"/>
  <c r="K22"/>
  <c r="F23"/>
  <c r="J23"/>
  <c r="E24"/>
  <c r="I24"/>
  <c r="D25"/>
  <c r="H25"/>
  <c r="C26"/>
  <c r="G26"/>
  <c r="K26"/>
  <c r="F27"/>
  <c r="J27"/>
  <c r="E28"/>
  <c r="I28"/>
  <c r="D29"/>
  <c r="H29"/>
  <c r="C30"/>
  <c r="G30"/>
  <c r="K30"/>
  <c r="F31"/>
  <c r="J31"/>
  <c r="E32"/>
  <c r="I32"/>
  <c r="D33"/>
  <c r="H33"/>
  <c r="C34"/>
  <c r="G34"/>
  <c r="K34"/>
  <c r="F35"/>
  <c r="J35"/>
  <c r="E36"/>
  <c r="I36"/>
  <c r="D37"/>
  <c r="H37"/>
  <c r="C38"/>
  <c r="G38"/>
  <c r="K38"/>
  <c r="F39"/>
  <c r="J39"/>
  <c r="E40"/>
  <c r="I40"/>
  <c r="D41"/>
  <c r="H41"/>
  <c r="C42"/>
  <c r="G42"/>
  <c r="K42"/>
  <c r="F43"/>
  <c r="J43"/>
  <c r="E44"/>
  <c r="I44"/>
  <c r="D45"/>
  <c r="H45"/>
  <c r="C46"/>
  <c r="G46"/>
  <c r="K46"/>
  <c r="F47"/>
  <c r="J47"/>
  <c r="E48"/>
  <c r="I48"/>
  <c r="D49"/>
  <c r="H49"/>
  <c r="C50"/>
  <c r="G50"/>
  <c r="K50"/>
  <c r="F51"/>
  <c r="J51"/>
  <c r="E52"/>
  <c r="I52"/>
  <c r="D53"/>
  <c r="H53"/>
  <c r="C54"/>
  <c r="G54"/>
  <c r="K54"/>
  <c r="F55"/>
  <c r="J55"/>
  <c r="E56"/>
  <c r="I56"/>
  <c r="D57"/>
  <c r="H57"/>
  <c r="H5" i="15"/>
  <c r="I6"/>
  <c r="J7"/>
  <c r="H9"/>
  <c r="I10"/>
  <c r="J11"/>
  <c r="H13"/>
  <c r="H15"/>
  <c r="H17"/>
  <c r="J23"/>
  <c r="G35"/>
  <c r="H25"/>
  <c r="I26"/>
  <c r="J27"/>
  <c r="H29"/>
  <c r="I30"/>
  <c r="H32"/>
  <c r="H34"/>
  <c r="H42"/>
  <c r="E54"/>
  <c r="I43"/>
  <c r="J44"/>
  <c r="H46"/>
  <c r="I47"/>
  <c r="J48"/>
  <c r="H50"/>
  <c r="H52"/>
  <c r="N6" i="17"/>
  <c r="R6"/>
  <c r="O7"/>
  <c r="P8"/>
  <c r="M9"/>
  <c r="Q9"/>
  <c r="N10"/>
  <c r="R10"/>
  <c r="O11"/>
  <c r="P12"/>
  <c r="M13"/>
  <c r="Q13"/>
  <c r="N14"/>
  <c r="N15"/>
  <c r="N16"/>
  <c r="N17"/>
  <c r="N18"/>
  <c r="N25"/>
  <c r="R25"/>
  <c r="O26"/>
  <c r="P27"/>
  <c r="M28"/>
  <c r="Q28"/>
  <c r="N29"/>
  <c r="R29"/>
  <c r="O30"/>
  <c r="P31"/>
  <c r="M32"/>
  <c r="Q32"/>
  <c r="N33"/>
  <c r="N34"/>
  <c r="N35"/>
  <c r="N36"/>
  <c r="N37"/>
  <c r="N45"/>
  <c r="R45"/>
  <c r="O46"/>
  <c r="P47"/>
  <c r="M48"/>
  <c r="Q48"/>
  <c r="N49"/>
  <c r="R49"/>
  <c r="O50"/>
  <c r="P51"/>
  <c r="M52"/>
  <c r="Q52"/>
  <c r="N53"/>
  <c r="N54"/>
  <c r="N55"/>
  <c r="N56"/>
  <c r="N57"/>
  <c r="F5" i="23"/>
  <c r="C6"/>
  <c r="G6"/>
  <c r="D7"/>
  <c r="H7"/>
  <c r="E8"/>
  <c r="I8"/>
  <c r="F9"/>
  <c r="C10"/>
  <c r="G10"/>
  <c r="D11"/>
  <c r="H11"/>
  <c r="E12"/>
  <c r="I12"/>
  <c r="F13"/>
  <c r="C14"/>
  <c r="G14"/>
  <c r="D15"/>
  <c r="H15"/>
  <c r="E16"/>
  <c r="I16"/>
  <c r="F18"/>
  <c r="C19"/>
  <c r="G19"/>
  <c r="D20"/>
  <c r="H20"/>
  <c r="E21"/>
  <c r="I21"/>
  <c r="F22"/>
  <c r="C23"/>
  <c r="G23"/>
  <c r="D24"/>
  <c r="H24"/>
  <c r="E25"/>
  <c r="I25"/>
  <c r="F26"/>
  <c r="C27"/>
  <c r="G27"/>
  <c r="D28"/>
  <c r="H28"/>
  <c r="E29"/>
  <c r="I29"/>
  <c r="F30"/>
  <c r="C31"/>
  <c r="G31"/>
  <c r="D32"/>
  <c r="H32"/>
  <c r="E33"/>
  <c r="I33"/>
  <c r="F34"/>
  <c r="C35"/>
  <c r="G35"/>
  <c r="D36"/>
  <c r="H36"/>
  <c r="E37"/>
  <c r="I37"/>
  <c r="F38"/>
  <c r="C39"/>
  <c r="G39"/>
  <c r="D40"/>
  <c r="H40"/>
  <c r="E41"/>
  <c r="I41"/>
  <c r="F42"/>
  <c r="C43"/>
  <c r="G43"/>
  <c r="D44"/>
  <c r="H44"/>
  <c r="E45"/>
  <c r="I45"/>
  <c r="F46"/>
  <c r="C47"/>
  <c r="G47"/>
  <c r="D48"/>
  <c r="H48"/>
  <c r="E49"/>
  <c r="I49"/>
  <c r="F50"/>
  <c r="C51"/>
  <c r="G51"/>
  <c r="D52"/>
  <c r="H52"/>
  <c r="E53"/>
  <c r="I53"/>
  <c r="F54"/>
  <c r="C55"/>
  <c r="G55"/>
  <c r="D56"/>
  <c r="H56"/>
  <c r="G7" i="26"/>
  <c r="F8"/>
  <c r="G10"/>
  <c r="G24"/>
  <c r="E36"/>
  <c r="F29"/>
  <c r="F43"/>
  <c r="G46"/>
  <c r="G60"/>
  <c r="E72"/>
  <c r="F65"/>
  <c r="F79"/>
  <c r="G82"/>
  <c r="G96"/>
  <c r="E108"/>
  <c r="F101"/>
  <c r="F115"/>
  <c r="G118"/>
  <c r="D44" i="14"/>
  <c r="H44"/>
  <c r="C45"/>
  <c r="G45"/>
  <c r="K45"/>
  <c r="F46"/>
  <c r="J46"/>
  <c r="E47"/>
  <c r="I47"/>
  <c r="D48"/>
  <c r="H48"/>
  <c r="C49"/>
  <c r="G49"/>
  <c r="K49"/>
  <c r="F50"/>
  <c r="J50"/>
  <c r="E51"/>
  <c r="I51"/>
  <c r="D52"/>
  <c r="H52"/>
  <c r="C53"/>
  <c r="G53"/>
  <c r="K53"/>
  <c r="F54"/>
  <c r="J54"/>
  <c r="E55"/>
  <c r="I55"/>
  <c r="D56"/>
  <c r="H56"/>
  <c r="C57"/>
  <c r="G57"/>
  <c r="K57"/>
  <c r="H6" i="15"/>
  <c r="I7"/>
  <c r="J8"/>
  <c r="H10"/>
  <c r="I11"/>
  <c r="J12"/>
  <c r="I14"/>
  <c r="I16"/>
  <c r="I23"/>
  <c r="F35"/>
  <c r="I35" s="1"/>
  <c r="J24"/>
  <c r="H26"/>
  <c r="I27"/>
  <c r="J28"/>
  <c r="H30"/>
  <c r="I31"/>
  <c r="I33"/>
  <c r="D54"/>
  <c r="H43"/>
  <c r="I44"/>
  <c r="J45"/>
  <c r="H47"/>
  <c r="I48"/>
  <c r="J49"/>
  <c r="I51"/>
  <c r="I53"/>
  <c r="M6" i="17"/>
  <c r="Q6"/>
  <c r="N7"/>
  <c r="R7"/>
  <c r="O8"/>
  <c r="P9"/>
  <c r="M10"/>
  <c r="Q10"/>
  <c r="N11"/>
  <c r="R11"/>
  <c r="O12"/>
  <c r="P13"/>
  <c r="M14"/>
  <c r="M15"/>
  <c r="M16"/>
  <c r="M17"/>
  <c r="M18"/>
  <c r="M25"/>
  <c r="Q25"/>
  <c r="N26"/>
  <c r="R26"/>
  <c r="O27"/>
  <c r="P28"/>
  <c r="M29"/>
  <c r="Q29"/>
  <c r="N30"/>
  <c r="R30"/>
  <c r="O31"/>
  <c r="P32"/>
  <c r="M33"/>
  <c r="M34"/>
  <c r="M35"/>
  <c r="M36"/>
  <c r="M37"/>
  <c r="M45"/>
  <c r="Q45"/>
  <c r="N46"/>
  <c r="R46"/>
  <c r="O47"/>
  <c r="P48"/>
  <c r="M49"/>
  <c r="Q49"/>
  <c r="N50"/>
  <c r="R50"/>
  <c r="O51"/>
  <c r="P52"/>
  <c r="M53"/>
  <c r="M54"/>
  <c r="M55"/>
  <c r="M56"/>
  <c r="M57"/>
  <c r="E5" i="23"/>
  <c r="I5"/>
  <c r="F6"/>
  <c r="C7"/>
  <c r="G7"/>
  <c r="D8"/>
  <c r="H8"/>
  <c r="E9"/>
  <c r="I9"/>
  <c r="F10"/>
  <c r="C11"/>
  <c r="G11"/>
  <c r="D12"/>
  <c r="H12"/>
  <c r="E13"/>
  <c r="I13"/>
  <c r="F14"/>
  <c r="C15"/>
  <c r="G15"/>
  <c r="D16"/>
  <c r="H16"/>
  <c r="E18"/>
  <c r="I18"/>
  <c r="F19"/>
  <c r="C20"/>
  <c r="G20"/>
  <c r="D21"/>
  <c r="H21"/>
  <c r="E22"/>
  <c r="I22"/>
  <c r="F23"/>
  <c r="C24"/>
  <c r="G24"/>
  <c r="D25"/>
  <c r="H25"/>
  <c r="E26"/>
  <c r="I26"/>
  <c r="F27"/>
  <c r="C28"/>
  <c r="G28"/>
  <c r="D29"/>
  <c r="H29"/>
  <c r="E30"/>
  <c r="I30"/>
  <c r="F31"/>
  <c r="C32"/>
  <c r="G32"/>
  <c r="D33"/>
  <c r="H33"/>
  <c r="E34"/>
  <c r="I34"/>
  <c r="F35"/>
  <c r="C36"/>
  <c r="G36"/>
  <c r="D37"/>
  <c r="H37"/>
  <c r="E38"/>
  <c r="I38"/>
  <c r="F39"/>
  <c r="C40"/>
  <c r="G40"/>
  <c r="D41"/>
  <c r="H41"/>
  <c r="E42"/>
  <c r="I42"/>
  <c r="F43"/>
  <c r="C44"/>
  <c r="G44"/>
  <c r="D45"/>
  <c r="H45"/>
  <c r="E46"/>
  <c r="I46"/>
  <c r="F47"/>
  <c r="C48"/>
  <c r="G48"/>
  <c r="D49"/>
  <c r="H49"/>
  <c r="E50"/>
  <c r="I50"/>
  <c r="F51"/>
  <c r="C52"/>
  <c r="G52"/>
  <c r="D53"/>
  <c r="H53"/>
  <c r="E54"/>
  <c r="I54"/>
  <c r="F55"/>
  <c r="C56"/>
  <c r="G56"/>
  <c r="G6" i="26"/>
  <c r="E18"/>
  <c r="F7"/>
  <c r="F13"/>
  <c r="C36"/>
  <c r="F27"/>
  <c r="G30"/>
  <c r="G44"/>
  <c r="F49"/>
  <c r="C72"/>
  <c r="F63"/>
  <c r="G66"/>
  <c r="G80"/>
  <c r="F85"/>
  <c r="C108"/>
  <c r="F99"/>
  <c r="G102"/>
  <c r="G116"/>
  <c r="F121"/>
  <c r="F123"/>
  <c r="F125"/>
  <c r="D12" i="9"/>
  <c r="E24"/>
  <c r="E25" s="1"/>
  <c r="E6" i="11"/>
  <c r="H8"/>
  <c r="G8"/>
  <c r="E11"/>
  <c r="H14"/>
  <c r="G14"/>
  <c r="E16"/>
  <c r="F6" i="14"/>
  <c r="J6"/>
  <c r="E7"/>
  <c r="I7"/>
  <c r="D8"/>
  <c r="H8"/>
  <c r="C9"/>
  <c r="G9"/>
  <c r="K9"/>
  <c r="F10"/>
  <c r="J10"/>
  <c r="E11"/>
  <c r="I11"/>
  <c r="D12"/>
  <c r="H12"/>
  <c r="C13"/>
  <c r="G13"/>
  <c r="K13"/>
  <c r="F14"/>
  <c r="J14"/>
  <c r="E15"/>
  <c r="I15"/>
  <c r="D16"/>
  <c r="H16"/>
  <c r="C17"/>
  <c r="G17"/>
  <c r="K17"/>
  <c r="D19"/>
  <c r="H19"/>
  <c r="C20"/>
  <c r="G20"/>
  <c r="K20"/>
  <c r="F21"/>
  <c r="J21"/>
  <c r="E22"/>
  <c r="I22"/>
  <c r="D23"/>
  <c r="H23"/>
  <c r="C24"/>
  <c r="G24"/>
  <c r="K24"/>
  <c r="F25"/>
  <c r="J25"/>
  <c r="E26"/>
  <c r="I26"/>
  <c r="D27"/>
  <c r="H27"/>
  <c r="C28"/>
  <c r="G28"/>
  <c r="K28"/>
  <c r="F29"/>
  <c r="J29"/>
  <c r="E30"/>
  <c r="I30"/>
  <c r="D31"/>
  <c r="H31"/>
  <c r="C32"/>
  <c r="G32"/>
  <c r="K32"/>
  <c r="F33"/>
  <c r="J33"/>
  <c r="E34"/>
  <c r="I34"/>
  <c r="D35"/>
  <c r="H35"/>
  <c r="C36"/>
  <c r="G36"/>
  <c r="K36"/>
  <c r="F37"/>
  <c r="J37"/>
  <c r="E38"/>
  <c r="I38"/>
  <c r="D39"/>
  <c r="H39"/>
  <c r="C40"/>
  <c r="G40"/>
  <c r="K40"/>
  <c r="F41"/>
  <c r="J41"/>
  <c r="E42"/>
  <c r="I42"/>
  <c r="D43"/>
  <c r="H43"/>
  <c r="C44"/>
  <c r="G44"/>
  <c r="K44"/>
  <c r="F45"/>
  <c r="J45"/>
  <c r="E46"/>
  <c r="I46"/>
  <c r="D47"/>
  <c r="H47"/>
  <c r="C48"/>
  <c r="G48"/>
  <c r="K48"/>
  <c r="F49"/>
  <c r="J49"/>
  <c r="E50"/>
  <c r="I50"/>
  <c r="D51"/>
  <c r="H51"/>
  <c r="C52"/>
  <c r="G52"/>
  <c r="K52"/>
  <c r="F53"/>
  <c r="J53"/>
  <c r="E54"/>
  <c r="I54"/>
  <c r="D55"/>
  <c r="H55"/>
  <c r="C56"/>
  <c r="G56"/>
  <c r="K56"/>
  <c r="F57"/>
  <c r="J57"/>
  <c r="J5" i="15"/>
  <c r="H7"/>
  <c r="I8"/>
  <c r="J9"/>
  <c r="H11"/>
  <c r="I12"/>
  <c r="H14"/>
  <c r="H16"/>
  <c r="H23"/>
  <c r="E35"/>
  <c r="I24"/>
  <c r="J25"/>
  <c r="H27"/>
  <c r="I28"/>
  <c r="J29"/>
  <c r="H31"/>
  <c r="H33"/>
  <c r="J42"/>
  <c r="G54"/>
  <c r="H44"/>
  <c r="I45"/>
  <c r="J46"/>
  <c r="H48"/>
  <c r="I49"/>
  <c r="H51"/>
  <c r="H53"/>
  <c r="P6" i="17"/>
  <c r="M7"/>
  <c r="Q7"/>
  <c r="N8"/>
  <c r="R8"/>
  <c r="O9"/>
  <c r="P10"/>
  <c r="M11"/>
  <c r="Q11"/>
  <c r="N12"/>
  <c r="R12"/>
  <c r="O13"/>
  <c r="P25"/>
  <c r="M26"/>
  <c r="Q26"/>
  <c r="N27"/>
  <c r="R27"/>
  <c r="O28"/>
  <c r="P29"/>
  <c r="M30"/>
  <c r="Q30"/>
  <c r="N31"/>
  <c r="R31"/>
  <c r="O32"/>
  <c r="P45"/>
  <c r="M46"/>
  <c r="Q46"/>
  <c r="N47"/>
  <c r="R47"/>
  <c r="O48"/>
  <c r="P49"/>
  <c r="M50"/>
  <c r="Q50"/>
  <c r="N51"/>
  <c r="R51"/>
  <c r="O52"/>
  <c r="D5" i="23"/>
  <c r="H5"/>
  <c r="E6"/>
  <c r="I6"/>
  <c r="F7"/>
  <c r="C8"/>
  <c r="G8"/>
  <c r="D9"/>
  <c r="H9"/>
  <c r="E10"/>
  <c r="I10"/>
  <c r="F11"/>
  <c r="C12"/>
  <c r="G12"/>
  <c r="D13"/>
  <c r="H13"/>
  <c r="E14"/>
  <c r="I14"/>
  <c r="F15"/>
  <c r="C16"/>
  <c r="G16"/>
  <c r="D18"/>
  <c r="H18"/>
  <c r="E19"/>
  <c r="I19"/>
  <c r="F20"/>
  <c r="C21"/>
  <c r="G21"/>
  <c r="D22"/>
  <c r="H22"/>
  <c r="E23"/>
  <c r="I23"/>
  <c r="F24"/>
  <c r="C25"/>
  <c r="G25"/>
  <c r="D26"/>
  <c r="H26"/>
  <c r="E27"/>
  <c r="I27"/>
  <c r="F28"/>
  <c r="C29"/>
  <c r="G29"/>
  <c r="D30"/>
  <c r="H30"/>
  <c r="E31"/>
  <c r="I31"/>
  <c r="F32"/>
  <c r="C33"/>
  <c r="G33"/>
  <c r="D34"/>
  <c r="H34"/>
  <c r="E35"/>
  <c r="I35"/>
  <c r="F36"/>
  <c r="C37"/>
  <c r="G37"/>
  <c r="D38"/>
  <c r="H38"/>
  <c r="E39"/>
  <c r="I39"/>
  <c r="F40"/>
  <c r="C41"/>
  <c r="G41"/>
  <c r="D42"/>
  <c r="H42"/>
  <c r="E43"/>
  <c r="I43"/>
  <c r="F44"/>
  <c r="C45"/>
  <c r="G45"/>
  <c r="D46"/>
  <c r="H46"/>
  <c r="E47"/>
  <c r="I47"/>
  <c r="F48"/>
  <c r="C49"/>
  <c r="G49"/>
  <c r="D50"/>
  <c r="H50"/>
  <c r="E51"/>
  <c r="I51"/>
  <c r="F52"/>
  <c r="C53"/>
  <c r="G53"/>
  <c r="D54"/>
  <c r="H54"/>
  <c r="E55"/>
  <c r="I55"/>
  <c r="F56"/>
  <c r="D18" i="26"/>
  <c r="F18" s="1"/>
  <c r="F6"/>
  <c r="F11"/>
  <c r="F25"/>
  <c r="G28"/>
  <c r="E54"/>
  <c r="G42"/>
  <c r="F47"/>
  <c r="F61"/>
  <c r="G64"/>
  <c r="E90"/>
  <c r="G78"/>
  <c r="F83"/>
  <c r="F97"/>
  <c r="G100"/>
  <c r="E126"/>
  <c r="G114"/>
  <c r="F119"/>
  <c r="K43" i="14"/>
  <c r="F44"/>
  <c r="J44"/>
  <c r="E45"/>
  <c r="I45"/>
  <c r="D46"/>
  <c r="H46"/>
  <c r="C47"/>
  <c r="G47"/>
  <c r="K47"/>
  <c r="F48"/>
  <c r="J48"/>
  <c r="E49"/>
  <c r="I49"/>
  <c r="D50"/>
  <c r="H50"/>
  <c r="C51"/>
  <c r="G51"/>
  <c r="K51"/>
  <c r="F52"/>
  <c r="J52"/>
  <c r="E53"/>
  <c r="I53"/>
  <c r="D54"/>
  <c r="H54"/>
  <c r="C55"/>
  <c r="G55"/>
  <c r="K55"/>
  <c r="F56"/>
  <c r="J56"/>
  <c r="E57"/>
  <c r="I57"/>
  <c r="I5" i="15"/>
  <c r="J6"/>
  <c r="H8"/>
  <c r="I9"/>
  <c r="J10"/>
  <c r="H12"/>
  <c r="I13"/>
  <c r="I15"/>
  <c r="I17"/>
  <c r="D35"/>
  <c r="H24"/>
  <c r="I25"/>
  <c r="J26"/>
  <c r="H28"/>
  <c r="I29"/>
  <c r="J30"/>
  <c r="I32"/>
  <c r="I34"/>
  <c r="F54"/>
  <c r="I42"/>
  <c r="J43"/>
  <c r="H45"/>
  <c r="I46"/>
  <c r="J47"/>
  <c r="H49"/>
  <c r="I50"/>
  <c r="I52"/>
  <c r="O6" i="17"/>
  <c r="P7"/>
  <c r="M8"/>
  <c r="Q8"/>
  <c r="N9"/>
  <c r="R9"/>
  <c r="O10"/>
  <c r="P11"/>
  <c r="M12"/>
  <c r="Q12"/>
  <c r="N13"/>
  <c r="R13"/>
  <c r="O14"/>
  <c r="O15"/>
  <c r="O16"/>
  <c r="O17"/>
  <c r="O18"/>
  <c r="O25"/>
  <c r="P26"/>
  <c r="M27"/>
  <c r="Q27"/>
  <c r="N28"/>
  <c r="R28"/>
  <c r="O29"/>
  <c r="P30"/>
  <c r="M31"/>
  <c r="Q31"/>
  <c r="N32"/>
  <c r="R32"/>
  <c r="O33"/>
  <c r="O34"/>
  <c r="O35"/>
  <c r="O36"/>
  <c r="O37"/>
  <c r="O45"/>
  <c r="P46"/>
  <c r="M47"/>
  <c r="Q47"/>
  <c r="N48"/>
  <c r="R48"/>
  <c r="O49"/>
  <c r="P50"/>
  <c r="M51"/>
  <c r="Q51"/>
  <c r="N52"/>
  <c r="R52"/>
  <c r="O53"/>
  <c r="O54"/>
  <c r="O55"/>
  <c r="O56"/>
  <c r="O57"/>
  <c r="C5" i="23"/>
  <c r="G5"/>
  <c r="D6"/>
  <c r="H6"/>
  <c r="E7"/>
  <c r="I7"/>
  <c r="F8"/>
  <c r="C9"/>
  <c r="G9"/>
  <c r="D10"/>
  <c r="H10"/>
  <c r="E11"/>
  <c r="I11"/>
  <c r="F12"/>
  <c r="C13"/>
  <c r="G13"/>
  <c r="D14"/>
  <c r="H14"/>
  <c r="E15"/>
  <c r="I15"/>
  <c r="F16"/>
  <c r="C18"/>
  <c r="G18"/>
  <c r="D19"/>
  <c r="H19"/>
  <c r="E20"/>
  <c r="I20"/>
  <c r="F21"/>
  <c r="C22"/>
  <c r="G22"/>
  <c r="D23"/>
  <c r="H23"/>
  <c r="E24"/>
  <c r="I24"/>
  <c r="F25"/>
  <c r="C26"/>
  <c r="G26"/>
  <c r="D27"/>
  <c r="H27"/>
  <c r="E28"/>
  <c r="I28"/>
  <c r="F29"/>
  <c r="C30"/>
  <c r="G30"/>
  <c r="D31"/>
  <c r="H31"/>
  <c r="E32"/>
  <c r="I32"/>
  <c r="F33"/>
  <c r="C34"/>
  <c r="G34"/>
  <c r="D35"/>
  <c r="H35"/>
  <c r="E36"/>
  <c r="I36"/>
  <c r="F37"/>
  <c r="C38"/>
  <c r="G38"/>
  <c r="D39"/>
  <c r="H39"/>
  <c r="E40"/>
  <c r="I40"/>
  <c r="F41"/>
  <c r="C42"/>
  <c r="G42"/>
  <c r="D43"/>
  <c r="H43"/>
  <c r="E44"/>
  <c r="I44"/>
  <c r="F45"/>
  <c r="C46"/>
  <c r="G46"/>
  <c r="D47"/>
  <c r="H47"/>
  <c r="E48"/>
  <c r="I48"/>
  <c r="F49"/>
  <c r="C50"/>
  <c r="G50"/>
  <c r="D51"/>
  <c r="H51"/>
  <c r="E52"/>
  <c r="I52"/>
  <c r="F53"/>
  <c r="C54"/>
  <c r="G54"/>
  <c r="D55"/>
  <c r="H55"/>
  <c r="E56"/>
  <c r="I56"/>
  <c r="C18" i="26"/>
  <c r="G8"/>
  <c r="F9"/>
  <c r="G12"/>
  <c r="G26"/>
  <c r="F31"/>
  <c r="C54"/>
  <c r="F45"/>
  <c r="G48"/>
  <c r="G62"/>
  <c r="F67"/>
  <c r="C90"/>
  <c r="F81"/>
  <c r="G84"/>
  <c r="G98"/>
  <c r="F103"/>
  <c r="C126"/>
  <c r="F117"/>
  <c r="G120"/>
  <c r="F122"/>
  <c r="F124"/>
  <c r="G11"/>
  <c r="F12"/>
  <c r="G25"/>
  <c r="F26"/>
  <c r="G29"/>
  <c r="F30"/>
  <c r="G43"/>
  <c r="F44"/>
  <c r="G47"/>
  <c r="F48"/>
  <c r="G61"/>
  <c r="F62"/>
  <c r="G65"/>
  <c r="F66"/>
  <c r="G79"/>
  <c r="F80"/>
  <c r="G83"/>
  <c r="F84"/>
  <c r="G97"/>
  <c r="F98"/>
  <c r="G101"/>
  <c r="F102"/>
  <c r="G115"/>
  <c r="F116"/>
  <c r="G119"/>
  <c r="F120"/>
  <c r="C144"/>
  <c r="G134"/>
  <c r="F135"/>
  <c r="G138"/>
  <c r="F139"/>
  <c r="C162"/>
  <c r="G152"/>
  <c r="F153"/>
  <c r="G156"/>
  <c r="F157"/>
  <c r="C180"/>
  <c r="G170"/>
  <c r="F171"/>
  <c r="G174"/>
  <c r="F175"/>
  <c r="C198"/>
  <c r="G188"/>
  <c r="F189"/>
  <c r="G192"/>
  <c r="F193"/>
  <c r="C216"/>
  <c r="G206"/>
  <c r="F207"/>
  <c r="G210"/>
  <c r="F211"/>
  <c r="C234"/>
  <c r="G224"/>
  <c r="F225"/>
  <c r="G228"/>
  <c r="F229"/>
  <c r="C252"/>
  <c r="G242"/>
  <c r="F243"/>
  <c r="G246"/>
  <c r="F247"/>
  <c r="C270"/>
  <c r="G260"/>
  <c r="F261"/>
  <c r="G264"/>
  <c r="F265"/>
  <c r="C288"/>
  <c r="G278"/>
  <c r="F279"/>
  <c r="G282"/>
  <c r="F283"/>
  <c r="D7" i="27"/>
  <c r="H7"/>
  <c r="L7"/>
  <c r="P7"/>
  <c r="X7"/>
  <c r="AB7"/>
  <c r="AF7"/>
  <c r="AJ7"/>
  <c r="AN7"/>
  <c r="AR7"/>
  <c r="AV7"/>
  <c r="AS7"/>
  <c r="F8"/>
  <c r="J8"/>
  <c r="N8"/>
  <c r="R8"/>
  <c r="V8"/>
  <c r="S8"/>
  <c r="Z8"/>
  <c r="AD8"/>
  <c r="AH8"/>
  <c r="AL8"/>
  <c r="AP8"/>
  <c r="D9"/>
  <c r="H9"/>
  <c r="L9"/>
  <c r="P9"/>
  <c r="X9"/>
  <c r="AB9"/>
  <c r="AF9"/>
  <c r="AJ9"/>
  <c r="AN9"/>
  <c r="AR9"/>
  <c r="AV9"/>
  <c r="AS9"/>
  <c r="F10"/>
  <c r="J10"/>
  <c r="N10"/>
  <c r="R10"/>
  <c r="V10"/>
  <c r="S10"/>
  <c r="Z10"/>
  <c r="AD10"/>
  <c r="AH10"/>
  <c r="AL10"/>
  <c r="AP10"/>
  <c r="D11"/>
  <c r="H11"/>
  <c r="L11"/>
  <c r="P11"/>
  <c r="X11"/>
  <c r="AB11"/>
  <c r="AF11"/>
  <c r="AJ11"/>
  <c r="AN11"/>
  <c r="AR11"/>
  <c r="AV11"/>
  <c r="AS11"/>
  <c r="F12"/>
  <c r="J12"/>
  <c r="N12"/>
  <c r="R12"/>
  <c r="V12"/>
  <c r="S12"/>
  <c r="Z12"/>
  <c r="AD12"/>
  <c r="AH12"/>
  <c r="AL12"/>
  <c r="AP12"/>
  <c r="D13"/>
  <c r="H13"/>
  <c r="L13"/>
  <c r="P13"/>
  <c r="X13"/>
  <c r="AB13"/>
  <c r="AF13"/>
  <c r="AJ13"/>
  <c r="AN13"/>
  <c r="AR13"/>
  <c r="AV13"/>
  <c r="AS13"/>
  <c r="F14"/>
  <c r="J14"/>
  <c r="N14"/>
  <c r="R14"/>
  <c r="V14"/>
  <c r="S14"/>
  <c r="Z14"/>
  <c r="AD14"/>
  <c r="AH14"/>
  <c r="AL14"/>
  <c r="AP14"/>
  <c r="D15"/>
  <c r="H15"/>
  <c r="L15"/>
  <c r="P15"/>
  <c r="X15"/>
  <c r="AB15"/>
  <c r="AF15"/>
  <c r="AJ15"/>
  <c r="AN15"/>
  <c r="AR15"/>
  <c r="AV15"/>
  <c r="AS15"/>
  <c r="F16"/>
  <c r="J16"/>
  <c r="N16"/>
  <c r="R16"/>
  <c r="V16"/>
  <c r="S16"/>
  <c r="Z16"/>
  <c r="AD16"/>
  <c r="AH16"/>
  <c r="AL16"/>
  <c r="AP16"/>
  <c r="D17"/>
  <c r="H17"/>
  <c r="L17"/>
  <c r="P17"/>
  <c r="X17"/>
  <c r="AB17"/>
  <c r="AF17"/>
  <c r="AJ17"/>
  <c r="AN17"/>
  <c r="AR17"/>
  <c r="AV17"/>
  <c r="AS17"/>
  <c r="F18"/>
  <c r="J18"/>
  <c r="N18"/>
  <c r="R18"/>
  <c r="V18"/>
  <c r="S18"/>
  <c r="Z18"/>
  <c r="AD18"/>
  <c r="AH18"/>
  <c r="AL18"/>
  <c r="AP18"/>
  <c r="F32"/>
  <c r="L32"/>
  <c r="V32"/>
  <c r="S32"/>
  <c r="AB32"/>
  <c r="AL32"/>
  <c r="AR32"/>
  <c r="H33"/>
  <c r="N33"/>
  <c r="X33"/>
  <c r="AD33"/>
  <c r="AN33"/>
  <c r="J34"/>
  <c r="P34"/>
  <c r="Z34"/>
  <c r="AF34"/>
  <c r="AP34"/>
  <c r="AV34"/>
  <c r="AS34"/>
  <c r="L35"/>
  <c r="R35"/>
  <c r="AB35"/>
  <c r="AH35"/>
  <c r="AR35"/>
  <c r="D36"/>
  <c r="N36"/>
  <c r="AD36"/>
  <c r="AJ36"/>
  <c r="F37"/>
  <c r="P37"/>
  <c r="V37"/>
  <c r="S37"/>
  <c r="AF37"/>
  <c r="AL37"/>
  <c r="AV37"/>
  <c r="AS37"/>
  <c r="H38"/>
  <c r="R38"/>
  <c r="X38"/>
  <c r="AH38"/>
  <c r="AN38"/>
  <c r="H39"/>
  <c r="P39"/>
  <c r="X39"/>
  <c r="AF39"/>
  <c r="AV39"/>
  <c r="AS39"/>
  <c r="R40"/>
  <c r="AH40"/>
  <c r="D41"/>
  <c r="AJ41"/>
  <c r="F42"/>
  <c r="V42"/>
  <c r="S42"/>
  <c r="G133" i="26"/>
  <c r="F134"/>
  <c r="G137"/>
  <c r="F138"/>
  <c r="G151"/>
  <c r="F152"/>
  <c r="G155"/>
  <c r="F156"/>
  <c r="G169"/>
  <c r="F170"/>
  <c r="G173"/>
  <c r="F174"/>
  <c r="G187"/>
  <c r="F188"/>
  <c r="G191"/>
  <c r="F192"/>
  <c r="G205"/>
  <c r="F206"/>
  <c r="G209"/>
  <c r="F210"/>
  <c r="G223"/>
  <c r="F224"/>
  <c r="G227"/>
  <c r="F228"/>
  <c r="G241"/>
  <c r="F242"/>
  <c r="G245"/>
  <c r="F246"/>
  <c r="G259"/>
  <c r="F260"/>
  <c r="G263"/>
  <c r="F264"/>
  <c r="G277"/>
  <c r="F278"/>
  <c r="G281"/>
  <c r="F282"/>
  <c r="S19" i="27"/>
  <c r="D20"/>
  <c r="H20"/>
  <c r="L20"/>
  <c r="P20"/>
  <c r="X20"/>
  <c r="AB20"/>
  <c r="AF20"/>
  <c r="AJ20"/>
  <c r="AN20"/>
  <c r="AR20"/>
  <c r="AS20"/>
  <c r="AV20"/>
  <c r="F21"/>
  <c r="J21"/>
  <c r="N21"/>
  <c r="R21"/>
  <c r="S21"/>
  <c r="V21"/>
  <c r="Z21"/>
  <c r="AD21"/>
  <c r="AH21"/>
  <c r="AL21"/>
  <c r="AP21"/>
  <c r="D22"/>
  <c r="H22"/>
  <c r="L22"/>
  <c r="P22"/>
  <c r="X22"/>
  <c r="AB22"/>
  <c r="AF22"/>
  <c r="AJ22"/>
  <c r="AN22"/>
  <c r="AR22"/>
  <c r="AS22"/>
  <c r="AV22"/>
  <c r="F23"/>
  <c r="J23"/>
  <c r="N23"/>
  <c r="R23"/>
  <c r="S23"/>
  <c r="V23"/>
  <c r="Z23"/>
  <c r="AD23"/>
  <c r="AH23"/>
  <c r="AL23"/>
  <c r="AP23"/>
  <c r="D24"/>
  <c r="H24"/>
  <c r="L24"/>
  <c r="P24"/>
  <c r="X24"/>
  <c r="AB24"/>
  <c r="AF24"/>
  <c r="AJ24"/>
  <c r="AN24"/>
  <c r="AR24"/>
  <c r="AS24"/>
  <c r="AT24" s="1"/>
  <c r="AV24"/>
  <c r="F25"/>
  <c r="J25"/>
  <c r="N25"/>
  <c r="R25"/>
  <c r="S25"/>
  <c r="V25"/>
  <c r="Z25"/>
  <c r="AD25"/>
  <c r="AH25"/>
  <c r="AL25"/>
  <c r="AP25"/>
  <c r="D26"/>
  <c r="H26"/>
  <c r="L26"/>
  <c r="P26"/>
  <c r="X26"/>
  <c r="AB26"/>
  <c r="AF26"/>
  <c r="AJ26"/>
  <c r="AN26"/>
  <c r="AR26"/>
  <c r="AS26"/>
  <c r="AT26" s="1"/>
  <c r="AV26"/>
  <c r="F27"/>
  <c r="J27"/>
  <c r="N27"/>
  <c r="R27"/>
  <c r="S27"/>
  <c r="V27"/>
  <c r="Z27"/>
  <c r="AD27"/>
  <c r="AH27"/>
  <c r="AL27"/>
  <c r="AP27"/>
  <c r="D28"/>
  <c r="H28"/>
  <c r="L28"/>
  <c r="P28"/>
  <c r="X28"/>
  <c r="AB28"/>
  <c r="AF28"/>
  <c r="AJ28"/>
  <c r="AN28"/>
  <c r="AR28"/>
  <c r="AS28"/>
  <c r="AV28"/>
  <c r="F29"/>
  <c r="J29"/>
  <c r="N29"/>
  <c r="R29"/>
  <c r="S29"/>
  <c r="T29" s="1"/>
  <c r="V29"/>
  <c r="Z29"/>
  <c r="AD29"/>
  <c r="AH29"/>
  <c r="AL29"/>
  <c r="AP29"/>
  <c r="D30"/>
  <c r="H30"/>
  <c r="L30"/>
  <c r="P30"/>
  <c r="X30"/>
  <c r="AB30"/>
  <c r="AF30"/>
  <c r="AJ30"/>
  <c r="AN30"/>
  <c r="AR30"/>
  <c r="AS30"/>
  <c r="AV30"/>
  <c r="F31"/>
  <c r="J31"/>
  <c r="N31"/>
  <c r="R31"/>
  <c r="S31"/>
  <c r="V31"/>
  <c r="Z31"/>
  <c r="AD31"/>
  <c r="AH31"/>
  <c r="AL31"/>
  <c r="AP31"/>
  <c r="J32"/>
  <c r="P32"/>
  <c r="Z32"/>
  <c r="AF32"/>
  <c r="AP32"/>
  <c r="AS32"/>
  <c r="AV32"/>
  <c r="L33"/>
  <c r="R33"/>
  <c r="AB33"/>
  <c r="AH33"/>
  <c r="AR33"/>
  <c r="D34"/>
  <c r="N34"/>
  <c r="AD34"/>
  <c r="AJ34"/>
  <c r="F35"/>
  <c r="P35"/>
  <c r="S35"/>
  <c r="V35"/>
  <c r="AF35"/>
  <c r="AL35"/>
  <c r="AV35"/>
  <c r="AS35"/>
  <c r="H36"/>
  <c r="R36"/>
  <c r="X36"/>
  <c r="AH36"/>
  <c r="AN36"/>
  <c r="D37"/>
  <c r="J37"/>
  <c r="Z37"/>
  <c r="AJ37"/>
  <c r="AP37"/>
  <c r="F38"/>
  <c r="L38"/>
  <c r="V38"/>
  <c r="S38"/>
  <c r="AB38"/>
  <c r="AL38"/>
  <c r="AR38"/>
  <c r="F39"/>
  <c r="N39"/>
  <c r="V39"/>
  <c r="S39"/>
  <c r="AD39"/>
  <c r="AR39"/>
  <c r="N40"/>
  <c r="AD40"/>
  <c r="P41"/>
  <c r="AF41"/>
  <c r="AV41"/>
  <c r="AS41"/>
  <c r="R42"/>
  <c r="AH42"/>
  <c r="G9" i="26"/>
  <c r="F10"/>
  <c r="G13"/>
  <c r="F14"/>
  <c r="F15"/>
  <c r="F16"/>
  <c r="F17"/>
  <c r="D36"/>
  <c r="F36" s="1"/>
  <c r="F24"/>
  <c r="G27"/>
  <c r="F28"/>
  <c r="G31"/>
  <c r="F32"/>
  <c r="F33"/>
  <c r="F34"/>
  <c r="F35"/>
  <c r="D54"/>
  <c r="F54" s="1"/>
  <c r="F42"/>
  <c r="G45"/>
  <c r="F46"/>
  <c r="G49"/>
  <c r="F50"/>
  <c r="F51"/>
  <c r="F52"/>
  <c r="F53"/>
  <c r="D72"/>
  <c r="F72" s="1"/>
  <c r="F60"/>
  <c r="G63"/>
  <c r="F64"/>
  <c r="G67"/>
  <c r="F68"/>
  <c r="F69"/>
  <c r="F70"/>
  <c r="F71"/>
  <c r="D90"/>
  <c r="F90" s="1"/>
  <c r="F78"/>
  <c r="G81"/>
  <c r="F82"/>
  <c r="G85"/>
  <c r="F86"/>
  <c r="F87"/>
  <c r="F88"/>
  <c r="F89"/>
  <c r="D108"/>
  <c r="F108" s="1"/>
  <c r="F96"/>
  <c r="G99"/>
  <c r="F100"/>
  <c r="G103"/>
  <c r="F104"/>
  <c r="F105"/>
  <c r="F106"/>
  <c r="F107"/>
  <c r="F114"/>
  <c r="D126"/>
  <c r="F126" s="1"/>
  <c r="G117"/>
  <c r="F118"/>
  <c r="E144"/>
  <c r="G132"/>
  <c r="F133"/>
  <c r="G136"/>
  <c r="F137"/>
  <c r="E162"/>
  <c r="G150"/>
  <c r="F151"/>
  <c r="G154"/>
  <c r="F155"/>
  <c r="E180"/>
  <c r="G168"/>
  <c r="F169"/>
  <c r="G172"/>
  <c r="F173"/>
  <c r="E198"/>
  <c r="G186"/>
  <c r="F187"/>
  <c r="G190"/>
  <c r="F191"/>
  <c r="E216"/>
  <c r="G204"/>
  <c r="F205"/>
  <c r="G208"/>
  <c r="F209"/>
  <c r="E234"/>
  <c r="G222"/>
  <c r="F223"/>
  <c r="G226"/>
  <c r="F227"/>
  <c r="E252"/>
  <c r="G240"/>
  <c r="F241"/>
  <c r="G244"/>
  <c r="F245"/>
  <c r="E270"/>
  <c r="G258"/>
  <c r="F259"/>
  <c r="G262"/>
  <c r="F263"/>
  <c r="E288"/>
  <c r="G276"/>
  <c r="F277"/>
  <c r="G280"/>
  <c r="F281"/>
  <c r="F7" i="27"/>
  <c r="J7"/>
  <c r="N7"/>
  <c r="R7"/>
  <c r="V7"/>
  <c r="S7"/>
  <c r="Z7"/>
  <c r="AD7"/>
  <c r="AH7"/>
  <c r="AL7"/>
  <c r="AP7"/>
  <c r="D8"/>
  <c r="H8"/>
  <c r="L8"/>
  <c r="P8"/>
  <c r="X8"/>
  <c r="AB8"/>
  <c r="AF8"/>
  <c r="AJ8"/>
  <c r="AN8"/>
  <c r="AR8"/>
  <c r="AV8"/>
  <c r="AS8"/>
  <c r="AT8" s="1"/>
  <c r="F9"/>
  <c r="J9"/>
  <c r="N9"/>
  <c r="R9"/>
  <c r="V9"/>
  <c r="S9"/>
  <c r="Z9"/>
  <c r="AD9"/>
  <c r="AH9"/>
  <c r="AL9"/>
  <c r="AP9"/>
  <c r="D10"/>
  <c r="H10"/>
  <c r="L10"/>
  <c r="P10"/>
  <c r="X10"/>
  <c r="AB10"/>
  <c r="AF10"/>
  <c r="AJ10"/>
  <c r="AN10"/>
  <c r="AR10"/>
  <c r="AV10"/>
  <c r="AS10"/>
  <c r="F11"/>
  <c r="J11"/>
  <c r="N11"/>
  <c r="R11"/>
  <c r="V11"/>
  <c r="S11"/>
  <c r="Z11"/>
  <c r="AD11"/>
  <c r="AH11"/>
  <c r="AL11"/>
  <c r="AP11"/>
  <c r="D12"/>
  <c r="H12"/>
  <c r="L12"/>
  <c r="P12"/>
  <c r="X12"/>
  <c r="AB12"/>
  <c r="AF12"/>
  <c r="AJ12"/>
  <c r="AN12"/>
  <c r="AR12"/>
  <c r="AV12"/>
  <c r="AS12"/>
  <c r="F13"/>
  <c r="J13"/>
  <c r="N13"/>
  <c r="R13"/>
  <c r="V13"/>
  <c r="S13"/>
  <c r="T13" s="1"/>
  <c r="Z13"/>
  <c r="AD13"/>
  <c r="AH13"/>
  <c r="AL13"/>
  <c r="AP13"/>
  <c r="D14"/>
  <c r="H14"/>
  <c r="L14"/>
  <c r="P14"/>
  <c r="X14"/>
  <c r="AB14"/>
  <c r="AF14"/>
  <c r="AJ14"/>
  <c r="AN14"/>
  <c r="AR14"/>
  <c r="AV14"/>
  <c r="AS14"/>
  <c r="F15"/>
  <c r="J15"/>
  <c r="N15"/>
  <c r="R15"/>
  <c r="V15"/>
  <c r="S15"/>
  <c r="Z15"/>
  <c r="AD15"/>
  <c r="AH15"/>
  <c r="AL15"/>
  <c r="AP15"/>
  <c r="D16"/>
  <c r="H16"/>
  <c r="L16"/>
  <c r="P16"/>
  <c r="X16"/>
  <c r="AB16"/>
  <c r="AF16"/>
  <c r="AJ16"/>
  <c r="AN16"/>
  <c r="AR16"/>
  <c r="AV16"/>
  <c r="AS16"/>
  <c r="AT16" s="1"/>
  <c r="F17"/>
  <c r="J17"/>
  <c r="N17"/>
  <c r="R17"/>
  <c r="V17"/>
  <c r="S17"/>
  <c r="Z17"/>
  <c r="AD17"/>
  <c r="AH17"/>
  <c r="AL17"/>
  <c r="AP17"/>
  <c r="D18"/>
  <c r="H18"/>
  <c r="L18"/>
  <c r="P18"/>
  <c r="X18"/>
  <c r="AB18"/>
  <c r="AF18"/>
  <c r="AJ18"/>
  <c r="AN18"/>
  <c r="AR18"/>
  <c r="AV18"/>
  <c r="AS18"/>
  <c r="D32"/>
  <c r="N32"/>
  <c r="AD32"/>
  <c r="AJ32"/>
  <c r="F33"/>
  <c r="P33"/>
  <c r="S33"/>
  <c r="V33"/>
  <c r="AF33"/>
  <c r="AL33"/>
  <c r="AV33"/>
  <c r="AS33"/>
  <c r="H34"/>
  <c r="R34"/>
  <c r="X34"/>
  <c r="AH34"/>
  <c r="AN34"/>
  <c r="D35"/>
  <c r="J35"/>
  <c r="Z35"/>
  <c r="AJ35"/>
  <c r="AP35"/>
  <c r="F36"/>
  <c r="L36"/>
  <c r="V36"/>
  <c r="S36"/>
  <c r="T36" s="1"/>
  <c r="AB36"/>
  <c r="AL36"/>
  <c r="AR36"/>
  <c r="H37"/>
  <c r="N37"/>
  <c r="X37"/>
  <c r="AD37"/>
  <c r="AN37"/>
  <c r="J38"/>
  <c r="P38"/>
  <c r="Z38"/>
  <c r="AF38"/>
  <c r="AP38"/>
  <c r="D39"/>
  <c r="L39"/>
  <c r="AB39"/>
  <c r="AN39"/>
  <c r="J40"/>
  <c r="Z40"/>
  <c r="AP40"/>
  <c r="L41"/>
  <c r="AB41"/>
  <c r="AR41"/>
  <c r="N42"/>
  <c r="AD42"/>
  <c r="D144" i="26"/>
  <c r="F144" s="1"/>
  <c r="F132"/>
  <c r="G135"/>
  <c r="F136"/>
  <c r="G139"/>
  <c r="F140"/>
  <c r="F141"/>
  <c r="F142"/>
  <c r="F143"/>
  <c r="D162"/>
  <c r="F162" s="1"/>
  <c r="F150"/>
  <c r="G153"/>
  <c r="F154"/>
  <c r="G157"/>
  <c r="F158"/>
  <c r="F159"/>
  <c r="F160"/>
  <c r="F161"/>
  <c r="D180"/>
  <c r="F180" s="1"/>
  <c r="F168"/>
  <c r="G171"/>
  <c r="F172"/>
  <c r="G175"/>
  <c r="F176"/>
  <c r="F177"/>
  <c r="F178"/>
  <c r="F179"/>
  <c r="D198"/>
  <c r="F198" s="1"/>
  <c r="F186"/>
  <c r="G189"/>
  <c r="F190"/>
  <c r="G193"/>
  <c r="F194"/>
  <c r="F195"/>
  <c r="F196"/>
  <c r="F197"/>
  <c r="D216"/>
  <c r="F216" s="1"/>
  <c r="F204"/>
  <c r="G207"/>
  <c r="F208"/>
  <c r="G211"/>
  <c r="F212"/>
  <c r="F213"/>
  <c r="F214"/>
  <c r="F215"/>
  <c r="D234"/>
  <c r="F234" s="1"/>
  <c r="F222"/>
  <c r="G225"/>
  <c r="F226"/>
  <c r="G229"/>
  <c r="F230"/>
  <c r="F231"/>
  <c r="F232"/>
  <c r="F233"/>
  <c r="D252"/>
  <c r="F252" s="1"/>
  <c r="F240"/>
  <c r="G243"/>
  <c r="F244"/>
  <c r="G247"/>
  <c r="F248"/>
  <c r="F249"/>
  <c r="F250"/>
  <c r="F251"/>
  <c r="D270"/>
  <c r="F270" s="1"/>
  <c r="F258"/>
  <c r="G261"/>
  <c r="F262"/>
  <c r="G265"/>
  <c r="F266"/>
  <c r="F267"/>
  <c r="F268"/>
  <c r="F269"/>
  <c r="D288"/>
  <c r="F288" s="1"/>
  <c r="F276"/>
  <c r="G279"/>
  <c r="F280"/>
  <c r="G283"/>
  <c r="F284"/>
  <c r="F285"/>
  <c r="F286"/>
  <c r="F287"/>
  <c r="AS19" i="27"/>
  <c r="F20"/>
  <c r="J20"/>
  <c r="N20"/>
  <c r="R20"/>
  <c r="V20"/>
  <c r="S20"/>
  <c r="T20" s="1"/>
  <c r="Z20"/>
  <c r="AD20"/>
  <c r="AH20"/>
  <c r="AL20"/>
  <c r="AP20"/>
  <c r="D21"/>
  <c r="H21"/>
  <c r="L21"/>
  <c r="P21"/>
  <c r="X21"/>
  <c r="AB21"/>
  <c r="AF21"/>
  <c r="AJ21"/>
  <c r="AN21"/>
  <c r="AR21"/>
  <c r="AV21"/>
  <c r="AS21"/>
  <c r="AT21" s="1"/>
  <c r="F22"/>
  <c r="J22"/>
  <c r="N22"/>
  <c r="R22"/>
  <c r="V22"/>
  <c r="S22"/>
  <c r="T22" s="1"/>
  <c r="Z22"/>
  <c r="AD22"/>
  <c r="AH22"/>
  <c r="AL22"/>
  <c r="AP22"/>
  <c r="D23"/>
  <c r="H23"/>
  <c r="L23"/>
  <c r="P23"/>
  <c r="X23"/>
  <c r="AB23"/>
  <c r="AF23"/>
  <c r="AJ23"/>
  <c r="AN23"/>
  <c r="AR23"/>
  <c r="AV23"/>
  <c r="AS23"/>
  <c r="F24"/>
  <c r="J24"/>
  <c r="N24"/>
  <c r="R24"/>
  <c r="V24"/>
  <c r="S24"/>
  <c r="T24" s="1"/>
  <c r="Z24"/>
  <c r="AD24"/>
  <c r="AH24"/>
  <c r="AL24"/>
  <c r="AP24"/>
  <c r="D25"/>
  <c r="H25"/>
  <c r="L25"/>
  <c r="P25"/>
  <c r="X25"/>
  <c r="AB25"/>
  <c r="AF25"/>
  <c r="AJ25"/>
  <c r="AN25"/>
  <c r="AR25"/>
  <c r="AV25"/>
  <c r="AS25"/>
  <c r="AT25" s="1"/>
  <c r="F26"/>
  <c r="J26"/>
  <c r="N26"/>
  <c r="R26"/>
  <c r="V26"/>
  <c r="S26"/>
  <c r="T26" s="1"/>
  <c r="Z26"/>
  <c r="AD26"/>
  <c r="AH26"/>
  <c r="AL26"/>
  <c r="AP26"/>
  <c r="D27"/>
  <c r="H27"/>
  <c r="L27"/>
  <c r="P27"/>
  <c r="X27"/>
  <c r="AB27"/>
  <c r="AF27"/>
  <c r="AJ27"/>
  <c r="AN27"/>
  <c r="AR27"/>
  <c r="AV27"/>
  <c r="AS27"/>
  <c r="F28"/>
  <c r="J28"/>
  <c r="N28"/>
  <c r="R28"/>
  <c r="V28"/>
  <c r="S28"/>
  <c r="Z28"/>
  <c r="AD28"/>
  <c r="AH28"/>
  <c r="AL28"/>
  <c r="AP28"/>
  <c r="D29"/>
  <c r="H29"/>
  <c r="L29"/>
  <c r="P29"/>
  <c r="X29"/>
  <c r="AB29"/>
  <c r="AF29"/>
  <c r="AJ29"/>
  <c r="AN29"/>
  <c r="AR29"/>
  <c r="AV29"/>
  <c r="AS29"/>
  <c r="F30"/>
  <c r="J30"/>
  <c r="N30"/>
  <c r="R30"/>
  <c r="V30"/>
  <c r="S30"/>
  <c r="Z30"/>
  <c r="AD30"/>
  <c r="AH30"/>
  <c r="AL30"/>
  <c r="AP30"/>
  <c r="D31"/>
  <c r="H31"/>
  <c r="L31"/>
  <c r="P31"/>
  <c r="X31"/>
  <c r="AB31"/>
  <c r="AF31"/>
  <c r="AJ31"/>
  <c r="AN31"/>
  <c r="AR31"/>
  <c r="AV31"/>
  <c r="AS31"/>
  <c r="H32"/>
  <c r="R32"/>
  <c r="X32"/>
  <c r="AH32"/>
  <c r="AN32"/>
  <c r="D33"/>
  <c r="J33"/>
  <c r="Z33"/>
  <c r="AJ33"/>
  <c r="AP33"/>
  <c r="F34"/>
  <c r="L34"/>
  <c r="V34"/>
  <c r="S34"/>
  <c r="T34" s="1"/>
  <c r="AB34"/>
  <c r="AL34"/>
  <c r="AR34"/>
  <c r="H35"/>
  <c r="N35"/>
  <c r="X35"/>
  <c r="AD35"/>
  <c r="AN35"/>
  <c r="J36"/>
  <c r="P36"/>
  <c r="Z36"/>
  <c r="AF36"/>
  <c r="AP36"/>
  <c r="AV36"/>
  <c r="AS36"/>
  <c r="L37"/>
  <c r="R37"/>
  <c r="AB37"/>
  <c r="AH37"/>
  <c r="AR37"/>
  <c r="D38"/>
  <c r="N38"/>
  <c r="AD38"/>
  <c r="AJ38"/>
  <c r="AV38"/>
  <c r="AS38"/>
  <c r="J39"/>
  <c r="R39"/>
  <c r="Z39"/>
  <c r="AJ39"/>
  <c r="F40"/>
  <c r="V40"/>
  <c r="S40"/>
  <c r="AL40"/>
  <c r="H41"/>
  <c r="X41"/>
  <c r="AN41"/>
  <c r="J42"/>
  <c r="Z42"/>
  <c r="AL42"/>
  <c r="AP42"/>
  <c r="D43"/>
  <c r="H43"/>
  <c r="L43"/>
  <c r="P43"/>
  <c r="X43"/>
  <c r="AB43"/>
  <c r="AF43"/>
  <c r="AJ43"/>
  <c r="AN43"/>
  <c r="AR43"/>
  <c r="AV43"/>
  <c r="AS43"/>
  <c r="F44"/>
  <c r="J44"/>
  <c r="N44"/>
  <c r="R44"/>
  <c r="V44"/>
  <c r="S44"/>
  <c r="Z44"/>
  <c r="AD44"/>
  <c r="AH44"/>
  <c r="AL44"/>
  <c r="AP44"/>
  <c r="D45"/>
  <c r="H45"/>
  <c r="L45"/>
  <c r="P45"/>
  <c r="X45"/>
  <c r="AB45"/>
  <c r="AF45"/>
  <c r="AJ45"/>
  <c r="AN45"/>
  <c r="AR45"/>
  <c r="AV45"/>
  <c r="AS45"/>
  <c r="AT45" s="1"/>
  <c r="F46"/>
  <c r="J46"/>
  <c r="N46"/>
  <c r="R46"/>
  <c r="V46"/>
  <c r="S46"/>
  <c r="Z46"/>
  <c r="AD46"/>
  <c r="AH46"/>
  <c r="AL46"/>
  <c r="AP46"/>
  <c r="D47"/>
  <c r="H47"/>
  <c r="L47"/>
  <c r="P47"/>
  <c r="X47"/>
  <c r="AB47"/>
  <c r="AF47"/>
  <c r="AJ47"/>
  <c r="AN47"/>
  <c r="AR47"/>
  <c r="AV47"/>
  <c r="AS47"/>
  <c r="F48"/>
  <c r="J48"/>
  <c r="N48"/>
  <c r="R48"/>
  <c r="V48"/>
  <c r="S48"/>
  <c r="Z48"/>
  <c r="AD48"/>
  <c r="AH48"/>
  <c r="AL48"/>
  <c r="AP48"/>
  <c r="D49"/>
  <c r="H49"/>
  <c r="L49"/>
  <c r="P49"/>
  <c r="X49"/>
  <c r="AB49"/>
  <c r="AF49"/>
  <c r="AJ49"/>
  <c r="AN49"/>
  <c r="AR49"/>
  <c r="AV49"/>
  <c r="AS49"/>
  <c r="F50"/>
  <c r="J50"/>
  <c r="N50"/>
  <c r="R50"/>
  <c r="V50"/>
  <c r="S50"/>
  <c r="T50" s="1"/>
  <c r="Z50"/>
  <c r="AJ50"/>
  <c r="AP50"/>
  <c r="F51"/>
  <c r="L51"/>
  <c r="V51"/>
  <c r="S51"/>
  <c r="AB51"/>
  <c r="AL51"/>
  <c r="AR51"/>
  <c r="J52"/>
  <c r="R52"/>
  <c r="Z52"/>
  <c r="AH52"/>
  <c r="AP52"/>
  <c r="D53"/>
  <c r="L53"/>
  <c r="AB53"/>
  <c r="AJ53"/>
  <c r="AR53"/>
  <c r="F54"/>
  <c r="N54"/>
  <c r="S54"/>
  <c r="V54"/>
  <c r="AD54"/>
  <c r="AL54"/>
  <c r="H55"/>
  <c r="P55"/>
  <c r="X55"/>
  <c r="AF55"/>
  <c r="AN55"/>
  <c r="AS55"/>
  <c r="AT55" s="1"/>
  <c r="AV55"/>
  <c r="J56"/>
  <c r="R56"/>
  <c r="Z56"/>
  <c r="AH56"/>
  <c r="AP56"/>
  <c r="D57"/>
  <c r="L57"/>
  <c r="AB57"/>
  <c r="AJ57"/>
  <c r="AR57"/>
  <c r="F58"/>
  <c r="N58"/>
  <c r="S58"/>
  <c r="V58"/>
  <c r="AD58"/>
  <c r="P59"/>
  <c r="AF59"/>
  <c r="AS59"/>
  <c r="AT59" s="1"/>
  <c r="AV59"/>
  <c r="R60"/>
  <c r="AH60"/>
  <c r="AD50"/>
  <c r="AN50"/>
  <c r="J51"/>
  <c r="P51"/>
  <c r="Z51"/>
  <c r="AF51"/>
  <c r="AP51"/>
  <c r="AS51"/>
  <c r="AV51"/>
  <c r="AP58"/>
  <c r="L59"/>
  <c r="AB59"/>
  <c r="AR59"/>
  <c r="N60"/>
  <c r="AD60"/>
  <c r="AH39"/>
  <c r="AL39"/>
  <c r="AP39"/>
  <c r="D40"/>
  <c r="H40"/>
  <c r="L40"/>
  <c r="P40"/>
  <c r="X40"/>
  <c r="AB40"/>
  <c r="AF40"/>
  <c r="AJ40"/>
  <c r="AN40"/>
  <c r="AR40"/>
  <c r="AV40"/>
  <c r="AS40"/>
  <c r="AT40" s="1"/>
  <c r="F41"/>
  <c r="J41"/>
  <c r="N41"/>
  <c r="R41"/>
  <c r="V41"/>
  <c r="S41"/>
  <c r="T41" s="1"/>
  <c r="Z41"/>
  <c r="AD41"/>
  <c r="AH41"/>
  <c r="AL41"/>
  <c r="AP41"/>
  <c r="D42"/>
  <c r="H42"/>
  <c r="L42"/>
  <c r="P42"/>
  <c r="X42"/>
  <c r="AB42"/>
  <c r="AF42"/>
  <c r="AJ42"/>
  <c r="AN42"/>
  <c r="AR42"/>
  <c r="AV42"/>
  <c r="AS42"/>
  <c r="F43"/>
  <c r="J43"/>
  <c r="N43"/>
  <c r="R43"/>
  <c r="V43"/>
  <c r="S43"/>
  <c r="Z43"/>
  <c r="AD43"/>
  <c r="AH43"/>
  <c r="AL43"/>
  <c r="AP43"/>
  <c r="D44"/>
  <c r="H44"/>
  <c r="L44"/>
  <c r="P44"/>
  <c r="X44"/>
  <c r="AB44"/>
  <c r="AF44"/>
  <c r="AJ44"/>
  <c r="AN44"/>
  <c r="AR44"/>
  <c r="AV44"/>
  <c r="AS44"/>
  <c r="F45"/>
  <c r="J45"/>
  <c r="N45"/>
  <c r="R45"/>
  <c r="V45"/>
  <c r="S45"/>
  <c r="T45" s="1"/>
  <c r="Z45"/>
  <c r="AD45"/>
  <c r="AH45"/>
  <c r="AL45"/>
  <c r="AP45"/>
  <c r="D46"/>
  <c r="H46"/>
  <c r="L46"/>
  <c r="P46"/>
  <c r="X46"/>
  <c r="AB46"/>
  <c r="AF46"/>
  <c r="AJ46"/>
  <c r="AN46"/>
  <c r="AR46"/>
  <c r="AV46"/>
  <c r="AS46"/>
  <c r="AT46" s="1"/>
  <c r="F47"/>
  <c r="J47"/>
  <c r="N47"/>
  <c r="R47"/>
  <c r="V47"/>
  <c r="S47"/>
  <c r="Z47"/>
  <c r="AD47"/>
  <c r="AH47"/>
  <c r="AL47"/>
  <c r="AP47"/>
  <c r="D48"/>
  <c r="H48"/>
  <c r="L48"/>
  <c r="P48"/>
  <c r="X48"/>
  <c r="AB48"/>
  <c r="AF48"/>
  <c r="AJ48"/>
  <c r="AN48"/>
  <c r="AR48"/>
  <c r="AV48"/>
  <c r="AS48"/>
  <c r="AT48" s="1"/>
  <c r="F49"/>
  <c r="J49"/>
  <c r="N49"/>
  <c r="R49"/>
  <c r="V49"/>
  <c r="S49"/>
  <c r="Z49"/>
  <c r="AD49"/>
  <c r="AH49"/>
  <c r="AL49"/>
  <c r="AP49"/>
  <c r="D50"/>
  <c r="H50"/>
  <c r="L50"/>
  <c r="P50"/>
  <c r="X50"/>
  <c r="AB50"/>
  <c r="AH50"/>
  <c r="AR50"/>
  <c r="D51"/>
  <c r="N51"/>
  <c r="AD51"/>
  <c r="AJ51"/>
  <c r="F52"/>
  <c r="N52"/>
  <c r="S52"/>
  <c r="V52"/>
  <c r="AD52"/>
  <c r="AL52"/>
  <c r="H53"/>
  <c r="P53"/>
  <c r="X53"/>
  <c r="AF53"/>
  <c r="AN53"/>
  <c r="AS53"/>
  <c r="AV53"/>
  <c r="J54"/>
  <c r="R54"/>
  <c r="Z54"/>
  <c r="AH54"/>
  <c r="AP54"/>
  <c r="D55"/>
  <c r="L55"/>
  <c r="AB55"/>
  <c r="AJ55"/>
  <c r="AR55"/>
  <c r="F56"/>
  <c r="N56"/>
  <c r="S56"/>
  <c r="V56"/>
  <c r="AD56"/>
  <c r="AL56"/>
  <c r="H57"/>
  <c r="P57"/>
  <c r="X57"/>
  <c r="AF57"/>
  <c r="AN57"/>
  <c r="AS57"/>
  <c r="AV57"/>
  <c r="J58"/>
  <c r="R58"/>
  <c r="Z58"/>
  <c r="AL58"/>
  <c r="H59"/>
  <c r="X59"/>
  <c r="AN59"/>
  <c r="J60"/>
  <c r="Z60"/>
  <c r="AP60"/>
  <c r="AF50"/>
  <c r="AL50"/>
  <c r="AV50"/>
  <c r="AS50"/>
  <c r="AT50" s="1"/>
  <c r="H51"/>
  <c r="R51"/>
  <c r="X51"/>
  <c r="AH51"/>
  <c r="AN51"/>
  <c r="D52"/>
  <c r="AH58"/>
  <c r="D59"/>
  <c r="AJ59"/>
  <c r="F60"/>
  <c r="S60"/>
  <c r="T60" s="1"/>
  <c r="V60"/>
  <c r="AL60"/>
  <c r="F6" i="28"/>
  <c r="E6" i="29"/>
  <c r="G6" i="28"/>
  <c r="F7"/>
  <c r="G7"/>
  <c r="E7" i="29"/>
  <c r="F8" i="28"/>
  <c r="E8" i="29"/>
  <c r="G8" i="28"/>
  <c r="F9"/>
  <c r="G9"/>
  <c r="E9" i="29"/>
  <c r="F10" i="28"/>
  <c r="E10" i="29"/>
  <c r="G10" i="28"/>
  <c r="F11"/>
  <c r="G11"/>
  <c r="E11" i="29"/>
  <c r="F12" i="28"/>
  <c r="E12" i="29"/>
  <c r="G12" i="28"/>
  <c r="F13"/>
  <c r="G13"/>
  <c r="E13" i="29"/>
  <c r="F15" i="28"/>
  <c r="G15"/>
  <c r="E15" i="29"/>
  <c r="E14" i="28"/>
  <c r="F16"/>
  <c r="E16" i="29"/>
  <c r="G16" i="28"/>
  <c r="F17"/>
  <c r="G17"/>
  <c r="E17" i="29"/>
  <c r="F18" i="28"/>
  <c r="E18" i="29"/>
  <c r="G18" i="28"/>
  <c r="F19"/>
  <c r="G19"/>
  <c r="E19" i="29"/>
  <c r="F20" i="28"/>
  <c r="E20" i="29"/>
  <c r="G20" i="28"/>
  <c r="F21"/>
  <c r="G21"/>
  <c r="E21" i="29"/>
  <c r="F22" i="28"/>
  <c r="E22" i="29"/>
  <c r="G22" i="28"/>
  <c r="F23"/>
  <c r="G23"/>
  <c r="E23" i="29"/>
  <c r="F24" i="28"/>
  <c r="E24" i="29"/>
  <c r="G24" i="28"/>
  <c r="F25"/>
  <c r="G25"/>
  <c r="E25" i="29"/>
  <c r="F26" i="28"/>
  <c r="E26" i="29"/>
  <c r="G26" i="28"/>
  <c r="F28"/>
  <c r="E28" i="29"/>
  <c r="G28" i="28"/>
  <c r="E27"/>
  <c r="C11" i="35"/>
  <c r="G11"/>
  <c r="D12"/>
  <c r="H12"/>
  <c r="E13"/>
  <c r="I13"/>
  <c r="F14"/>
  <c r="C15"/>
  <c r="G15"/>
  <c r="D16"/>
  <c r="H16"/>
  <c r="E17"/>
  <c r="I17"/>
  <c r="F18"/>
  <c r="D19" i="32"/>
  <c r="D19" i="35" s="1"/>
  <c r="D20"/>
  <c r="H19" i="32"/>
  <c r="H19" i="35" s="1"/>
  <c r="H20"/>
  <c r="E21"/>
  <c r="I21"/>
  <c r="F22"/>
  <c r="C23"/>
  <c r="G23"/>
  <c r="D24"/>
  <c r="H24"/>
  <c r="E25"/>
  <c r="I25"/>
  <c r="F26"/>
  <c r="C27"/>
  <c r="G27"/>
  <c r="D28"/>
  <c r="H28"/>
  <c r="E29"/>
  <c r="I29"/>
  <c r="F30"/>
  <c r="C31"/>
  <c r="G31"/>
  <c r="E32" i="32"/>
  <c r="E32" i="35" s="1"/>
  <c r="E33"/>
  <c r="I32" i="32"/>
  <c r="I32" i="35" s="1"/>
  <c r="I33"/>
  <c r="D61" i="27"/>
  <c r="H61"/>
  <c r="L61"/>
  <c r="P61"/>
  <c r="X61"/>
  <c r="AB61"/>
  <c r="AF61"/>
  <c r="AJ61"/>
  <c r="AN61"/>
  <c r="AR61"/>
  <c r="AS61"/>
  <c r="AT61" s="1"/>
  <c r="AV61"/>
  <c r="F62"/>
  <c r="J62"/>
  <c r="N62"/>
  <c r="R62"/>
  <c r="S62"/>
  <c r="T62" s="1"/>
  <c r="V62"/>
  <c r="Z62"/>
  <c r="AD62"/>
  <c r="AH62"/>
  <c r="AL62"/>
  <c r="AP62"/>
  <c r="D63"/>
  <c r="H63"/>
  <c r="L63"/>
  <c r="P63"/>
  <c r="X63"/>
  <c r="AB63"/>
  <c r="AF63"/>
  <c r="AJ63"/>
  <c r="AN63"/>
  <c r="AR63"/>
  <c r="AS63"/>
  <c r="AT63" s="1"/>
  <c r="AV63"/>
  <c r="F64"/>
  <c r="J64"/>
  <c r="N64"/>
  <c r="R64"/>
  <c r="S64"/>
  <c r="T64" s="1"/>
  <c r="V64"/>
  <c r="Z64"/>
  <c r="AD64"/>
  <c r="AH64"/>
  <c r="AL64"/>
  <c r="AP64"/>
  <c r="D65"/>
  <c r="H65"/>
  <c r="L65"/>
  <c r="P65"/>
  <c r="X65"/>
  <c r="AB65"/>
  <c r="AF65"/>
  <c r="AJ65"/>
  <c r="AN65"/>
  <c r="AR65"/>
  <c r="AS65"/>
  <c r="AT65" s="1"/>
  <c r="AV65"/>
  <c r="F66"/>
  <c r="J66"/>
  <c r="N66"/>
  <c r="R66"/>
  <c r="S66"/>
  <c r="T66" s="1"/>
  <c r="V66"/>
  <c r="Z66"/>
  <c r="AD66"/>
  <c r="AH66"/>
  <c r="AL66"/>
  <c r="AP66"/>
  <c r="D67"/>
  <c r="H67"/>
  <c r="L67"/>
  <c r="P67"/>
  <c r="X67"/>
  <c r="AB67"/>
  <c r="AF67"/>
  <c r="AJ67"/>
  <c r="AN67"/>
  <c r="AR67"/>
  <c r="AS67"/>
  <c r="AT67" s="1"/>
  <c r="AV67"/>
  <c r="F68"/>
  <c r="J68"/>
  <c r="N68"/>
  <c r="R68"/>
  <c r="S68"/>
  <c r="T68" s="1"/>
  <c r="V68"/>
  <c r="Z68"/>
  <c r="AD68"/>
  <c r="AH68"/>
  <c r="AL68"/>
  <c r="AP68"/>
  <c r="D69"/>
  <c r="H69"/>
  <c r="L69"/>
  <c r="P69"/>
  <c r="X69"/>
  <c r="AB69"/>
  <c r="AF69"/>
  <c r="AJ69"/>
  <c r="AN69"/>
  <c r="AR69"/>
  <c r="AS69"/>
  <c r="AT69" s="1"/>
  <c r="AV69"/>
  <c r="F70"/>
  <c r="J70"/>
  <c r="N70"/>
  <c r="R70"/>
  <c r="S70"/>
  <c r="T70" s="1"/>
  <c r="V70"/>
  <c r="Z70"/>
  <c r="AD70"/>
  <c r="AH70"/>
  <c r="AL70"/>
  <c r="AP70"/>
  <c r="D71"/>
  <c r="H71"/>
  <c r="L71"/>
  <c r="P71"/>
  <c r="X71"/>
  <c r="AB71"/>
  <c r="AF71"/>
  <c r="AJ71"/>
  <c r="AN71"/>
  <c r="AR71"/>
  <c r="AS71"/>
  <c r="AT71" s="1"/>
  <c r="AV71"/>
  <c r="D6" i="29"/>
  <c r="D7"/>
  <c r="D8"/>
  <c r="D9"/>
  <c r="D10"/>
  <c r="D11"/>
  <c r="D12"/>
  <c r="D13"/>
  <c r="D15"/>
  <c r="D14" i="28"/>
  <c r="D14" i="29" s="1"/>
  <c r="D16"/>
  <c r="D17"/>
  <c r="D18"/>
  <c r="D19"/>
  <c r="D20"/>
  <c r="D21"/>
  <c r="D22"/>
  <c r="D23"/>
  <c r="D24"/>
  <c r="D25"/>
  <c r="D26"/>
  <c r="D28"/>
  <c r="D27" i="28"/>
  <c r="D27" i="29" s="1"/>
  <c r="F11" i="35"/>
  <c r="C12"/>
  <c r="G12"/>
  <c r="D13"/>
  <c r="H13"/>
  <c r="E14"/>
  <c r="I14"/>
  <c r="F15"/>
  <c r="C16"/>
  <c r="G16"/>
  <c r="D17"/>
  <c r="H17"/>
  <c r="E18"/>
  <c r="I18"/>
  <c r="C20"/>
  <c r="C19" i="32"/>
  <c r="C19" i="35" s="1"/>
  <c r="G20"/>
  <c r="G19" i="32"/>
  <c r="G19" i="35" s="1"/>
  <c r="D21"/>
  <c r="H21"/>
  <c r="E22"/>
  <c r="I22"/>
  <c r="F23"/>
  <c r="C24"/>
  <c r="G24"/>
  <c r="D25"/>
  <c r="H25"/>
  <c r="E26"/>
  <c r="I26"/>
  <c r="F27"/>
  <c r="C28"/>
  <c r="G28"/>
  <c r="D29"/>
  <c r="H29"/>
  <c r="E30"/>
  <c r="I30"/>
  <c r="F31"/>
  <c r="D33"/>
  <c r="D32" i="32"/>
  <c r="D32" i="35" s="1"/>
  <c r="H33"/>
  <c r="H32" i="32"/>
  <c r="H32" i="35" s="1"/>
  <c r="E11"/>
  <c r="I11"/>
  <c r="F12"/>
  <c r="C13"/>
  <c r="G13"/>
  <c r="D14"/>
  <c r="H14"/>
  <c r="E15"/>
  <c r="I15"/>
  <c r="F16"/>
  <c r="C17"/>
  <c r="G17"/>
  <c r="D18"/>
  <c r="H18"/>
  <c r="F19" i="32"/>
  <c r="F19" i="35" s="1"/>
  <c r="F20"/>
  <c r="C21"/>
  <c r="G21"/>
  <c r="D22"/>
  <c r="H22"/>
  <c r="E23"/>
  <c r="I23"/>
  <c r="F24"/>
  <c r="C25"/>
  <c r="G25"/>
  <c r="D26"/>
  <c r="H26"/>
  <c r="E27"/>
  <c r="I27"/>
  <c r="F28"/>
  <c r="C29"/>
  <c r="G29"/>
  <c r="D30"/>
  <c r="H30"/>
  <c r="E31"/>
  <c r="I31"/>
  <c r="C32" i="32"/>
  <c r="C32" i="35" s="1"/>
  <c r="C33"/>
  <c r="G32" i="32"/>
  <c r="G32" i="35" s="1"/>
  <c r="G33"/>
  <c r="H52" i="27"/>
  <c r="L52"/>
  <c r="P52"/>
  <c r="X52"/>
  <c r="AB52"/>
  <c r="AF52"/>
  <c r="AJ52"/>
  <c r="AN52"/>
  <c r="AR52"/>
  <c r="AV52"/>
  <c r="AS52"/>
  <c r="F53"/>
  <c r="J53"/>
  <c r="N53"/>
  <c r="R53"/>
  <c r="V53"/>
  <c r="S53"/>
  <c r="T53" s="1"/>
  <c r="Z53"/>
  <c r="AD53"/>
  <c r="AH53"/>
  <c r="AL53"/>
  <c r="AP53"/>
  <c r="D54"/>
  <c r="H54"/>
  <c r="L54"/>
  <c r="P54"/>
  <c r="X54"/>
  <c r="AB54"/>
  <c r="AF54"/>
  <c r="AJ54"/>
  <c r="AN54"/>
  <c r="AR54"/>
  <c r="AV54"/>
  <c r="AS54"/>
  <c r="AT54" s="1"/>
  <c r="F55"/>
  <c r="J55"/>
  <c r="N55"/>
  <c r="R55"/>
  <c r="V55"/>
  <c r="S55"/>
  <c r="T55" s="1"/>
  <c r="Z55"/>
  <c r="AD55"/>
  <c r="AH55"/>
  <c r="AL55"/>
  <c r="AP55"/>
  <c r="D56"/>
  <c r="H56"/>
  <c r="L56"/>
  <c r="P56"/>
  <c r="X56"/>
  <c r="AB56"/>
  <c r="AF56"/>
  <c r="AJ56"/>
  <c r="AN56"/>
  <c r="AR56"/>
  <c r="AV56"/>
  <c r="AS56"/>
  <c r="AT56" s="1"/>
  <c r="F57"/>
  <c r="J57"/>
  <c r="N57"/>
  <c r="R57"/>
  <c r="V57"/>
  <c r="S57"/>
  <c r="Z57"/>
  <c r="AD57"/>
  <c r="AH57"/>
  <c r="AL57"/>
  <c r="AP57"/>
  <c r="D58"/>
  <c r="H58"/>
  <c r="L58"/>
  <c r="P58"/>
  <c r="X58"/>
  <c r="AB58"/>
  <c r="AF58"/>
  <c r="AJ58"/>
  <c r="AN58"/>
  <c r="AR58"/>
  <c r="AV58"/>
  <c r="AS58"/>
  <c r="AT58" s="1"/>
  <c r="F59"/>
  <c r="J59"/>
  <c r="N59"/>
  <c r="R59"/>
  <c r="V59"/>
  <c r="S59"/>
  <c r="T59" s="1"/>
  <c r="Z59"/>
  <c r="AD59"/>
  <c r="AH59"/>
  <c r="AL59"/>
  <c r="AP59"/>
  <c r="D60"/>
  <c r="H60"/>
  <c r="L60"/>
  <c r="P60"/>
  <c r="X60"/>
  <c r="AB60"/>
  <c r="AF60"/>
  <c r="AJ60"/>
  <c r="AN60"/>
  <c r="AR60"/>
  <c r="AV60"/>
  <c r="AS60"/>
  <c r="AT60" s="1"/>
  <c r="F61"/>
  <c r="J61"/>
  <c r="N61"/>
  <c r="R61"/>
  <c r="V61"/>
  <c r="S61"/>
  <c r="T61" s="1"/>
  <c r="Z61"/>
  <c r="AD61"/>
  <c r="AH61"/>
  <c r="AL61"/>
  <c r="AP61"/>
  <c r="D62"/>
  <c r="H62"/>
  <c r="L62"/>
  <c r="P62"/>
  <c r="X62"/>
  <c r="AB62"/>
  <c r="AF62"/>
  <c r="AJ62"/>
  <c r="AN62"/>
  <c r="AR62"/>
  <c r="AV62"/>
  <c r="AS62"/>
  <c r="AT62" s="1"/>
  <c r="F63"/>
  <c r="J63"/>
  <c r="N63"/>
  <c r="R63"/>
  <c r="V63"/>
  <c r="S63"/>
  <c r="T63" s="1"/>
  <c r="Z63"/>
  <c r="AD63"/>
  <c r="AH63"/>
  <c r="AL63"/>
  <c r="AP63"/>
  <c r="D64"/>
  <c r="H64"/>
  <c r="L64"/>
  <c r="P64"/>
  <c r="X64"/>
  <c r="AB64"/>
  <c r="AF64"/>
  <c r="AJ64"/>
  <c r="AN64"/>
  <c r="AR64"/>
  <c r="AV64"/>
  <c r="AS64"/>
  <c r="AT64" s="1"/>
  <c r="F65"/>
  <c r="J65"/>
  <c r="N65"/>
  <c r="R65"/>
  <c r="V65"/>
  <c r="S65"/>
  <c r="T65" s="1"/>
  <c r="Z65"/>
  <c r="AD65"/>
  <c r="AH65"/>
  <c r="AL65"/>
  <c r="AP65"/>
  <c r="D66"/>
  <c r="H66"/>
  <c r="L66"/>
  <c r="P66"/>
  <c r="X66"/>
  <c r="AB66"/>
  <c r="AF66"/>
  <c r="AJ66"/>
  <c r="AN66"/>
  <c r="AR66"/>
  <c r="AV66"/>
  <c r="AS66"/>
  <c r="AT66" s="1"/>
  <c r="F67"/>
  <c r="J67"/>
  <c r="N67"/>
  <c r="R67"/>
  <c r="V67"/>
  <c r="S67"/>
  <c r="T67" s="1"/>
  <c r="Z67"/>
  <c r="AD67"/>
  <c r="AH67"/>
  <c r="AL67"/>
  <c r="AP67"/>
  <c r="D68"/>
  <c r="H68"/>
  <c r="L68"/>
  <c r="P68"/>
  <c r="X68"/>
  <c r="AB68"/>
  <c r="AF68"/>
  <c r="AJ68"/>
  <c r="AN68"/>
  <c r="AR68"/>
  <c r="AV68"/>
  <c r="AS68"/>
  <c r="AT68" s="1"/>
  <c r="F69"/>
  <c r="J69"/>
  <c r="N69"/>
  <c r="R69"/>
  <c r="V69"/>
  <c r="S69"/>
  <c r="T69" s="1"/>
  <c r="Z69"/>
  <c r="AD69"/>
  <c r="AH69"/>
  <c r="AL69"/>
  <c r="AP69"/>
  <c r="D70"/>
  <c r="H70"/>
  <c r="L70"/>
  <c r="P70"/>
  <c r="X70"/>
  <c r="AB70"/>
  <c r="AF70"/>
  <c r="AJ70"/>
  <c r="AN70"/>
  <c r="AR70"/>
  <c r="AV70"/>
  <c r="AS70"/>
  <c r="AT70" s="1"/>
  <c r="F71"/>
  <c r="J71"/>
  <c r="N71"/>
  <c r="R71"/>
  <c r="V71"/>
  <c r="S71"/>
  <c r="T71" s="1"/>
  <c r="Z71"/>
  <c r="AD71"/>
  <c r="AH71"/>
  <c r="AL71"/>
  <c r="AP71"/>
  <c r="D11" i="35"/>
  <c r="H11"/>
  <c r="E12"/>
  <c r="I12"/>
  <c r="F13"/>
  <c r="C14"/>
  <c r="G14"/>
  <c r="D15"/>
  <c r="H15"/>
  <c r="E16"/>
  <c r="I16"/>
  <c r="F17"/>
  <c r="C18"/>
  <c r="G18"/>
  <c r="E19" i="32"/>
  <c r="E19" i="35" s="1"/>
  <c r="E20"/>
  <c r="I19" i="32"/>
  <c r="I19" i="35" s="1"/>
  <c r="I20"/>
  <c r="F21"/>
  <c r="C22"/>
  <c r="G22"/>
  <c r="D23"/>
  <c r="H23"/>
  <c r="E24"/>
  <c r="I24"/>
  <c r="F25"/>
  <c r="C26"/>
  <c r="G26"/>
  <c r="D27"/>
  <c r="H27"/>
  <c r="E28"/>
  <c r="I28"/>
  <c r="F29"/>
  <c r="C30"/>
  <c r="G30"/>
  <c r="D31"/>
  <c r="H31"/>
  <c r="F32" i="32"/>
  <c r="F32" i="35" s="1"/>
  <c r="F33"/>
  <c r="E42" i="37"/>
  <c r="F42"/>
  <c r="D47"/>
  <c r="E47"/>
  <c r="D51"/>
  <c r="E51"/>
  <c r="D57"/>
  <c r="D59"/>
  <c r="D61"/>
  <c r="D63"/>
  <c r="D65"/>
  <c r="E6" i="41"/>
  <c r="I6"/>
  <c r="D7"/>
  <c r="H7"/>
  <c r="L7"/>
  <c r="G8"/>
  <c r="K8"/>
  <c r="F9"/>
  <c r="J9"/>
  <c r="E10"/>
  <c r="I10"/>
  <c r="D11"/>
  <c r="H11"/>
  <c r="L11"/>
  <c r="G12"/>
  <c r="K12"/>
  <c r="F13"/>
  <c r="J13"/>
  <c r="G15"/>
  <c r="K15"/>
  <c r="F16"/>
  <c r="J16"/>
  <c r="E17"/>
  <c r="I17"/>
  <c r="D18"/>
  <c r="H18"/>
  <c r="L18"/>
  <c r="G19"/>
  <c r="F20"/>
  <c r="E21"/>
  <c r="D22"/>
  <c r="L22"/>
  <c r="K23"/>
  <c r="J24"/>
  <c r="I25"/>
  <c r="H26"/>
  <c r="G27"/>
  <c r="F28"/>
  <c r="E29"/>
  <c r="D30"/>
  <c r="L30"/>
  <c r="K31"/>
  <c r="J32"/>
  <c r="I33"/>
  <c r="H34"/>
  <c r="G35"/>
  <c r="F36"/>
  <c r="E37"/>
  <c r="D38"/>
  <c r="L38"/>
  <c r="K39"/>
  <c r="J40"/>
  <c r="I41"/>
  <c r="H42"/>
  <c r="G43"/>
  <c r="F44"/>
  <c r="E45"/>
  <c r="D46"/>
  <c r="L46"/>
  <c r="K47"/>
  <c r="J48"/>
  <c r="I49"/>
  <c r="H50"/>
  <c r="G51"/>
  <c r="F52"/>
  <c r="E53"/>
  <c r="E17" i="37"/>
  <c r="F17"/>
  <c r="D17"/>
  <c r="E18"/>
  <c r="F18"/>
  <c r="D18"/>
  <c r="E19"/>
  <c r="F19"/>
  <c r="D19"/>
  <c r="E20"/>
  <c r="F20"/>
  <c r="D20"/>
  <c r="E21"/>
  <c r="F21"/>
  <c r="D21"/>
  <c r="E22"/>
  <c r="F22"/>
  <c r="D22"/>
  <c r="E23"/>
  <c r="F23"/>
  <c r="D23"/>
  <c r="E24"/>
  <c r="F24"/>
  <c r="D24"/>
  <c r="E25"/>
  <c r="F25"/>
  <c r="D25"/>
  <c r="E26"/>
  <c r="F26"/>
  <c r="D26"/>
  <c r="E27"/>
  <c r="F27"/>
  <c r="D27"/>
  <c r="F28"/>
  <c r="E28"/>
  <c r="E43"/>
  <c r="F43"/>
  <c r="D43"/>
  <c r="E44"/>
  <c r="D44"/>
  <c r="E48"/>
  <c r="D48"/>
  <c r="E52"/>
  <c r="D52"/>
  <c r="F55"/>
  <c r="E55"/>
  <c r="D6" i="41"/>
  <c r="H6"/>
  <c r="L6"/>
  <c r="G7"/>
  <c r="K7"/>
  <c r="F8"/>
  <c r="J8"/>
  <c r="E9"/>
  <c r="I9"/>
  <c r="D10"/>
  <c r="H10"/>
  <c r="L10"/>
  <c r="G11"/>
  <c r="K11"/>
  <c r="F12"/>
  <c r="J12"/>
  <c r="E13"/>
  <c r="I13"/>
  <c r="F15"/>
  <c r="J15"/>
  <c r="E16"/>
  <c r="I16"/>
  <c r="D17"/>
  <c r="H17"/>
  <c r="L17"/>
  <c r="G18"/>
  <c r="K18"/>
  <c r="F19"/>
  <c r="E20"/>
  <c r="D21"/>
  <c r="L21"/>
  <c r="K22"/>
  <c r="J23"/>
  <c r="I24"/>
  <c r="H25"/>
  <c r="G26"/>
  <c r="F27"/>
  <c r="E28"/>
  <c r="D29"/>
  <c r="L29"/>
  <c r="K30"/>
  <c r="J31"/>
  <c r="I32"/>
  <c r="H33"/>
  <c r="G34"/>
  <c r="F35"/>
  <c r="E36"/>
  <c r="D37"/>
  <c r="L37"/>
  <c r="K38"/>
  <c r="J39"/>
  <c r="I40"/>
  <c r="H41"/>
  <c r="G42"/>
  <c r="F43"/>
  <c r="E44"/>
  <c r="D45"/>
  <c r="L45"/>
  <c r="K46"/>
  <c r="J47"/>
  <c r="I48"/>
  <c r="H49"/>
  <c r="G50"/>
  <c r="F51"/>
  <c r="E52"/>
  <c r="D53"/>
  <c r="L53"/>
  <c r="E29" i="37"/>
  <c r="F29"/>
  <c r="D45"/>
  <c r="E45"/>
  <c r="D49"/>
  <c r="E49"/>
  <c r="D53"/>
  <c r="E53"/>
  <c r="D56"/>
  <c r="D58"/>
  <c r="D60"/>
  <c r="D62"/>
  <c r="D64"/>
  <c r="D66"/>
  <c r="G6" i="41"/>
  <c r="K6"/>
  <c r="F7"/>
  <c r="J7"/>
  <c r="E8"/>
  <c r="I8"/>
  <c r="D9"/>
  <c r="H9"/>
  <c r="L9"/>
  <c r="G10"/>
  <c r="K10"/>
  <c r="F11"/>
  <c r="J11"/>
  <c r="E12"/>
  <c r="I12"/>
  <c r="D13"/>
  <c r="H13"/>
  <c r="L13"/>
  <c r="E15"/>
  <c r="I15"/>
  <c r="D16"/>
  <c r="H16"/>
  <c r="L16"/>
  <c r="G17"/>
  <c r="K17"/>
  <c r="F18"/>
  <c r="J18"/>
  <c r="E19"/>
  <c r="K19"/>
  <c r="J20"/>
  <c r="I21"/>
  <c r="H22"/>
  <c r="G23"/>
  <c r="F24"/>
  <c r="E25"/>
  <c r="D26"/>
  <c r="L26"/>
  <c r="K27"/>
  <c r="J28"/>
  <c r="I29"/>
  <c r="H30"/>
  <c r="G31"/>
  <c r="F32"/>
  <c r="E33"/>
  <c r="D34"/>
  <c r="L34"/>
  <c r="K35"/>
  <c r="J36"/>
  <c r="I37"/>
  <c r="H38"/>
  <c r="G39"/>
  <c r="F40"/>
  <c r="E41"/>
  <c r="D42"/>
  <c r="L42"/>
  <c r="K43"/>
  <c r="J44"/>
  <c r="I45"/>
  <c r="H46"/>
  <c r="G47"/>
  <c r="F48"/>
  <c r="E49"/>
  <c r="D50"/>
  <c r="L50"/>
  <c r="K51"/>
  <c r="J52"/>
  <c r="I53"/>
  <c r="D8" i="37"/>
  <c r="E8"/>
  <c r="F8"/>
  <c r="D9"/>
  <c r="E9"/>
  <c r="F9"/>
  <c r="D10"/>
  <c r="E10"/>
  <c r="F10"/>
  <c r="D11"/>
  <c r="E11"/>
  <c r="F11"/>
  <c r="D12"/>
  <c r="E12"/>
  <c r="F12"/>
  <c r="D13"/>
  <c r="E13"/>
  <c r="F13"/>
  <c r="D14"/>
  <c r="E14"/>
  <c r="F14"/>
  <c r="E15"/>
  <c r="F15"/>
  <c r="D30"/>
  <c r="E30"/>
  <c r="F30"/>
  <c r="D31"/>
  <c r="E31"/>
  <c r="F31"/>
  <c r="D32"/>
  <c r="E32"/>
  <c r="F32"/>
  <c r="D33"/>
  <c r="E33"/>
  <c r="F33"/>
  <c r="D34"/>
  <c r="E34"/>
  <c r="F34"/>
  <c r="D35"/>
  <c r="E35"/>
  <c r="F35"/>
  <c r="D36"/>
  <c r="E36"/>
  <c r="F36"/>
  <c r="D37"/>
  <c r="E37"/>
  <c r="F37"/>
  <c r="D38"/>
  <c r="E38"/>
  <c r="F38"/>
  <c r="D39"/>
  <c r="E39"/>
  <c r="F39"/>
  <c r="D40"/>
  <c r="E40"/>
  <c r="F40"/>
  <c r="E41"/>
  <c r="F41"/>
  <c r="D46"/>
  <c r="E46"/>
  <c r="D50"/>
  <c r="E50"/>
  <c r="E54"/>
  <c r="F6" i="41"/>
  <c r="J6"/>
  <c r="E7"/>
  <c r="I7"/>
  <c r="D8"/>
  <c r="H8"/>
  <c r="L8"/>
  <c r="G9"/>
  <c r="K9"/>
  <c r="F10"/>
  <c r="J10"/>
  <c r="E11"/>
  <c r="I11"/>
  <c r="D12"/>
  <c r="H12"/>
  <c r="L12"/>
  <c r="G13"/>
  <c r="K13"/>
  <c r="D15"/>
  <c r="H15"/>
  <c r="L15"/>
  <c r="G16"/>
  <c r="K16"/>
  <c r="F17"/>
  <c r="J17"/>
  <c r="E18"/>
  <c r="I18"/>
  <c r="D19"/>
  <c r="J19"/>
  <c r="I20"/>
  <c r="H21"/>
  <c r="G22"/>
  <c r="F23"/>
  <c r="E24"/>
  <c r="D25"/>
  <c r="L25"/>
  <c r="K26"/>
  <c r="J27"/>
  <c r="I28"/>
  <c r="H29"/>
  <c r="G30"/>
  <c r="F31"/>
  <c r="E32"/>
  <c r="D33"/>
  <c r="L33"/>
  <c r="K34"/>
  <c r="J35"/>
  <c r="I36"/>
  <c r="H37"/>
  <c r="G38"/>
  <c r="F39"/>
  <c r="E40"/>
  <c r="D41"/>
  <c r="L41"/>
  <c r="K42"/>
  <c r="J43"/>
  <c r="I44"/>
  <c r="H45"/>
  <c r="G46"/>
  <c r="F47"/>
  <c r="E48"/>
  <c r="D49"/>
  <c r="L49"/>
  <c r="K50"/>
  <c r="J51"/>
  <c r="I52"/>
  <c r="H53"/>
  <c r="I19"/>
  <c r="D20"/>
  <c r="H20"/>
  <c r="L20"/>
  <c r="G21"/>
  <c r="K21"/>
  <c r="F22"/>
  <c r="J22"/>
  <c r="E23"/>
  <c r="I23"/>
  <c r="D24"/>
  <c r="H24"/>
  <c r="L24"/>
  <c r="G25"/>
  <c r="K25"/>
  <c r="F26"/>
  <c r="J26"/>
  <c r="E27"/>
  <c r="I27"/>
  <c r="D28"/>
  <c r="H28"/>
  <c r="L28"/>
  <c r="G29"/>
  <c r="K29"/>
  <c r="F30"/>
  <c r="J30"/>
  <c r="E31"/>
  <c r="I31"/>
  <c r="D32"/>
  <c r="H32"/>
  <c r="L32"/>
  <c r="G33"/>
  <c r="K33"/>
  <c r="F34"/>
  <c r="J34"/>
  <c r="E35"/>
  <c r="I35"/>
  <c r="D36"/>
  <c r="H36"/>
  <c r="L36"/>
  <c r="G37"/>
  <c r="K37"/>
  <c r="F38"/>
  <c r="J38"/>
  <c r="E39"/>
  <c r="I39"/>
  <c r="D40"/>
  <c r="H40"/>
  <c r="L40"/>
  <c r="G41"/>
  <c r="K41"/>
  <c r="F42"/>
  <c r="J42"/>
  <c r="E43"/>
  <c r="I43"/>
  <c r="D44"/>
  <c r="H44"/>
  <c r="L44"/>
  <c r="G45"/>
  <c r="K45"/>
  <c r="F46"/>
  <c r="J46"/>
  <c r="E47"/>
  <c r="I47"/>
  <c r="D48"/>
  <c r="H48"/>
  <c r="L48"/>
  <c r="G49"/>
  <c r="K49"/>
  <c r="F50"/>
  <c r="J50"/>
  <c r="E51"/>
  <c r="I51"/>
  <c r="D52"/>
  <c r="H52"/>
  <c r="L52"/>
  <c r="G53"/>
  <c r="K53"/>
  <c r="D5" i="43"/>
  <c r="H5"/>
  <c r="E6"/>
  <c r="I6"/>
  <c r="F7"/>
  <c r="J7"/>
  <c r="G8"/>
  <c r="D9"/>
  <c r="H9"/>
  <c r="E10"/>
  <c r="I10"/>
  <c r="F11"/>
  <c r="J11"/>
  <c r="G12"/>
  <c r="D14"/>
  <c r="H14"/>
  <c r="E15"/>
  <c r="I15"/>
  <c r="F16"/>
  <c r="J16"/>
  <c r="G17"/>
  <c r="D18"/>
  <c r="H18"/>
  <c r="E19"/>
  <c r="I19"/>
  <c r="F20"/>
  <c r="J20"/>
  <c r="G21"/>
  <c r="D22"/>
  <c r="H22"/>
  <c r="E23"/>
  <c r="I23"/>
  <c r="F24"/>
  <c r="J24"/>
  <c r="G25"/>
  <c r="D26"/>
  <c r="H26"/>
  <c r="E27"/>
  <c r="I27"/>
  <c r="F28"/>
  <c r="J28"/>
  <c r="G29"/>
  <c r="D30"/>
  <c r="H30"/>
  <c r="E31"/>
  <c r="I31"/>
  <c r="F32"/>
  <c r="J32"/>
  <c r="G33"/>
  <c r="D34"/>
  <c r="H34"/>
  <c r="E35"/>
  <c r="I35"/>
  <c r="F36"/>
  <c r="J36"/>
  <c r="G37"/>
  <c r="D38"/>
  <c r="H38"/>
  <c r="E39"/>
  <c r="I39"/>
  <c r="F40"/>
  <c r="J40"/>
  <c r="G41"/>
  <c r="D42"/>
  <c r="H42"/>
  <c r="E43"/>
  <c r="I43"/>
  <c r="F44"/>
  <c r="J44"/>
  <c r="G45"/>
  <c r="D46"/>
  <c r="H46"/>
  <c r="E47"/>
  <c r="I47"/>
  <c r="F48"/>
  <c r="J48"/>
  <c r="G49"/>
  <c r="D50"/>
  <c r="H50"/>
  <c r="E51"/>
  <c r="I51"/>
  <c r="F52"/>
  <c r="J52"/>
  <c r="D15" i="44"/>
  <c r="D10" i="45"/>
  <c r="F13"/>
  <c r="G13"/>
  <c r="D15"/>
  <c r="F18"/>
  <c r="G18"/>
  <c r="E29" i="47"/>
  <c r="F29"/>
  <c r="D44"/>
  <c r="E44"/>
  <c r="D48"/>
  <c r="E48"/>
  <c r="D52"/>
  <c r="E52"/>
  <c r="E55"/>
  <c r="F55"/>
  <c r="D6" i="51"/>
  <c r="H6"/>
  <c r="L6"/>
  <c r="G7"/>
  <c r="K7"/>
  <c r="F8"/>
  <c r="J8"/>
  <c r="E9"/>
  <c r="I9"/>
  <c r="D10"/>
  <c r="H10"/>
  <c r="L10"/>
  <c r="G11"/>
  <c r="K11"/>
  <c r="F12"/>
  <c r="J12"/>
  <c r="E13"/>
  <c r="I13"/>
  <c r="G15"/>
  <c r="K15"/>
  <c r="F16"/>
  <c r="J16"/>
  <c r="E17"/>
  <c r="I17"/>
  <c r="D18"/>
  <c r="H18"/>
  <c r="L18"/>
  <c r="G19"/>
  <c r="K19"/>
  <c r="F20"/>
  <c r="J20"/>
  <c r="E21"/>
  <c r="I21"/>
  <c r="D22"/>
  <c r="H22"/>
  <c r="L22"/>
  <c r="G23"/>
  <c r="K23"/>
  <c r="F24"/>
  <c r="J24"/>
  <c r="E25"/>
  <c r="I25"/>
  <c r="D26"/>
  <c r="H26"/>
  <c r="L26"/>
  <c r="G27"/>
  <c r="K27"/>
  <c r="F28"/>
  <c r="J28"/>
  <c r="E29"/>
  <c r="I29"/>
  <c r="E30"/>
  <c r="D31"/>
  <c r="L31"/>
  <c r="K32"/>
  <c r="J33"/>
  <c r="I34"/>
  <c r="H35"/>
  <c r="G36"/>
  <c r="F37"/>
  <c r="E38"/>
  <c r="D39"/>
  <c r="L39"/>
  <c r="G40"/>
  <c r="F41"/>
  <c r="E42"/>
  <c r="D43"/>
  <c r="L43"/>
  <c r="K44"/>
  <c r="J45"/>
  <c r="I46"/>
  <c r="H47"/>
  <c r="G48"/>
  <c r="F49"/>
  <c r="E50"/>
  <c r="D51"/>
  <c r="L51"/>
  <c r="K52"/>
  <c r="I53"/>
  <c r="H19" i="41"/>
  <c r="L19"/>
  <c r="G20"/>
  <c r="K20"/>
  <c r="F21"/>
  <c r="J21"/>
  <c r="E22"/>
  <c r="I22"/>
  <c r="D23"/>
  <c r="H23"/>
  <c r="L23"/>
  <c r="G24"/>
  <c r="K24"/>
  <c r="F25"/>
  <c r="J25"/>
  <c r="E26"/>
  <c r="I26"/>
  <c r="D27"/>
  <c r="H27"/>
  <c r="L27"/>
  <c r="G28"/>
  <c r="K28"/>
  <c r="F29"/>
  <c r="J29"/>
  <c r="E30"/>
  <c r="I30"/>
  <c r="D31"/>
  <c r="H31"/>
  <c r="L31"/>
  <c r="G32"/>
  <c r="K32"/>
  <c r="F33"/>
  <c r="J33"/>
  <c r="E34"/>
  <c r="I34"/>
  <c r="D35"/>
  <c r="H35"/>
  <c r="L35"/>
  <c r="G36"/>
  <c r="K36"/>
  <c r="F37"/>
  <c r="J37"/>
  <c r="E38"/>
  <c r="I38"/>
  <c r="D39"/>
  <c r="H39"/>
  <c r="L39"/>
  <c r="G40"/>
  <c r="K40"/>
  <c r="F41"/>
  <c r="J41"/>
  <c r="E42"/>
  <c r="I42"/>
  <c r="D43"/>
  <c r="H43"/>
  <c r="L43"/>
  <c r="G44"/>
  <c r="K44"/>
  <c r="F45"/>
  <c r="J45"/>
  <c r="E46"/>
  <c r="I46"/>
  <c r="D47"/>
  <c r="H47"/>
  <c r="L47"/>
  <c r="G48"/>
  <c r="K48"/>
  <c r="F49"/>
  <c r="J49"/>
  <c r="E50"/>
  <c r="I50"/>
  <c r="D51"/>
  <c r="H51"/>
  <c r="L51"/>
  <c r="G52"/>
  <c r="K52"/>
  <c r="F53"/>
  <c r="J53"/>
  <c r="G5" i="43"/>
  <c r="D6"/>
  <c r="H6"/>
  <c r="E7"/>
  <c r="I7"/>
  <c r="F8"/>
  <c r="J8"/>
  <c r="G9"/>
  <c r="D10"/>
  <c r="H10"/>
  <c r="E11"/>
  <c r="I11"/>
  <c r="F12"/>
  <c r="J12"/>
  <c r="G14"/>
  <c r="D15"/>
  <c r="H15"/>
  <c r="E16"/>
  <c r="I16"/>
  <c r="F17"/>
  <c r="J17"/>
  <c r="G18"/>
  <c r="D19"/>
  <c r="H19"/>
  <c r="E20"/>
  <c r="I20"/>
  <c r="F21"/>
  <c r="J21"/>
  <c r="G22"/>
  <c r="D23"/>
  <c r="H23"/>
  <c r="E24"/>
  <c r="I24"/>
  <c r="F25"/>
  <c r="J25"/>
  <c r="G26"/>
  <c r="D27"/>
  <c r="H27"/>
  <c r="E28"/>
  <c r="I28"/>
  <c r="F29"/>
  <c r="J29"/>
  <c r="G30"/>
  <c r="D31"/>
  <c r="H31"/>
  <c r="E32"/>
  <c r="I32"/>
  <c r="F33"/>
  <c r="J33"/>
  <c r="G34"/>
  <c r="D35"/>
  <c r="H35"/>
  <c r="E36"/>
  <c r="I36"/>
  <c r="F37"/>
  <c r="J37"/>
  <c r="G38"/>
  <c r="D39"/>
  <c r="H39"/>
  <c r="E40"/>
  <c r="I40"/>
  <c r="F41"/>
  <c r="J41"/>
  <c r="G42"/>
  <c r="D43"/>
  <c r="H43"/>
  <c r="E44"/>
  <c r="I44"/>
  <c r="F45"/>
  <c r="J45"/>
  <c r="G46"/>
  <c r="D47"/>
  <c r="H47"/>
  <c r="E48"/>
  <c r="I48"/>
  <c r="F49"/>
  <c r="J49"/>
  <c r="G50"/>
  <c r="D51"/>
  <c r="H51"/>
  <c r="E52"/>
  <c r="I52"/>
  <c r="D14" i="44"/>
  <c r="G16"/>
  <c r="F16"/>
  <c r="G12" i="45"/>
  <c r="F12"/>
  <c r="D14"/>
  <c r="G16"/>
  <c r="F16"/>
  <c r="E8" i="47"/>
  <c r="F8"/>
  <c r="D8"/>
  <c r="E9"/>
  <c r="F9"/>
  <c r="D9"/>
  <c r="E10"/>
  <c r="F10"/>
  <c r="D10"/>
  <c r="E11"/>
  <c r="F11"/>
  <c r="D11"/>
  <c r="E12"/>
  <c r="F12"/>
  <c r="D12"/>
  <c r="E13"/>
  <c r="F13"/>
  <c r="D13"/>
  <c r="E14"/>
  <c r="F14"/>
  <c r="D14"/>
  <c r="F15"/>
  <c r="E15"/>
  <c r="E30"/>
  <c r="F30"/>
  <c r="D30"/>
  <c r="E31"/>
  <c r="F31"/>
  <c r="D31"/>
  <c r="E32"/>
  <c r="F32"/>
  <c r="D32"/>
  <c r="E33"/>
  <c r="F33"/>
  <c r="D33"/>
  <c r="E34"/>
  <c r="F34"/>
  <c r="D34"/>
  <c r="E35"/>
  <c r="F35"/>
  <c r="D35"/>
  <c r="E36"/>
  <c r="F36"/>
  <c r="D36"/>
  <c r="E37"/>
  <c r="F37"/>
  <c r="D37"/>
  <c r="E38"/>
  <c r="F38"/>
  <c r="D38"/>
  <c r="E39"/>
  <c r="F39"/>
  <c r="D39"/>
  <c r="E40"/>
  <c r="F40"/>
  <c r="D40"/>
  <c r="F41"/>
  <c r="E41"/>
  <c r="E45"/>
  <c r="D45"/>
  <c r="E49"/>
  <c r="D49"/>
  <c r="E53"/>
  <c r="D53"/>
  <c r="D56"/>
  <c r="D58"/>
  <c r="D60"/>
  <c r="D62"/>
  <c r="D64"/>
  <c r="D66"/>
  <c r="G6" i="51"/>
  <c r="K6"/>
  <c r="F7"/>
  <c r="J7"/>
  <c r="E8"/>
  <c r="I8"/>
  <c r="D9"/>
  <c r="H9"/>
  <c r="L9"/>
  <c r="G10"/>
  <c r="K10"/>
  <c r="F11"/>
  <c r="J11"/>
  <c r="E12"/>
  <c r="I12"/>
  <c r="D13"/>
  <c r="H13"/>
  <c r="L13"/>
  <c r="F15"/>
  <c r="J15"/>
  <c r="E16"/>
  <c r="I16"/>
  <c r="D17"/>
  <c r="H17"/>
  <c r="L17"/>
  <c r="G18"/>
  <c r="K18"/>
  <c r="F19"/>
  <c r="J19"/>
  <c r="E20"/>
  <c r="I20"/>
  <c r="D21"/>
  <c r="H21"/>
  <c r="L21"/>
  <c r="G22"/>
  <c r="K22"/>
  <c r="F23"/>
  <c r="J23"/>
  <c r="E24"/>
  <c r="I24"/>
  <c r="D25"/>
  <c r="H25"/>
  <c r="L25"/>
  <c r="G26"/>
  <c r="K26"/>
  <c r="J27"/>
  <c r="E28"/>
  <c r="I28"/>
  <c r="D29"/>
  <c r="H29"/>
  <c r="D30"/>
  <c r="L30"/>
  <c r="K31"/>
  <c r="J32"/>
  <c r="I33"/>
  <c r="H34"/>
  <c r="G35"/>
  <c r="F36"/>
  <c r="E37"/>
  <c r="D38"/>
  <c r="L38"/>
  <c r="K39"/>
  <c r="E41"/>
  <c r="D42"/>
  <c r="L42"/>
  <c r="K43"/>
  <c r="J44"/>
  <c r="I45"/>
  <c r="H46"/>
  <c r="G47"/>
  <c r="F48"/>
  <c r="E49"/>
  <c r="D50"/>
  <c r="L50"/>
  <c r="K51"/>
  <c r="J52"/>
  <c r="F5" i="43"/>
  <c r="J5"/>
  <c r="G6"/>
  <c r="D7"/>
  <c r="H7"/>
  <c r="E8"/>
  <c r="I8"/>
  <c r="F9"/>
  <c r="J9"/>
  <c r="G10"/>
  <c r="D11"/>
  <c r="H11"/>
  <c r="E12"/>
  <c r="I12"/>
  <c r="F14"/>
  <c r="J14"/>
  <c r="G15"/>
  <c r="D16"/>
  <c r="H16"/>
  <c r="E17"/>
  <c r="I17"/>
  <c r="F18"/>
  <c r="J18"/>
  <c r="G19"/>
  <c r="D20"/>
  <c r="H20"/>
  <c r="E21"/>
  <c r="I21"/>
  <c r="F22"/>
  <c r="J22"/>
  <c r="G23"/>
  <c r="D24"/>
  <c r="H24"/>
  <c r="E25"/>
  <c r="I25"/>
  <c r="F26"/>
  <c r="J26"/>
  <c r="G27"/>
  <c r="D28"/>
  <c r="H28"/>
  <c r="E29"/>
  <c r="I29"/>
  <c r="F30"/>
  <c r="J30"/>
  <c r="G31"/>
  <c r="D32"/>
  <c r="H32"/>
  <c r="E33"/>
  <c r="I33"/>
  <c r="F34"/>
  <c r="J34"/>
  <c r="G35"/>
  <c r="D36"/>
  <c r="H36"/>
  <c r="E37"/>
  <c r="I37"/>
  <c r="F38"/>
  <c r="J38"/>
  <c r="G39"/>
  <c r="D40"/>
  <c r="H40"/>
  <c r="E41"/>
  <c r="I41"/>
  <c r="F42"/>
  <c r="J42"/>
  <c r="G43"/>
  <c r="D44"/>
  <c r="H44"/>
  <c r="E45"/>
  <c r="I45"/>
  <c r="F46"/>
  <c r="J46"/>
  <c r="G47"/>
  <c r="D48"/>
  <c r="H48"/>
  <c r="E49"/>
  <c r="I49"/>
  <c r="F50"/>
  <c r="J50"/>
  <c r="G51"/>
  <c r="D52"/>
  <c r="H52"/>
  <c r="F15" i="44"/>
  <c r="G15"/>
  <c r="F10" i="45"/>
  <c r="G10"/>
  <c r="D13"/>
  <c r="F15"/>
  <c r="G15"/>
  <c r="D18"/>
  <c r="E42" i="47"/>
  <c r="F42"/>
  <c r="D46"/>
  <c r="E46"/>
  <c r="D50"/>
  <c r="E50"/>
  <c r="E54"/>
  <c r="F6" i="51"/>
  <c r="J6"/>
  <c r="E7"/>
  <c r="I7"/>
  <c r="D8"/>
  <c r="H8"/>
  <c r="L8"/>
  <c r="G9"/>
  <c r="K9"/>
  <c r="F10"/>
  <c r="J10"/>
  <c r="E11"/>
  <c r="I11"/>
  <c r="D12"/>
  <c r="H12"/>
  <c r="L12"/>
  <c r="G13"/>
  <c r="K13"/>
  <c r="E15"/>
  <c r="I15"/>
  <c r="D16"/>
  <c r="H16"/>
  <c r="L16"/>
  <c r="G17"/>
  <c r="K17"/>
  <c r="F18"/>
  <c r="J18"/>
  <c r="E19"/>
  <c r="I19"/>
  <c r="D20"/>
  <c r="H20"/>
  <c r="L20"/>
  <c r="G21"/>
  <c r="K21"/>
  <c r="F22"/>
  <c r="J22"/>
  <c r="E23"/>
  <c r="I23"/>
  <c r="D24"/>
  <c r="H24"/>
  <c r="L24"/>
  <c r="G25"/>
  <c r="K25"/>
  <c r="F26"/>
  <c r="J26"/>
  <c r="I27"/>
  <c r="D28"/>
  <c r="H28"/>
  <c r="L28"/>
  <c r="G29"/>
  <c r="K29"/>
  <c r="I30"/>
  <c r="H31"/>
  <c r="G32"/>
  <c r="F33"/>
  <c r="E34"/>
  <c r="D35"/>
  <c r="L35"/>
  <c r="K36"/>
  <c r="J37"/>
  <c r="I38"/>
  <c r="H39"/>
  <c r="K40"/>
  <c r="J41"/>
  <c r="I42"/>
  <c r="H43"/>
  <c r="G44"/>
  <c r="F45"/>
  <c r="E46"/>
  <c r="D47"/>
  <c r="L47"/>
  <c r="K48"/>
  <c r="J49"/>
  <c r="I50"/>
  <c r="H51"/>
  <c r="G52"/>
  <c r="E5" i="43"/>
  <c r="I5"/>
  <c r="F6"/>
  <c r="J6"/>
  <c r="G7"/>
  <c r="D8"/>
  <c r="H8"/>
  <c r="E9"/>
  <c r="I9"/>
  <c r="F10"/>
  <c r="J10"/>
  <c r="G11"/>
  <c r="D12"/>
  <c r="H12"/>
  <c r="E14"/>
  <c r="I14"/>
  <c r="F15"/>
  <c r="J15"/>
  <c r="G16"/>
  <c r="D17"/>
  <c r="H17"/>
  <c r="E18"/>
  <c r="I18"/>
  <c r="F19"/>
  <c r="J19"/>
  <c r="G20"/>
  <c r="D21"/>
  <c r="H21"/>
  <c r="E22"/>
  <c r="I22"/>
  <c r="F23"/>
  <c r="J23"/>
  <c r="G24"/>
  <c r="D25"/>
  <c r="H25"/>
  <c r="E26"/>
  <c r="I26"/>
  <c r="F27"/>
  <c r="J27"/>
  <c r="G28"/>
  <c r="D29"/>
  <c r="H29"/>
  <c r="E30"/>
  <c r="I30"/>
  <c r="F31"/>
  <c r="J31"/>
  <c r="G32"/>
  <c r="D33"/>
  <c r="H33"/>
  <c r="E34"/>
  <c r="I34"/>
  <c r="F35"/>
  <c r="J35"/>
  <c r="G36"/>
  <c r="D37"/>
  <c r="H37"/>
  <c r="E38"/>
  <c r="I38"/>
  <c r="F39"/>
  <c r="J39"/>
  <c r="G40"/>
  <c r="D41"/>
  <c r="H41"/>
  <c r="E42"/>
  <c r="I42"/>
  <c r="F43"/>
  <c r="J43"/>
  <c r="G44"/>
  <c r="D45"/>
  <c r="H45"/>
  <c r="E46"/>
  <c r="I46"/>
  <c r="F47"/>
  <c r="J47"/>
  <c r="G48"/>
  <c r="D49"/>
  <c r="H49"/>
  <c r="E50"/>
  <c r="I50"/>
  <c r="F51"/>
  <c r="J51"/>
  <c r="G52"/>
  <c r="F14" i="44"/>
  <c r="G14"/>
  <c r="D16"/>
  <c r="D12" i="45"/>
  <c r="F14"/>
  <c r="G14"/>
  <c r="D16"/>
  <c r="D17" i="47"/>
  <c r="E17"/>
  <c r="F17"/>
  <c r="D18"/>
  <c r="E18"/>
  <c r="F18"/>
  <c r="D19"/>
  <c r="E19"/>
  <c r="F19"/>
  <c r="D20"/>
  <c r="E20"/>
  <c r="F20"/>
  <c r="D21"/>
  <c r="E21"/>
  <c r="F21"/>
  <c r="D22"/>
  <c r="E22"/>
  <c r="F22"/>
  <c r="D23"/>
  <c r="E23"/>
  <c r="F23"/>
  <c r="D24"/>
  <c r="E24"/>
  <c r="F24"/>
  <c r="D25"/>
  <c r="E25"/>
  <c r="F25"/>
  <c r="D26"/>
  <c r="E26"/>
  <c r="F26"/>
  <c r="D27"/>
  <c r="E27"/>
  <c r="F27"/>
  <c r="E28"/>
  <c r="F28"/>
  <c r="D43"/>
  <c r="E43"/>
  <c r="D47"/>
  <c r="E47"/>
  <c r="D51"/>
  <c r="E51"/>
  <c r="D57"/>
  <c r="D59"/>
  <c r="D61"/>
  <c r="D63"/>
  <c r="D65"/>
  <c r="E6" i="51"/>
  <c r="I6"/>
  <c r="D7"/>
  <c r="H7"/>
  <c r="L7"/>
  <c r="G8"/>
  <c r="K8"/>
  <c r="F9"/>
  <c r="J9"/>
  <c r="E10"/>
  <c r="I10"/>
  <c r="D11"/>
  <c r="H11"/>
  <c r="L11"/>
  <c r="G12"/>
  <c r="K12"/>
  <c r="F13"/>
  <c r="J13"/>
  <c r="D15"/>
  <c r="H15"/>
  <c r="L15"/>
  <c r="G16"/>
  <c r="K16"/>
  <c r="F17"/>
  <c r="J17"/>
  <c r="E18"/>
  <c r="I18"/>
  <c r="D19"/>
  <c r="H19"/>
  <c r="L19"/>
  <c r="G20"/>
  <c r="K20"/>
  <c r="F21"/>
  <c r="J21"/>
  <c r="E22"/>
  <c r="I22"/>
  <c r="D23"/>
  <c r="H23"/>
  <c r="L23"/>
  <c r="G24"/>
  <c r="K24"/>
  <c r="F25"/>
  <c r="J25"/>
  <c r="E26"/>
  <c r="I26"/>
  <c r="H27"/>
  <c r="L27"/>
  <c r="G28"/>
  <c r="K28"/>
  <c r="F29"/>
  <c r="J29"/>
  <c r="H30"/>
  <c r="G31"/>
  <c r="F32"/>
  <c r="E33"/>
  <c r="D34"/>
  <c r="L34"/>
  <c r="K35"/>
  <c r="J36"/>
  <c r="I37"/>
  <c r="H38"/>
  <c r="G39"/>
  <c r="J40"/>
  <c r="I41"/>
  <c r="H42"/>
  <c r="G43"/>
  <c r="F44"/>
  <c r="E45"/>
  <c r="D46"/>
  <c r="L46"/>
  <c r="K47"/>
  <c r="J48"/>
  <c r="I49"/>
  <c r="H50"/>
  <c r="G51"/>
  <c r="F52"/>
  <c r="J53"/>
  <c r="L29"/>
  <c r="G30"/>
  <c r="K30"/>
  <c r="F31"/>
  <c r="J31"/>
  <c r="E32"/>
  <c r="I32"/>
  <c r="D33"/>
  <c r="H33"/>
  <c r="L33"/>
  <c r="G34"/>
  <c r="K34"/>
  <c r="F35"/>
  <c r="J35"/>
  <c r="E36"/>
  <c r="I36"/>
  <c r="D37"/>
  <c r="H37"/>
  <c r="L37"/>
  <c r="G38"/>
  <c r="K38"/>
  <c r="F39"/>
  <c r="J39"/>
  <c r="I40"/>
  <c r="D41"/>
  <c r="H41"/>
  <c r="L41"/>
  <c r="G42"/>
  <c r="K42"/>
  <c r="F43"/>
  <c r="J43"/>
  <c r="E44"/>
  <c r="I44"/>
  <c r="D45"/>
  <c r="H45"/>
  <c r="L45"/>
  <c r="G46"/>
  <c r="K46"/>
  <c r="F47"/>
  <c r="J47"/>
  <c r="E48"/>
  <c r="I48"/>
  <c r="D49"/>
  <c r="H49"/>
  <c r="L49"/>
  <c r="G50"/>
  <c r="K50"/>
  <c r="F51"/>
  <c r="J51"/>
  <c r="E52"/>
  <c r="I52"/>
  <c r="H53"/>
  <c r="L53"/>
  <c r="C55" i="59"/>
  <c r="F5" i="53"/>
  <c r="J5"/>
  <c r="G6"/>
  <c r="D7"/>
  <c r="H7"/>
  <c r="E8"/>
  <c r="I8"/>
  <c r="F9"/>
  <c r="J9"/>
  <c r="G10"/>
  <c r="D11"/>
  <c r="H11"/>
  <c r="E12"/>
  <c r="I12"/>
  <c r="G14"/>
  <c r="D15"/>
  <c r="H15"/>
  <c r="E16"/>
  <c r="I16"/>
  <c r="F17"/>
  <c r="J17"/>
  <c r="G18"/>
  <c r="D19"/>
  <c r="H19"/>
  <c r="E20"/>
  <c r="I20"/>
  <c r="F21"/>
  <c r="J21"/>
  <c r="G22"/>
  <c r="D23"/>
  <c r="H23"/>
  <c r="E24"/>
  <c r="I24"/>
  <c r="F25"/>
  <c r="J25"/>
  <c r="D27"/>
  <c r="H27"/>
  <c r="E28"/>
  <c r="I28"/>
  <c r="F29"/>
  <c r="J29"/>
  <c r="G30"/>
  <c r="D31"/>
  <c r="H31"/>
  <c r="E32"/>
  <c r="I32"/>
  <c r="F33"/>
  <c r="J33"/>
  <c r="G34"/>
  <c r="D35"/>
  <c r="H35"/>
  <c r="E36"/>
  <c r="I36"/>
  <c r="F37"/>
  <c r="J37"/>
  <c r="G38"/>
  <c r="E40"/>
  <c r="I40"/>
  <c r="F41"/>
  <c r="J41"/>
  <c r="G42"/>
  <c r="D43"/>
  <c r="H43"/>
  <c r="E44"/>
  <c r="I44"/>
  <c r="F45"/>
  <c r="J45"/>
  <c r="G46"/>
  <c r="D47"/>
  <c r="H47"/>
  <c r="E48"/>
  <c r="I48"/>
  <c r="F49"/>
  <c r="J49"/>
  <c r="G50"/>
  <c r="D51"/>
  <c r="H51"/>
  <c r="F9" i="54"/>
  <c r="E13" i="55"/>
  <c r="E18"/>
  <c r="E10" i="57"/>
  <c r="E15"/>
  <c r="D8" i="59"/>
  <c r="E8"/>
  <c r="F8"/>
  <c r="D9"/>
  <c r="E9"/>
  <c r="F9"/>
  <c r="D10"/>
  <c r="E10"/>
  <c r="F10"/>
  <c r="D11"/>
  <c r="E11"/>
  <c r="F11"/>
  <c r="D12"/>
  <c r="E12"/>
  <c r="F12"/>
  <c r="D13"/>
  <c r="E13"/>
  <c r="F13"/>
  <c r="D14"/>
  <c r="E14"/>
  <c r="F14"/>
  <c r="E15"/>
  <c r="F15"/>
  <c r="D44"/>
  <c r="E44"/>
  <c r="D48"/>
  <c r="E48"/>
  <c r="D52"/>
  <c r="E52"/>
  <c r="F30" i="51"/>
  <c r="J30"/>
  <c r="E31"/>
  <c r="I31"/>
  <c r="D32"/>
  <c r="H32"/>
  <c r="L32"/>
  <c r="G33"/>
  <c r="K33"/>
  <c r="F34"/>
  <c r="J34"/>
  <c r="E35"/>
  <c r="I35"/>
  <c r="D36"/>
  <c r="H36"/>
  <c r="L36"/>
  <c r="G37"/>
  <c r="K37"/>
  <c r="F38"/>
  <c r="J38"/>
  <c r="E39"/>
  <c r="I39"/>
  <c r="H40"/>
  <c r="L40"/>
  <c r="G41"/>
  <c r="K41"/>
  <c r="F42"/>
  <c r="J42"/>
  <c r="E43"/>
  <c r="I43"/>
  <c r="D44"/>
  <c r="H44"/>
  <c r="L44"/>
  <c r="G45"/>
  <c r="K45"/>
  <c r="F46"/>
  <c r="J46"/>
  <c r="E47"/>
  <c r="I47"/>
  <c r="D48"/>
  <c r="H48"/>
  <c r="L48"/>
  <c r="G49"/>
  <c r="K49"/>
  <c r="F50"/>
  <c r="J50"/>
  <c r="E51"/>
  <c r="I51"/>
  <c r="D52"/>
  <c r="H52"/>
  <c r="L52"/>
  <c r="G53"/>
  <c r="K53"/>
  <c r="E5" i="53"/>
  <c r="I5"/>
  <c r="F6"/>
  <c r="J6"/>
  <c r="G7"/>
  <c r="D8"/>
  <c r="H8"/>
  <c r="E9"/>
  <c r="I9"/>
  <c r="F10"/>
  <c r="J10"/>
  <c r="G11"/>
  <c r="D12"/>
  <c r="H12"/>
  <c r="F14"/>
  <c r="J14"/>
  <c r="G15"/>
  <c r="D16"/>
  <c r="H16"/>
  <c r="E17"/>
  <c r="I17"/>
  <c r="F18"/>
  <c r="J18"/>
  <c r="G19"/>
  <c r="D20"/>
  <c r="H20"/>
  <c r="E21"/>
  <c r="I21"/>
  <c r="F22"/>
  <c r="J22"/>
  <c r="G23"/>
  <c r="D24"/>
  <c r="H24"/>
  <c r="E25"/>
  <c r="I25"/>
  <c r="G27"/>
  <c r="D28"/>
  <c r="H28"/>
  <c r="E29"/>
  <c r="I29"/>
  <c r="F30"/>
  <c r="J30"/>
  <c r="G31"/>
  <c r="D32"/>
  <c r="H32"/>
  <c r="E33"/>
  <c r="I33"/>
  <c r="F34"/>
  <c r="J34"/>
  <c r="G35"/>
  <c r="D36"/>
  <c r="H36"/>
  <c r="E37"/>
  <c r="I37"/>
  <c r="F38"/>
  <c r="J38"/>
  <c r="D40"/>
  <c r="H40"/>
  <c r="E41"/>
  <c r="I41"/>
  <c r="F42"/>
  <c r="J42"/>
  <c r="G43"/>
  <c r="D44"/>
  <c r="H44"/>
  <c r="E45"/>
  <c r="I45"/>
  <c r="F46"/>
  <c r="J46"/>
  <c r="G47"/>
  <c r="D48"/>
  <c r="H48"/>
  <c r="E49"/>
  <c r="I49"/>
  <c r="F50"/>
  <c r="J50"/>
  <c r="G51"/>
  <c r="F10" i="54"/>
  <c r="E9" i="55"/>
  <c r="E14"/>
  <c r="E19"/>
  <c r="E12" i="57"/>
  <c r="E16"/>
  <c r="E30" i="59"/>
  <c r="F30"/>
  <c r="D30"/>
  <c r="E31"/>
  <c r="F31"/>
  <c r="D31"/>
  <c r="E32"/>
  <c r="F32"/>
  <c r="D32"/>
  <c r="E33"/>
  <c r="F33"/>
  <c r="D33"/>
  <c r="E34"/>
  <c r="F34"/>
  <c r="D34"/>
  <c r="E35"/>
  <c r="F35"/>
  <c r="D35"/>
  <c r="E36"/>
  <c r="F36"/>
  <c r="D36"/>
  <c r="E37"/>
  <c r="F37"/>
  <c r="D37"/>
  <c r="E38"/>
  <c r="F38"/>
  <c r="D38"/>
  <c r="E39"/>
  <c r="F39"/>
  <c r="D39"/>
  <c r="E40"/>
  <c r="F40"/>
  <c r="D40"/>
  <c r="F41"/>
  <c r="E41"/>
  <c r="E45"/>
  <c r="D45"/>
  <c r="E49"/>
  <c r="D49"/>
  <c r="E53"/>
  <c r="D53"/>
  <c r="D56"/>
  <c r="D58"/>
  <c r="D60"/>
  <c r="D62"/>
  <c r="D64"/>
  <c r="D66"/>
  <c r="D5" i="53"/>
  <c r="H5"/>
  <c r="E6"/>
  <c r="I6"/>
  <c r="F7"/>
  <c r="J7"/>
  <c r="G8"/>
  <c r="D9"/>
  <c r="H9"/>
  <c r="E10"/>
  <c r="I10"/>
  <c r="F11"/>
  <c r="J11"/>
  <c r="G12"/>
  <c r="E14"/>
  <c r="I14"/>
  <c r="F15"/>
  <c r="J15"/>
  <c r="G16"/>
  <c r="D17"/>
  <c r="H17"/>
  <c r="E18"/>
  <c r="I18"/>
  <c r="F19"/>
  <c r="J19"/>
  <c r="G20"/>
  <c r="D21"/>
  <c r="H21"/>
  <c r="E22"/>
  <c r="I22"/>
  <c r="F23"/>
  <c r="J23"/>
  <c r="G24"/>
  <c r="D25"/>
  <c r="H25"/>
  <c r="F27"/>
  <c r="J27"/>
  <c r="G28"/>
  <c r="D29"/>
  <c r="H29"/>
  <c r="E30"/>
  <c r="I30"/>
  <c r="F31"/>
  <c r="J31"/>
  <c r="G32"/>
  <c r="D33"/>
  <c r="H33"/>
  <c r="E34"/>
  <c r="I34"/>
  <c r="F35"/>
  <c r="J35"/>
  <c r="G36"/>
  <c r="D37"/>
  <c r="H37"/>
  <c r="E38"/>
  <c r="I38"/>
  <c r="G40"/>
  <c r="D41"/>
  <c r="H41"/>
  <c r="E42"/>
  <c r="I42"/>
  <c r="F43"/>
  <c r="J43"/>
  <c r="G44"/>
  <c r="D45"/>
  <c r="H45"/>
  <c r="E46"/>
  <c r="I46"/>
  <c r="F47"/>
  <c r="J47"/>
  <c r="G48"/>
  <c r="D49"/>
  <c r="H49"/>
  <c r="E50"/>
  <c r="I50"/>
  <c r="F51"/>
  <c r="J51"/>
  <c r="F11" i="54"/>
  <c r="E10" i="55"/>
  <c r="E15"/>
  <c r="E13" i="57"/>
  <c r="E18"/>
  <c r="D46" i="59"/>
  <c r="E46"/>
  <c r="D50"/>
  <c r="E50"/>
  <c r="E54"/>
  <c r="C68"/>
  <c r="G5" i="53"/>
  <c r="D6"/>
  <c r="H6"/>
  <c r="E7"/>
  <c r="I7"/>
  <c r="F8"/>
  <c r="J8"/>
  <c r="G9"/>
  <c r="D10"/>
  <c r="H10"/>
  <c r="E11"/>
  <c r="I11"/>
  <c r="F12"/>
  <c r="J12"/>
  <c r="D14"/>
  <c r="H14"/>
  <c r="E15"/>
  <c r="I15"/>
  <c r="F16"/>
  <c r="J16"/>
  <c r="G17"/>
  <c r="D18"/>
  <c r="H18"/>
  <c r="E19"/>
  <c r="I19"/>
  <c r="F20"/>
  <c r="J20"/>
  <c r="G21"/>
  <c r="D22"/>
  <c r="H22"/>
  <c r="E23"/>
  <c r="I23"/>
  <c r="F24"/>
  <c r="J24"/>
  <c r="G25"/>
  <c r="E27"/>
  <c r="I27"/>
  <c r="F28"/>
  <c r="J28"/>
  <c r="G29"/>
  <c r="D30"/>
  <c r="H30"/>
  <c r="E31"/>
  <c r="I31"/>
  <c r="F32"/>
  <c r="J32"/>
  <c r="G33"/>
  <c r="D34"/>
  <c r="H34"/>
  <c r="E35"/>
  <c r="I35"/>
  <c r="F36"/>
  <c r="J36"/>
  <c r="G37"/>
  <c r="D38"/>
  <c r="H38"/>
  <c r="F40"/>
  <c r="J40"/>
  <c r="G41"/>
  <c r="D42"/>
  <c r="H42"/>
  <c r="E43"/>
  <c r="I43"/>
  <c r="F44"/>
  <c r="J44"/>
  <c r="G45"/>
  <c r="D46"/>
  <c r="H46"/>
  <c r="E47"/>
  <c r="I47"/>
  <c r="F48"/>
  <c r="J48"/>
  <c r="G49"/>
  <c r="D50"/>
  <c r="H50"/>
  <c r="E51"/>
  <c r="I51"/>
  <c r="E11" i="55"/>
  <c r="E17"/>
  <c r="E14" i="57"/>
  <c r="D17" i="59"/>
  <c r="E17"/>
  <c r="F17"/>
  <c r="D18"/>
  <c r="E18"/>
  <c r="F18"/>
  <c r="D19"/>
  <c r="E19"/>
  <c r="F19"/>
  <c r="D20"/>
  <c r="E20"/>
  <c r="F20"/>
  <c r="D21"/>
  <c r="E21"/>
  <c r="F21"/>
  <c r="D22"/>
  <c r="E22"/>
  <c r="F22"/>
  <c r="D23"/>
  <c r="E23"/>
  <c r="F23"/>
  <c r="D24"/>
  <c r="E24"/>
  <c r="F24"/>
  <c r="D25"/>
  <c r="E25"/>
  <c r="F25"/>
  <c r="D26"/>
  <c r="E26"/>
  <c r="F26"/>
  <c r="D27"/>
  <c r="E27"/>
  <c r="F27"/>
  <c r="E28"/>
  <c r="F28"/>
  <c r="D43"/>
  <c r="E43"/>
  <c r="D47"/>
  <c r="E47"/>
  <c r="D51"/>
  <c r="E51"/>
  <c r="D57"/>
  <c r="D59"/>
  <c r="D61"/>
  <c r="D63"/>
  <c r="D65"/>
  <c r="D5" i="64"/>
  <c r="H5"/>
  <c r="E6"/>
  <c r="I6"/>
  <c r="F7"/>
  <c r="J7"/>
  <c r="G8"/>
  <c r="D9"/>
  <c r="H9"/>
  <c r="E10"/>
  <c r="I10"/>
  <c r="F11"/>
  <c r="J11"/>
  <c r="G12"/>
  <c r="D14"/>
  <c r="H14"/>
  <c r="E15"/>
  <c r="I15"/>
  <c r="F16"/>
  <c r="J16"/>
  <c r="G17"/>
  <c r="D18"/>
  <c r="H18"/>
  <c r="E19"/>
  <c r="I19"/>
  <c r="F20"/>
  <c r="J20"/>
  <c r="G21"/>
  <c r="D22"/>
  <c r="H22"/>
  <c r="E23"/>
  <c r="I23"/>
  <c r="F24"/>
  <c r="J24"/>
  <c r="G25"/>
  <c r="E27"/>
  <c r="I27"/>
  <c r="F28"/>
  <c r="J28"/>
  <c r="G29"/>
  <c r="D30"/>
  <c r="H30"/>
  <c r="E31"/>
  <c r="I31"/>
  <c r="F32"/>
  <c r="J32"/>
  <c r="G33"/>
  <c r="D34"/>
  <c r="H34"/>
  <c r="E35"/>
  <c r="I35"/>
  <c r="F36"/>
  <c r="J36"/>
  <c r="G37"/>
  <c r="D38"/>
  <c r="H38"/>
  <c r="F40"/>
  <c r="J40"/>
  <c r="G41"/>
  <c r="D42"/>
  <c r="H42"/>
  <c r="E43"/>
  <c r="I43"/>
  <c r="F44"/>
  <c r="J44"/>
  <c r="G45"/>
  <c r="D46"/>
  <c r="H46"/>
  <c r="E47"/>
  <c r="I47"/>
  <c r="F48"/>
  <c r="J48"/>
  <c r="G49"/>
  <c r="D50"/>
  <c r="H50"/>
  <c r="E51"/>
  <c r="I51"/>
  <c r="E9" i="66"/>
  <c r="E19"/>
  <c r="E17" i="68"/>
  <c r="E18" i="70"/>
  <c r="F18"/>
  <c r="D18"/>
  <c r="E20"/>
  <c r="F20"/>
  <c r="D20"/>
  <c r="E22"/>
  <c r="F22"/>
  <c r="D22"/>
  <c r="E24"/>
  <c r="F24"/>
  <c r="D24"/>
  <c r="E26"/>
  <c r="F26"/>
  <c r="D26"/>
  <c r="F28"/>
  <c r="E28"/>
  <c r="G5" i="64"/>
  <c r="D6"/>
  <c r="H6"/>
  <c r="E7"/>
  <c r="I7"/>
  <c r="F8"/>
  <c r="J8"/>
  <c r="G9"/>
  <c r="D10"/>
  <c r="H10"/>
  <c r="E11"/>
  <c r="I11"/>
  <c r="F12"/>
  <c r="J12"/>
  <c r="G14"/>
  <c r="D15"/>
  <c r="H15"/>
  <c r="E16"/>
  <c r="I16"/>
  <c r="F17"/>
  <c r="J17"/>
  <c r="G18"/>
  <c r="D19"/>
  <c r="H19"/>
  <c r="E20"/>
  <c r="I20"/>
  <c r="F21"/>
  <c r="J21"/>
  <c r="G22"/>
  <c r="D23"/>
  <c r="H23"/>
  <c r="E24"/>
  <c r="I24"/>
  <c r="F25"/>
  <c r="J25"/>
  <c r="D27"/>
  <c r="H27"/>
  <c r="E28"/>
  <c r="I28"/>
  <c r="F29"/>
  <c r="J29"/>
  <c r="G30"/>
  <c r="D31"/>
  <c r="H31"/>
  <c r="E32"/>
  <c r="I32"/>
  <c r="F33"/>
  <c r="J33"/>
  <c r="G34"/>
  <c r="D35"/>
  <c r="H35"/>
  <c r="E36"/>
  <c r="I36"/>
  <c r="F37"/>
  <c r="J37"/>
  <c r="G38"/>
  <c r="E40"/>
  <c r="I40"/>
  <c r="F41"/>
  <c r="J41"/>
  <c r="G42"/>
  <c r="D43"/>
  <c r="H43"/>
  <c r="E44"/>
  <c r="I44"/>
  <c r="F45"/>
  <c r="J45"/>
  <c r="G46"/>
  <c r="D47"/>
  <c r="H47"/>
  <c r="E48"/>
  <c r="I48"/>
  <c r="F49"/>
  <c r="J49"/>
  <c r="G50"/>
  <c r="D51"/>
  <c r="H51"/>
  <c r="F14" i="65"/>
  <c r="E15" i="66"/>
  <c r="E15" i="68"/>
  <c r="F5" i="64"/>
  <c r="J5"/>
  <c r="G6"/>
  <c r="D7"/>
  <c r="H7"/>
  <c r="E8"/>
  <c r="I8"/>
  <c r="F9"/>
  <c r="J9"/>
  <c r="G10"/>
  <c r="D11"/>
  <c r="H11"/>
  <c r="E12"/>
  <c r="I12"/>
  <c r="F14"/>
  <c r="J14"/>
  <c r="G15"/>
  <c r="D16"/>
  <c r="H16"/>
  <c r="E17"/>
  <c r="I17"/>
  <c r="F18"/>
  <c r="J18"/>
  <c r="G19"/>
  <c r="D20"/>
  <c r="H20"/>
  <c r="E21"/>
  <c r="I21"/>
  <c r="F22"/>
  <c r="J22"/>
  <c r="G23"/>
  <c r="D24"/>
  <c r="H24"/>
  <c r="E25"/>
  <c r="I25"/>
  <c r="G27"/>
  <c r="D28"/>
  <c r="H28"/>
  <c r="E29"/>
  <c r="I29"/>
  <c r="F30"/>
  <c r="J30"/>
  <c r="G31"/>
  <c r="D32"/>
  <c r="H32"/>
  <c r="E33"/>
  <c r="I33"/>
  <c r="F34"/>
  <c r="J34"/>
  <c r="G35"/>
  <c r="D36"/>
  <c r="H36"/>
  <c r="E37"/>
  <c r="I37"/>
  <c r="F38"/>
  <c r="J38"/>
  <c r="D40"/>
  <c r="H40"/>
  <c r="E41"/>
  <c r="I41"/>
  <c r="F42"/>
  <c r="J42"/>
  <c r="G43"/>
  <c r="D44"/>
  <c r="H44"/>
  <c r="E45"/>
  <c r="I45"/>
  <c r="F46"/>
  <c r="J46"/>
  <c r="G47"/>
  <c r="D48"/>
  <c r="H48"/>
  <c r="E49"/>
  <c r="I49"/>
  <c r="F50"/>
  <c r="J50"/>
  <c r="G51"/>
  <c r="F13" i="65"/>
  <c r="E14" i="66"/>
  <c r="E12" i="68"/>
  <c r="E17" i="70"/>
  <c r="F17"/>
  <c r="D17"/>
  <c r="F29"/>
  <c r="E19"/>
  <c r="F19"/>
  <c r="D19"/>
  <c r="E21"/>
  <c r="F21"/>
  <c r="D21"/>
  <c r="E23"/>
  <c r="F23"/>
  <c r="D23"/>
  <c r="E25"/>
  <c r="F25"/>
  <c r="D25"/>
  <c r="E27"/>
  <c r="F27"/>
  <c r="D27"/>
  <c r="E5" i="64"/>
  <c r="I5"/>
  <c r="F6"/>
  <c r="J6"/>
  <c r="G7"/>
  <c r="D8"/>
  <c r="H8"/>
  <c r="E9"/>
  <c r="I9"/>
  <c r="F10"/>
  <c r="J10"/>
  <c r="G11"/>
  <c r="D12"/>
  <c r="H12"/>
  <c r="E14"/>
  <c r="I14"/>
  <c r="F15"/>
  <c r="J15"/>
  <c r="G16"/>
  <c r="D17"/>
  <c r="H17"/>
  <c r="E18"/>
  <c r="I18"/>
  <c r="F19"/>
  <c r="J19"/>
  <c r="G20"/>
  <c r="D21"/>
  <c r="H21"/>
  <c r="E22"/>
  <c r="I22"/>
  <c r="F23"/>
  <c r="J23"/>
  <c r="G24"/>
  <c r="D25"/>
  <c r="H25"/>
  <c r="F27"/>
  <c r="J27"/>
  <c r="G28"/>
  <c r="D29"/>
  <c r="H29"/>
  <c r="E30"/>
  <c r="I30"/>
  <c r="F31"/>
  <c r="J31"/>
  <c r="G32"/>
  <c r="D33"/>
  <c r="H33"/>
  <c r="E34"/>
  <c r="I34"/>
  <c r="F35"/>
  <c r="J35"/>
  <c r="G36"/>
  <c r="D37"/>
  <c r="H37"/>
  <c r="E38"/>
  <c r="I38"/>
  <c r="G40"/>
  <c r="D41"/>
  <c r="H41"/>
  <c r="E42"/>
  <c r="I42"/>
  <c r="F43"/>
  <c r="J43"/>
  <c r="G44"/>
  <c r="D45"/>
  <c r="H45"/>
  <c r="E46"/>
  <c r="I46"/>
  <c r="F47"/>
  <c r="J47"/>
  <c r="G48"/>
  <c r="D49"/>
  <c r="H49"/>
  <c r="E50"/>
  <c r="I50"/>
  <c r="F51"/>
  <c r="J51"/>
  <c r="E10" i="66"/>
  <c r="E11" i="68"/>
  <c r="E11" i="66"/>
  <c r="C16" i="70"/>
  <c r="E17" i="66"/>
  <c r="E16" i="70" s="1"/>
  <c r="E13" i="68"/>
  <c r="D10" i="73"/>
  <c r="F13"/>
  <c r="G13"/>
  <c r="D15"/>
  <c r="F18"/>
  <c r="G18"/>
  <c r="D21"/>
  <c r="F23"/>
  <c r="G23"/>
  <c r="D26"/>
  <c r="F10" i="75"/>
  <c r="G10"/>
  <c r="D12"/>
  <c r="F13"/>
  <c r="G13"/>
  <c r="D14"/>
  <c r="F15"/>
  <c r="G15"/>
  <c r="D16"/>
  <c r="F18"/>
  <c r="G18"/>
  <c r="D24"/>
  <c r="F26"/>
  <c r="G26"/>
  <c r="D27"/>
  <c r="F28"/>
  <c r="G28"/>
  <c r="D29"/>
  <c r="M30"/>
  <c r="N30"/>
  <c r="K32"/>
  <c r="D40"/>
  <c r="F43"/>
  <c r="M43"/>
  <c r="G43"/>
  <c r="D45"/>
  <c r="M47"/>
  <c r="F47"/>
  <c r="G47"/>
  <c r="F49"/>
  <c r="M49"/>
  <c r="G49"/>
  <c r="F10" i="77"/>
  <c r="G10"/>
  <c r="D13"/>
  <c r="F15"/>
  <c r="G15"/>
  <c r="D18"/>
  <c r="F21"/>
  <c r="G21"/>
  <c r="D23"/>
  <c r="F26"/>
  <c r="G26"/>
  <c r="F10" i="79"/>
  <c r="G10"/>
  <c r="D12"/>
  <c r="F13"/>
  <c r="G13"/>
  <c r="D14"/>
  <c r="F15"/>
  <c r="G15"/>
  <c r="D16"/>
  <c r="F18"/>
  <c r="G18"/>
  <c r="D24"/>
  <c r="F26"/>
  <c r="G26"/>
  <c r="D27"/>
  <c r="F28"/>
  <c r="G28"/>
  <c r="D29"/>
  <c r="M30"/>
  <c r="N30"/>
  <c r="K32"/>
  <c r="D41"/>
  <c r="F44"/>
  <c r="M44"/>
  <c r="G44"/>
  <c r="D46"/>
  <c r="F48"/>
  <c r="G48"/>
  <c r="M48"/>
  <c r="E10" i="81"/>
  <c r="E15"/>
  <c r="E21"/>
  <c r="E26"/>
  <c r="J12" i="83"/>
  <c r="I42"/>
  <c r="J14"/>
  <c r="I44"/>
  <c r="J16"/>
  <c r="I46"/>
  <c r="J24"/>
  <c r="J27"/>
  <c r="J29"/>
  <c r="E40"/>
  <c r="K40"/>
  <c r="E45"/>
  <c r="K45"/>
  <c r="E49"/>
  <c r="K49"/>
  <c r="E10" i="85"/>
  <c r="E15"/>
  <c r="E21"/>
  <c r="E26"/>
  <c r="J12" i="87"/>
  <c r="I43"/>
  <c r="I45"/>
  <c r="J14"/>
  <c r="J16"/>
  <c r="I47"/>
  <c r="J24"/>
  <c r="J27"/>
  <c r="J29"/>
  <c r="K43"/>
  <c r="E43"/>
  <c r="K47"/>
  <c r="E47"/>
  <c r="K50"/>
  <c r="E50"/>
  <c r="D9" i="91"/>
  <c r="C10"/>
  <c r="G10"/>
  <c r="F11"/>
  <c r="E12"/>
  <c r="D13"/>
  <c r="C14"/>
  <c r="G14"/>
  <c r="F15"/>
  <c r="E16"/>
  <c r="C17" i="89"/>
  <c r="C17" i="91" s="1"/>
  <c r="C18"/>
  <c r="G17" i="89"/>
  <c r="G17" i="91" s="1"/>
  <c r="G18"/>
  <c r="F19"/>
  <c r="E20"/>
  <c r="D21"/>
  <c r="C22"/>
  <c r="G22"/>
  <c r="F23"/>
  <c r="E24"/>
  <c r="D25"/>
  <c r="C26"/>
  <c r="G26"/>
  <c r="F27"/>
  <c r="E28"/>
  <c r="D29"/>
  <c r="F30" i="89"/>
  <c r="F30" i="91" s="1"/>
  <c r="F31"/>
  <c r="G11" i="93"/>
  <c r="F11"/>
  <c r="D13"/>
  <c r="G18"/>
  <c r="F18"/>
  <c r="D19"/>
  <c r="G23"/>
  <c r="F23"/>
  <c r="D25"/>
  <c r="G29"/>
  <c r="F29"/>
  <c r="D30"/>
  <c r="G34"/>
  <c r="F34"/>
  <c r="D35"/>
  <c r="G39"/>
  <c r="F39"/>
  <c r="F12" i="65"/>
  <c r="E13" i="66"/>
  <c r="E18"/>
  <c r="E9" i="68"/>
  <c r="E14"/>
  <c r="D8" i="70"/>
  <c r="E8"/>
  <c r="F8"/>
  <c r="D9"/>
  <c r="F9"/>
  <c r="E9"/>
  <c r="D10"/>
  <c r="E10"/>
  <c r="F10"/>
  <c r="D11"/>
  <c r="F11"/>
  <c r="E11"/>
  <c r="D12"/>
  <c r="E12"/>
  <c r="F12"/>
  <c r="D13"/>
  <c r="F13"/>
  <c r="E13"/>
  <c r="D14"/>
  <c r="E14"/>
  <c r="F14"/>
  <c r="E15"/>
  <c r="F15"/>
  <c r="F42"/>
  <c r="D30"/>
  <c r="E30"/>
  <c r="F30"/>
  <c r="D31"/>
  <c r="E31"/>
  <c r="F31"/>
  <c r="D32"/>
  <c r="E32"/>
  <c r="F32"/>
  <c r="D33"/>
  <c r="E33"/>
  <c r="F33"/>
  <c r="D34"/>
  <c r="E34"/>
  <c r="F34"/>
  <c r="D35"/>
  <c r="E35"/>
  <c r="F35"/>
  <c r="D36"/>
  <c r="E36"/>
  <c r="F36"/>
  <c r="D37"/>
  <c r="E37"/>
  <c r="F37"/>
  <c r="D38"/>
  <c r="E38"/>
  <c r="F38"/>
  <c r="F39"/>
  <c r="D39"/>
  <c r="E39"/>
  <c r="E40"/>
  <c r="F40"/>
  <c r="D40"/>
  <c r="F41"/>
  <c r="E41"/>
  <c r="E56"/>
  <c r="F56"/>
  <c r="F68"/>
  <c r="D56"/>
  <c r="E57"/>
  <c r="D57"/>
  <c r="E58"/>
  <c r="D58"/>
  <c r="E59"/>
  <c r="D59"/>
  <c r="E60"/>
  <c r="D60"/>
  <c r="E61"/>
  <c r="D61"/>
  <c r="E62"/>
  <c r="D62"/>
  <c r="E63"/>
  <c r="D63"/>
  <c r="E64"/>
  <c r="D64"/>
  <c r="E65"/>
  <c r="D65"/>
  <c r="E66"/>
  <c r="D66"/>
  <c r="E67"/>
  <c r="D9" i="73"/>
  <c r="G11"/>
  <c r="F11"/>
  <c r="D14"/>
  <c r="G17"/>
  <c r="F17"/>
  <c r="D19"/>
  <c r="G22"/>
  <c r="F22"/>
  <c r="D25"/>
  <c r="G27"/>
  <c r="F27"/>
  <c r="K10" i="75"/>
  <c r="N12"/>
  <c r="K42"/>
  <c r="M12"/>
  <c r="K13"/>
  <c r="K44"/>
  <c r="N14"/>
  <c r="M14"/>
  <c r="K15"/>
  <c r="N16"/>
  <c r="K46"/>
  <c r="M16"/>
  <c r="K18"/>
  <c r="N24"/>
  <c r="M24"/>
  <c r="K26"/>
  <c r="N27"/>
  <c r="M27"/>
  <c r="K28"/>
  <c r="N29"/>
  <c r="M29"/>
  <c r="D31"/>
  <c r="M42"/>
  <c r="G42"/>
  <c r="F42"/>
  <c r="D44"/>
  <c r="M46"/>
  <c r="G46"/>
  <c r="F46"/>
  <c r="G9" i="77"/>
  <c r="F9"/>
  <c r="D11"/>
  <c r="G14"/>
  <c r="F14"/>
  <c r="D17"/>
  <c r="G19"/>
  <c r="F19"/>
  <c r="D22"/>
  <c r="G25"/>
  <c r="F27"/>
  <c r="F25"/>
  <c r="K10" i="79"/>
  <c r="N12"/>
  <c r="K43"/>
  <c r="M12"/>
  <c r="K13"/>
  <c r="K45"/>
  <c r="N14"/>
  <c r="M14"/>
  <c r="K15"/>
  <c r="N16"/>
  <c r="K47"/>
  <c r="M16"/>
  <c r="K18"/>
  <c r="N24"/>
  <c r="M24"/>
  <c r="K26"/>
  <c r="N27"/>
  <c r="M27"/>
  <c r="K28"/>
  <c r="N29"/>
  <c r="M29"/>
  <c r="D31"/>
  <c r="M43"/>
  <c r="G43"/>
  <c r="F43"/>
  <c r="D45"/>
  <c r="M47"/>
  <c r="G47"/>
  <c r="F47"/>
  <c r="M50"/>
  <c r="G50"/>
  <c r="F50"/>
  <c r="E11" i="81"/>
  <c r="E17"/>
  <c r="E22"/>
  <c r="E10" i="83"/>
  <c r="E13"/>
  <c r="E15"/>
  <c r="E18"/>
  <c r="E26"/>
  <c r="E28"/>
  <c r="J30"/>
  <c r="E42"/>
  <c r="K42"/>
  <c r="E46"/>
  <c r="K46"/>
  <c r="E11" i="85"/>
  <c r="E17"/>
  <c r="E22"/>
  <c r="E10" i="87"/>
  <c r="E13"/>
  <c r="E15"/>
  <c r="E18"/>
  <c r="E26"/>
  <c r="E28"/>
  <c r="J30"/>
  <c r="K44"/>
  <c r="E44"/>
  <c r="K48"/>
  <c r="E48"/>
  <c r="C9" i="91"/>
  <c r="G9"/>
  <c r="F10"/>
  <c r="E11"/>
  <c r="D12"/>
  <c r="C13"/>
  <c r="G13"/>
  <c r="F14"/>
  <c r="E15"/>
  <c r="D16"/>
  <c r="F17" i="89"/>
  <c r="F17" i="91" s="1"/>
  <c r="F18"/>
  <c r="E19"/>
  <c r="D20"/>
  <c r="C21"/>
  <c r="G21"/>
  <c r="F22"/>
  <c r="E23"/>
  <c r="D24"/>
  <c r="C25"/>
  <c r="G25"/>
  <c r="F26"/>
  <c r="E27"/>
  <c r="D28"/>
  <c r="C29"/>
  <c r="G29"/>
  <c r="E31"/>
  <c r="E30" i="89"/>
  <c r="E30" i="91" s="1"/>
  <c r="M11" i="93"/>
  <c r="N11"/>
  <c r="K13"/>
  <c r="M18"/>
  <c r="N18"/>
  <c r="K19"/>
  <c r="M23"/>
  <c r="N23"/>
  <c r="K25"/>
  <c r="M29"/>
  <c r="N29"/>
  <c r="K30"/>
  <c r="M34"/>
  <c r="N34"/>
  <c r="K35"/>
  <c r="F10" i="73"/>
  <c r="G10"/>
  <c r="D13"/>
  <c r="F15"/>
  <c r="G15"/>
  <c r="D18"/>
  <c r="F21"/>
  <c r="G21"/>
  <c r="D23"/>
  <c r="F26"/>
  <c r="G26"/>
  <c r="D10" i="75"/>
  <c r="F12"/>
  <c r="G12"/>
  <c r="D13"/>
  <c r="F14"/>
  <c r="G14"/>
  <c r="D15"/>
  <c r="F16"/>
  <c r="G16"/>
  <c r="D18"/>
  <c r="F24"/>
  <c r="G24"/>
  <c r="D26"/>
  <c r="F27"/>
  <c r="G27"/>
  <c r="D28"/>
  <c r="F29"/>
  <c r="G29"/>
  <c r="K30"/>
  <c r="M32"/>
  <c r="N32"/>
  <c r="F40"/>
  <c r="M40"/>
  <c r="G40"/>
  <c r="D43"/>
  <c r="F45"/>
  <c r="M45"/>
  <c r="G45"/>
  <c r="D47"/>
  <c r="D49"/>
  <c r="D10" i="77"/>
  <c r="F13"/>
  <c r="G13"/>
  <c r="D15"/>
  <c r="F18"/>
  <c r="G18"/>
  <c r="D21"/>
  <c r="F23"/>
  <c r="G23"/>
  <c r="D26"/>
  <c r="D10" i="79"/>
  <c r="F12"/>
  <c r="G12"/>
  <c r="D13"/>
  <c r="F14"/>
  <c r="G14"/>
  <c r="D15"/>
  <c r="F16"/>
  <c r="G16"/>
  <c r="D18"/>
  <c r="F24"/>
  <c r="G24"/>
  <c r="D26"/>
  <c r="F27"/>
  <c r="G27"/>
  <c r="D28"/>
  <c r="F29"/>
  <c r="G29"/>
  <c r="K30"/>
  <c r="M32"/>
  <c r="N32"/>
  <c r="F41"/>
  <c r="M41"/>
  <c r="G41"/>
  <c r="D44"/>
  <c r="F46"/>
  <c r="M46"/>
  <c r="G46"/>
  <c r="D48"/>
  <c r="E13" i="81"/>
  <c r="E18"/>
  <c r="E23"/>
  <c r="I40" i="83"/>
  <c r="J10"/>
  <c r="I43"/>
  <c r="J13"/>
  <c r="I45"/>
  <c r="J15"/>
  <c r="I49"/>
  <c r="J18"/>
  <c r="J26"/>
  <c r="J28"/>
  <c r="E31"/>
  <c r="E43"/>
  <c r="K43"/>
  <c r="E47"/>
  <c r="E13" i="85"/>
  <c r="E18"/>
  <c r="E23"/>
  <c r="J10" i="87"/>
  <c r="I41"/>
  <c r="I44"/>
  <c r="J13"/>
  <c r="J15"/>
  <c r="I46"/>
  <c r="I50"/>
  <c r="J18"/>
  <c r="J26"/>
  <c r="J28"/>
  <c r="E31"/>
  <c r="K45"/>
  <c r="E45"/>
  <c r="F9" i="91"/>
  <c r="E10"/>
  <c r="D11"/>
  <c r="C12"/>
  <c r="G12"/>
  <c r="F13"/>
  <c r="E14"/>
  <c r="D15"/>
  <c r="C16"/>
  <c r="G16"/>
  <c r="E17" i="89"/>
  <c r="E17" i="91" s="1"/>
  <c r="E18"/>
  <c r="D19"/>
  <c r="C20"/>
  <c r="G20"/>
  <c r="F21"/>
  <c r="E22"/>
  <c r="D23"/>
  <c r="C24"/>
  <c r="G24"/>
  <c r="F25"/>
  <c r="E26"/>
  <c r="D27"/>
  <c r="C28"/>
  <c r="G28"/>
  <c r="F29"/>
  <c r="D31"/>
  <c r="D30" i="89"/>
  <c r="D30" i="91" s="1"/>
  <c r="G9" i="93"/>
  <c r="F9"/>
  <c r="D10"/>
  <c r="G14"/>
  <c r="F14"/>
  <c r="D17"/>
  <c r="G21"/>
  <c r="F21"/>
  <c r="D22"/>
  <c r="G26"/>
  <c r="F26"/>
  <c r="D27"/>
  <c r="G31"/>
  <c r="F31"/>
  <c r="D33"/>
  <c r="G37"/>
  <c r="F37"/>
  <c r="D38"/>
  <c r="F55" i="70"/>
  <c r="D43"/>
  <c r="E43"/>
  <c r="F43"/>
  <c r="D44"/>
  <c r="E44"/>
  <c r="F44"/>
  <c r="D45"/>
  <c r="E45"/>
  <c r="F45"/>
  <c r="D46"/>
  <c r="E46"/>
  <c r="F46"/>
  <c r="D47"/>
  <c r="E47"/>
  <c r="F47"/>
  <c r="D48"/>
  <c r="E48"/>
  <c r="F48"/>
  <c r="D49"/>
  <c r="E49"/>
  <c r="F49"/>
  <c r="D50"/>
  <c r="E50"/>
  <c r="F50"/>
  <c r="D51"/>
  <c r="E51"/>
  <c r="F51"/>
  <c r="D52"/>
  <c r="E52"/>
  <c r="F52"/>
  <c r="D53"/>
  <c r="E53"/>
  <c r="F53"/>
  <c r="E54"/>
  <c r="F54"/>
  <c r="F9" i="73"/>
  <c r="G9"/>
  <c r="D11"/>
  <c r="F14"/>
  <c r="G14"/>
  <c r="D17"/>
  <c r="F19"/>
  <c r="G19"/>
  <c r="D22"/>
  <c r="F25"/>
  <c r="G25"/>
  <c r="D27"/>
  <c r="K40" i="75"/>
  <c r="M10"/>
  <c r="N10"/>
  <c r="K12"/>
  <c r="M13"/>
  <c r="N13"/>
  <c r="K43"/>
  <c r="K14"/>
  <c r="K45"/>
  <c r="M15"/>
  <c r="N15"/>
  <c r="K16"/>
  <c r="M18"/>
  <c r="N18"/>
  <c r="K49"/>
  <c r="K24"/>
  <c r="M26"/>
  <c r="N26"/>
  <c r="K27"/>
  <c r="M28"/>
  <c r="N28"/>
  <c r="K29"/>
  <c r="F31"/>
  <c r="G31"/>
  <c r="D42"/>
  <c r="F44"/>
  <c r="M44"/>
  <c r="G44"/>
  <c r="D46"/>
  <c r="D9" i="77"/>
  <c r="F11"/>
  <c r="G11"/>
  <c r="D14"/>
  <c r="F17"/>
  <c r="G17"/>
  <c r="D19"/>
  <c r="F22"/>
  <c r="G22"/>
  <c r="D25"/>
  <c r="D27"/>
  <c r="K41" i="79"/>
  <c r="M10"/>
  <c r="N10"/>
  <c r="K12"/>
  <c r="M13"/>
  <c r="N13"/>
  <c r="K44"/>
  <c r="K14"/>
  <c r="K46"/>
  <c r="M15"/>
  <c r="N15"/>
  <c r="K16"/>
  <c r="M18"/>
  <c r="N18"/>
  <c r="K24"/>
  <c r="M26"/>
  <c r="N26"/>
  <c r="K27"/>
  <c r="M28"/>
  <c r="N28"/>
  <c r="K29"/>
  <c r="F31"/>
  <c r="K50"/>
  <c r="G31"/>
  <c r="D43"/>
  <c r="F45"/>
  <c r="M45"/>
  <c r="G45"/>
  <c r="D47"/>
  <c r="D50"/>
  <c r="E9" i="81"/>
  <c r="E14"/>
  <c r="E19"/>
  <c r="E25"/>
  <c r="E12" i="83"/>
  <c r="E14"/>
  <c r="E16"/>
  <c r="E24"/>
  <c r="E27"/>
  <c r="E29"/>
  <c r="J32"/>
  <c r="E44"/>
  <c r="K44"/>
  <c r="K47"/>
  <c r="E9" i="85"/>
  <c r="E14"/>
  <c r="E19"/>
  <c r="E25"/>
  <c r="E12" i="87"/>
  <c r="E14"/>
  <c r="E16"/>
  <c r="E24"/>
  <c r="E27"/>
  <c r="E29"/>
  <c r="K41"/>
  <c r="E41"/>
  <c r="K46"/>
  <c r="E46"/>
  <c r="E9" i="91"/>
  <c r="D10"/>
  <c r="C11"/>
  <c r="G11"/>
  <c r="F12"/>
  <c r="E13"/>
  <c r="D14"/>
  <c r="C15"/>
  <c r="G15"/>
  <c r="F16"/>
  <c r="D18"/>
  <c r="D17" i="89"/>
  <c r="D17" i="91" s="1"/>
  <c r="C19"/>
  <c r="G19"/>
  <c r="F20"/>
  <c r="E21"/>
  <c r="D22"/>
  <c r="C23"/>
  <c r="G23"/>
  <c r="F24"/>
  <c r="E25"/>
  <c r="D26"/>
  <c r="C27"/>
  <c r="G27"/>
  <c r="F28"/>
  <c r="E29"/>
  <c r="C31"/>
  <c r="C30" i="89"/>
  <c r="C30" i="91" s="1"/>
  <c r="G31"/>
  <c r="G30" i="89"/>
  <c r="G30" i="91" s="1"/>
  <c r="M9" i="93"/>
  <c r="N9"/>
  <c r="K10"/>
  <c r="M14"/>
  <c r="N14"/>
  <c r="K17"/>
  <c r="M21"/>
  <c r="N21"/>
  <c r="K22"/>
  <c r="M26"/>
  <c r="N26"/>
  <c r="K27"/>
  <c r="M31"/>
  <c r="N31"/>
  <c r="K33"/>
  <c r="M37"/>
  <c r="N37"/>
  <c r="K38"/>
  <c r="M39"/>
  <c r="N39"/>
  <c r="M8" i="95"/>
  <c r="O9"/>
  <c r="P9"/>
  <c r="M10"/>
  <c r="O11"/>
  <c r="P11"/>
  <c r="M12"/>
  <c r="O13"/>
  <c r="P13"/>
  <c r="M14"/>
  <c r="F68"/>
  <c r="O21"/>
  <c r="M68"/>
  <c r="P21"/>
  <c r="N68"/>
  <c r="M22"/>
  <c r="O23"/>
  <c r="M70"/>
  <c r="P23"/>
  <c r="N70"/>
  <c r="M24"/>
  <c r="O25"/>
  <c r="M72"/>
  <c r="P25"/>
  <c r="N72"/>
  <c r="M26"/>
  <c r="O27"/>
  <c r="M75"/>
  <c r="P27"/>
  <c r="N75"/>
  <c r="M33"/>
  <c r="O34"/>
  <c r="P34"/>
  <c r="M35"/>
  <c r="O36"/>
  <c r="P36"/>
  <c r="M37"/>
  <c r="O38"/>
  <c r="P38"/>
  <c r="M44"/>
  <c r="O45"/>
  <c r="P45"/>
  <c r="M46"/>
  <c r="O47"/>
  <c r="P47"/>
  <c r="M48"/>
  <c r="O49"/>
  <c r="P49"/>
  <c r="M56"/>
  <c r="P69"/>
  <c r="O57"/>
  <c r="Q69"/>
  <c r="P57"/>
  <c r="M58"/>
  <c r="P71"/>
  <c r="O59"/>
  <c r="Q71"/>
  <c r="P59"/>
  <c r="M60"/>
  <c r="P73"/>
  <c r="O61"/>
  <c r="Q73"/>
  <c r="P61"/>
  <c r="M62"/>
  <c r="P75"/>
  <c r="O63"/>
  <c r="Q75"/>
  <c r="P63"/>
  <c r="E9" i="99"/>
  <c r="E11"/>
  <c r="E13"/>
  <c r="E15"/>
  <c r="E17"/>
  <c r="E19"/>
  <c r="E21"/>
  <c r="E23"/>
  <c r="E25"/>
  <c r="E27"/>
  <c r="E29"/>
  <c r="E31"/>
  <c r="E33"/>
  <c r="E35"/>
  <c r="E37"/>
  <c r="E39"/>
  <c r="E8" i="95"/>
  <c r="H9"/>
  <c r="G9"/>
  <c r="E10"/>
  <c r="H11"/>
  <c r="G11"/>
  <c r="E12"/>
  <c r="H13"/>
  <c r="G13"/>
  <c r="E14"/>
  <c r="H21"/>
  <c r="E68"/>
  <c r="G21"/>
  <c r="E22"/>
  <c r="F70"/>
  <c r="H23"/>
  <c r="E70"/>
  <c r="G23"/>
  <c r="E24"/>
  <c r="F72"/>
  <c r="H25"/>
  <c r="E72"/>
  <c r="G25"/>
  <c r="E26"/>
  <c r="F75"/>
  <c r="H27"/>
  <c r="M74"/>
  <c r="E75"/>
  <c r="G27"/>
  <c r="E33"/>
  <c r="H34"/>
  <c r="G34"/>
  <c r="E35"/>
  <c r="H36"/>
  <c r="G36"/>
  <c r="E37"/>
  <c r="H38"/>
  <c r="G38"/>
  <c r="E44"/>
  <c r="H45"/>
  <c r="G45"/>
  <c r="E46"/>
  <c r="H47"/>
  <c r="G47"/>
  <c r="E48"/>
  <c r="H49"/>
  <c r="G49"/>
  <c r="E50"/>
  <c r="M50"/>
  <c r="E56"/>
  <c r="H57"/>
  <c r="H69"/>
  <c r="I69"/>
  <c r="G57"/>
  <c r="E58"/>
  <c r="H59"/>
  <c r="H71"/>
  <c r="I71"/>
  <c r="G59"/>
  <c r="E60"/>
  <c r="H61"/>
  <c r="H73"/>
  <c r="I73"/>
  <c r="G61"/>
  <c r="E62"/>
  <c r="H63"/>
  <c r="H75"/>
  <c r="I75"/>
  <c r="G63"/>
  <c r="H8" i="101"/>
  <c r="L8"/>
  <c r="D9" i="99"/>
  <c r="D9" i="101" s="1"/>
  <c r="F9"/>
  <c r="I9"/>
  <c r="J9"/>
  <c r="H10"/>
  <c r="L10"/>
  <c r="M10" s="1"/>
  <c r="D11" i="99"/>
  <c r="D11" i="101" s="1"/>
  <c r="E11" s="1"/>
  <c r="F11"/>
  <c r="J11"/>
  <c r="H12"/>
  <c r="G12"/>
  <c r="L12"/>
  <c r="D13" i="99"/>
  <c r="D13" i="101" s="1"/>
  <c r="F13"/>
  <c r="J13"/>
  <c r="G14"/>
  <c r="H14"/>
  <c r="L14"/>
  <c r="M14" s="1"/>
  <c r="D15" i="99"/>
  <c r="D15" i="101" s="1"/>
  <c r="E15" s="1"/>
  <c r="F15"/>
  <c r="J15"/>
  <c r="H16"/>
  <c r="L16"/>
  <c r="M16" s="1"/>
  <c r="D17" i="99"/>
  <c r="D17" i="101" s="1"/>
  <c r="F17"/>
  <c r="I17"/>
  <c r="J17"/>
  <c r="H18"/>
  <c r="L18"/>
  <c r="F19"/>
  <c r="D19" i="99"/>
  <c r="D19" i="101" s="1"/>
  <c r="E19" s="1"/>
  <c r="J19"/>
  <c r="G20"/>
  <c r="H20"/>
  <c r="L20"/>
  <c r="M20" s="1"/>
  <c r="D21" i="99"/>
  <c r="D21" i="101" s="1"/>
  <c r="F21"/>
  <c r="J21"/>
  <c r="G22"/>
  <c r="H22"/>
  <c r="L22"/>
  <c r="D23" i="99"/>
  <c r="D23" i="101" s="1"/>
  <c r="E23" s="1"/>
  <c r="F23"/>
  <c r="J23"/>
  <c r="H24"/>
  <c r="L24"/>
  <c r="D25" i="99"/>
  <c r="D25" i="101" s="1"/>
  <c r="E25" s="1"/>
  <c r="F25"/>
  <c r="J25"/>
  <c r="H26"/>
  <c r="L26"/>
  <c r="M26" s="1"/>
  <c r="D27" i="99"/>
  <c r="D27" i="101" s="1"/>
  <c r="F27"/>
  <c r="J27"/>
  <c r="H28"/>
  <c r="L28"/>
  <c r="D29" i="99"/>
  <c r="D29" i="101" s="1"/>
  <c r="F29"/>
  <c r="J29"/>
  <c r="H30"/>
  <c r="L30"/>
  <c r="F31"/>
  <c r="D31" i="99"/>
  <c r="D31" i="101" s="1"/>
  <c r="E31" s="1"/>
  <c r="J31"/>
  <c r="H32"/>
  <c r="L32"/>
  <c r="M32" s="1"/>
  <c r="F33"/>
  <c r="D33" i="99"/>
  <c r="D33" i="101" s="1"/>
  <c r="J33"/>
  <c r="G34"/>
  <c r="H34"/>
  <c r="L34"/>
  <c r="D35" i="99"/>
  <c r="D35" i="101" s="1"/>
  <c r="F35"/>
  <c r="J35"/>
  <c r="G36"/>
  <c r="H36"/>
  <c r="L36"/>
  <c r="M36" s="1"/>
  <c r="D37" i="99"/>
  <c r="D37" i="101" s="1"/>
  <c r="E37" s="1"/>
  <c r="F37"/>
  <c r="J37"/>
  <c r="H38"/>
  <c r="L38"/>
  <c r="M38" s="1"/>
  <c r="F39"/>
  <c r="G39" s="1"/>
  <c r="D39" i="99"/>
  <c r="D39" i="101" s="1"/>
  <c r="E39" s="1"/>
  <c r="J39"/>
  <c r="K39" s="1"/>
  <c r="E8" i="102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K9" i="93"/>
  <c r="M10"/>
  <c r="N10"/>
  <c r="K11"/>
  <c r="N13"/>
  <c r="M13"/>
  <c r="K14"/>
  <c r="M17"/>
  <c r="N17"/>
  <c r="K18"/>
  <c r="N19"/>
  <c r="M19"/>
  <c r="K21"/>
  <c r="M22"/>
  <c r="N22"/>
  <c r="K23"/>
  <c r="N25"/>
  <c r="M25"/>
  <c r="K26"/>
  <c r="M27"/>
  <c r="N27"/>
  <c r="K29"/>
  <c r="N30"/>
  <c r="M30"/>
  <c r="K31"/>
  <c r="M33"/>
  <c r="N33"/>
  <c r="K34"/>
  <c r="N35"/>
  <c r="M35"/>
  <c r="K37"/>
  <c r="M38"/>
  <c r="N38"/>
  <c r="K39"/>
  <c r="O8" i="95"/>
  <c r="P8"/>
  <c r="M9"/>
  <c r="O10"/>
  <c r="P10"/>
  <c r="M11"/>
  <c r="O12"/>
  <c r="P12"/>
  <c r="M13"/>
  <c r="O14"/>
  <c r="P14"/>
  <c r="M21"/>
  <c r="F69"/>
  <c r="M69"/>
  <c r="N69"/>
  <c r="O22"/>
  <c r="P22"/>
  <c r="M23"/>
  <c r="M71"/>
  <c r="N71"/>
  <c r="O24"/>
  <c r="P24"/>
  <c r="M25"/>
  <c r="M73"/>
  <c r="N73"/>
  <c r="O26"/>
  <c r="P26"/>
  <c r="M27"/>
  <c r="O33"/>
  <c r="P33"/>
  <c r="M34"/>
  <c r="O35"/>
  <c r="P35"/>
  <c r="M36"/>
  <c r="O37"/>
  <c r="P37"/>
  <c r="M38"/>
  <c r="O44"/>
  <c r="P44"/>
  <c r="M45"/>
  <c r="O46"/>
  <c r="P46"/>
  <c r="M47"/>
  <c r="O48"/>
  <c r="P48"/>
  <c r="M49"/>
  <c r="P68"/>
  <c r="Q68"/>
  <c r="O56"/>
  <c r="P56"/>
  <c r="M57"/>
  <c r="P70"/>
  <c r="Q70"/>
  <c r="O58"/>
  <c r="P58"/>
  <c r="M59"/>
  <c r="P72"/>
  <c r="Q72"/>
  <c r="O60"/>
  <c r="P60"/>
  <c r="M61"/>
  <c r="P74"/>
  <c r="Q74"/>
  <c r="O62"/>
  <c r="P62"/>
  <c r="M63"/>
  <c r="E8" i="99"/>
  <c r="E10"/>
  <c r="E12"/>
  <c r="E14"/>
  <c r="E16"/>
  <c r="E18"/>
  <c r="E20"/>
  <c r="E22"/>
  <c r="E24"/>
  <c r="E26"/>
  <c r="E28"/>
  <c r="E30"/>
  <c r="E32"/>
  <c r="E34"/>
  <c r="E36"/>
  <c r="E38"/>
  <c r="D9" i="93"/>
  <c r="F10"/>
  <c r="G10"/>
  <c r="D11"/>
  <c r="F13"/>
  <c r="G13"/>
  <c r="D14"/>
  <c r="F17"/>
  <c r="G17"/>
  <c r="D18"/>
  <c r="F19"/>
  <c r="G19"/>
  <c r="D21"/>
  <c r="F22"/>
  <c r="G22"/>
  <c r="D23"/>
  <c r="F25"/>
  <c r="G25"/>
  <c r="D26"/>
  <c r="F27"/>
  <c r="G27"/>
  <c r="D29"/>
  <c r="F30"/>
  <c r="G30"/>
  <c r="D31"/>
  <c r="F33"/>
  <c r="G33"/>
  <c r="D34"/>
  <c r="F35"/>
  <c r="G35"/>
  <c r="D37"/>
  <c r="F38"/>
  <c r="G38"/>
  <c r="D39"/>
  <c r="G8" i="95"/>
  <c r="H8"/>
  <c r="E9"/>
  <c r="G10"/>
  <c r="H10"/>
  <c r="E11"/>
  <c r="G12"/>
  <c r="H12"/>
  <c r="E13"/>
  <c r="G14"/>
  <c r="H14"/>
  <c r="E21"/>
  <c r="G22"/>
  <c r="H22"/>
  <c r="E69"/>
  <c r="E23"/>
  <c r="F71"/>
  <c r="G24"/>
  <c r="H24"/>
  <c r="E71"/>
  <c r="E25"/>
  <c r="F73"/>
  <c r="G26"/>
  <c r="H26"/>
  <c r="E73"/>
  <c r="E27"/>
  <c r="G33"/>
  <c r="H33"/>
  <c r="E34"/>
  <c r="G35"/>
  <c r="H35"/>
  <c r="E36"/>
  <c r="G37"/>
  <c r="H37"/>
  <c r="E38"/>
  <c r="G44"/>
  <c r="H44"/>
  <c r="E45"/>
  <c r="G46"/>
  <c r="H46"/>
  <c r="E47"/>
  <c r="G48"/>
  <c r="H48"/>
  <c r="E49"/>
  <c r="G50"/>
  <c r="O50"/>
  <c r="G56"/>
  <c r="H68"/>
  <c r="H56"/>
  <c r="I68"/>
  <c r="E57"/>
  <c r="G58"/>
  <c r="H70"/>
  <c r="H58"/>
  <c r="I70"/>
  <c r="E59"/>
  <c r="G60"/>
  <c r="H72"/>
  <c r="H60"/>
  <c r="I72"/>
  <c r="E61"/>
  <c r="H74"/>
  <c r="I74"/>
  <c r="G62"/>
  <c r="H62"/>
  <c r="E63"/>
  <c r="F8" i="101"/>
  <c r="D8" i="99"/>
  <c r="D8" i="101" s="1"/>
  <c r="E8" s="1"/>
  <c r="J8"/>
  <c r="G9"/>
  <c r="H9"/>
  <c r="L9"/>
  <c r="M9" s="1"/>
  <c r="F10"/>
  <c r="D10" i="99"/>
  <c r="D10" i="101" s="1"/>
  <c r="E10" s="1"/>
  <c r="J10"/>
  <c r="H11"/>
  <c r="L11"/>
  <c r="M11" s="1"/>
  <c r="F12"/>
  <c r="D12" i="99"/>
  <c r="D12" i="101" s="1"/>
  <c r="E12" s="1"/>
  <c r="I12"/>
  <c r="J12"/>
  <c r="H13"/>
  <c r="L13"/>
  <c r="F14"/>
  <c r="D14" i="99"/>
  <c r="D14" i="101" s="1"/>
  <c r="E14" s="1"/>
  <c r="J14"/>
  <c r="I14"/>
  <c r="H15"/>
  <c r="L15"/>
  <c r="M15" s="1"/>
  <c r="D16" i="99"/>
  <c r="D16" i="101" s="1"/>
  <c r="E16" s="1"/>
  <c r="F16"/>
  <c r="J16"/>
  <c r="K16" s="1"/>
  <c r="G17"/>
  <c r="H17"/>
  <c r="L17"/>
  <c r="F18"/>
  <c r="D18" i="99"/>
  <c r="D18" i="101" s="1"/>
  <c r="E18" s="1"/>
  <c r="J18"/>
  <c r="G19"/>
  <c r="H19"/>
  <c r="L19"/>
  <c r="M19" s="1"/>
  <c r="F20"/>
  <c r="D20" i="99"/>
  <c r="D20" i="101" s="1"/>
  <c r="E20" s="1"/>
  <c r="J20"/>
  <c r="H21"/>
  <c r="L21"/>
  <c r="D22" i="99"/>
  <c r="D22" i="101" s="1"/>
  <c r="E22" s="1"/>
  <c r="F22"/>
  <c r="J22"/>
  <c r="H23"/>
  <c r="L23"/>
  <c r="F24"/>
  <c r="D24" i="99"/>
  <c r="D24" i="101" s="1"/>
  <c r="E24" s="1"/>
  <c r="J24"/>
  <c r="H25"/>
  <c r="L25"/>
  <c r="M25" s="1"/>
  <c r="D26" i="99"/>
  <c r="D26" i="101" s="1"/>
  <c r="E26" s="1"/>
  <c r="F26"/>
  <c r="G26" s="1"/>
  <c r="J26"/>
  <c r="G27"/>
  <c r="H27"/>
  <c r="L27"/>
  <c r="F28"/>
  <c r="D28" i="99"/>
  <c r="D28" i="101" s="1"/>
  <c r="E28" s="1"/>
  <c r="J28"/>
  <c r="H29"/>
  <c r="L29"/>
  <c r="F30"/>
  <c r="D30" i="99"/>
  <c r="D30" i="101" s="1"/>
  <c r="E30" s="1"/>
  <c r="J30"/>
  <c r="H31"/>
  <c r="L31"/>
  <c r="F32"/>
  <c r="D32" i="99"/>
  <c r="D32" i="101" s="1"/>
  <c r="E32" s="1"/>
  <c r="J32"/>
  <c r="G33"/>
  <c r="H33"/>
  <c r="L33"/>
  <c r="F34"/>
  <c r="D34" i="99"/>
  <c r="D34" i="101" s="1"/>
  <c r="E34" s="1"/>
  <c r="J34"/>
  <c r="G35"/>
  <c r="H35"/>
  <c r="L35"/>
  <c r="F36"/>
  <c r="D36" i="99"/>
  <c r="D36" i="101" s="1"/>
  <c r="E36" s="1"/>
  <c r="J36"/>
  <c r="H37"/>
  <c r="G37"/>
  <c r="L37"/>
  <c r="F38"/>
  <c r="D38" i="99"/>
  <c r="D38" i="101" s="1"/>
  <c r="E38" s="1"/>
  <c r="J38"/>
  <c r="H39"/>
  <c r="I39" s="1"/>
  <c r="L39"/>
  <c r="M39" s="1"/>
  <c r="I8" i="102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C42" i="59"/>
  <c r="F7" i="101"/>
  <c r="H7" s="1"/>
  <c r="J7" s="1"/>
  <c r="L7" s="1"/>
  <c r="H36" i="102"/>
  <c r="D36"/>
  <c r="H7"/>
  <c r="G38" i="101" l="1"/>
  <c r="G28"/>
  <c r="G16"/>
  <c r="G8"/>
  <c r="G30"/>
  <c r="G24"/>
  <c r="G18"/>
  <c r="I15"/>
  <c r="I11"/>
  <c r="I38"/>
  <c r="G31"/>
  <c r="G29"/>
  <c r="I26"/>
  <c r="I16"/>
  <c r="G13"/>
  <c r="I33"/>
  <c r="G32"/>
  <c r="I21"/>
  <c r="G10"/>
  <c r="I34"/>
  <c r="I28"/>
  <c r="G23"/>
  <c r="I8"/>
  <c r="E29" i="59"/>
  <c r="F29"/>
  <c r="E42"/>
  <c r="F42"/>
  <c r="E55"/>
  <c r="F55"/>
  <c r="F14" i="28"/>
  <c r="E14" i="29"/>
  <c r="G14" i="28"/>
  <c r="K27" i="101"/>
  <c r="K21"/>
  <c r="M37"/>
  <c r="I29"/>
  <c r="M27"/>
  <c r="I23"/>
  <c r="M21"/>
  <c r="K18"/>
  <c r="I13"/>
  <c r="M34"/>
  <c r="E33"/>
  <c r="I30"/>
  <c r="M28"/>
  <c r="E27"/>
  <c r="G25"/>
  <c r="K23"/>
  <c r="E21"/>
  <c r="K19"/>
  <c r="I18"/>
  <c r="E17"/>
  <c r="G15"/>
  <c r="M12"/>
  <c r="G11"/>
  <c r="M8"/>
  <c r="T57" i="27"/>
  <c r="AT52"/>
  <c r="AT57"/>
  <c r="T52"/>
  <c r="T49"/>
  <c r="AT44"/>
  <c r="AT51"/>
  <c r="T58"/>
  <c r="AT49"/>
  <c r="T46"/>
  <c r="AT38"/>
  <c r="AT31"/>
  <c r="T28"/>
  <c r="AT23"/>
  <c r="T33"/>
  <c r="T17"/>
  <c r="AT12"/>
  <c r="T9"/>
  <c r="AT41"/>
  <c r="T39"/>
  <c r="AT28"/>
  <c r="T25"/>
  <c r="AT20"/>
  <c r="T42"/>
  <c r="AT15"/>
  <c r="T12"/>
  <c r="AT7"/>
  <c r="F27" i="28"/>
  <c r="G27"/>
  <c r="E27" i="29"/>
  <c r="K8" i="101"/>
  <c r="K35"/>
  <c r="I31"/>
  <c r="M29"/>
  <c r="K26"/>
  <c r="I25"/>
  <c r="M23"/>
  <c r="M17"/>
  <c r="M13"/>
  <c r="I36"/>
  <c r="E35"/>
  <c r="E29"/>
  <c r="K25"/>
  <c r="I24"/>
  <c r="M22"/>
  <c r="G21"/>
  <c r="M18"/>
  <c r="K15"/>
  <c r="E13"/>
  <c r="I10"/>
  <c r="E9"/>
  <c r="AT53" i="27"/>
  <c r="T47"/>
  <c r="AT42"/>
  <c r="T54"/>
  <c r="T51"/>
  <c r="AT47"/>
  <c r="T44"/>
  <c r="AT36"/>
  <c r="AT29"/>
  <c r="AT33"/>
  <c r="AT18"/>
  <c r="T15"/>
  <c r="AT10"/>
  <c r="T7"/>
  <c r="T38"/>
  <c r="AT32"/>
  <c r="T31"/>
  <c r="T23"/>
  <c r="AT39"/>
  <c r="AT34"/>
  <c r="T18"/>
  <c r="AT13"/>
  <c r="T10"/>
  <c r="H35" i="15"/>
  <c r="E13" i="9"/>
  <c r="AT27" i="27"/>
  <c r="T35"/>
  <c r="T21"/>
  <c r="AT37"/>
  <c r="T37"/>
  <c r="T32"/>
  <c r="T16"/>
  <c r="AT11"/>
  <c r="T8"/>
  <c r="F25" i="9"/>
  <c r="K38" i="101"/>
  <c r="T56" i="27"/>
  <c r="T43"/>
  <c r="T48"/>
  <c r="AT43"/>
  <c r="T40"/>
  <c r="T30"/>
  <c r="AT14"/>
  <c r="T11"/>
  <c r="AT35"/>
  <c r="AT30"/>
  <c r="T27"/>
  <c r="AT22"/>
  <c r="AT17"/>
  <c r="T14"/>
  <c r="AT9"/>
  <c r="H54" i="15"/>
</calcChain>
</file>

<file path=xl/comments1.xml><?xml version="1.0" encoding="utf-8"?>
<comments xmlns="http://schemas.openxmlformats.org/spreadsheetml/2006/main">
  <authors>
    <author>silvia</author>
  </authors>
  <commentList>
    <comment ref="E76" authorId="0">
      <text>
        <r>
          <rPr>
            <sz val="8"/>
            <color indexed="81"/>
            <rFont val="Tahoma"/>
            <family val="2"/>
          </rPr>
          <t>Los datos relativos a estas plazas son una estimación y no debe ser tomados como cifra de plazas autorizadas</t>
        </r>
      </text>
    </comment>
  </commentList>
</comments>
</file>

<file path=xl/comments2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<sst xmlns="http://schemas.openxmlformats.org/spreadsheetml/2006/main" count="4022" uniqueCount="496">
  <si>
    <t>TURISMO EN CIFRAS ARONA</t>
  </si>
  <si>
    <t xml:space="preserve">Turismo alojado </t>
  </si>
  <si>
    <t xml:space="preserve">Pernoctaciones </t>
  </si>
  <si>
    <t>Índice de ocupación</t>
  </si>
  <si>
    <t xml:space="preserve">Estancias medias </t>
  </si>
  <si>
    <t>Municipios turísticos</t>
  </si>
  <si>
    <t>Plazas alojativas estimadas</t>
  </si>
  <si>
    <t>Plazas alojativas autorizadas</t>
  </si>
  <si>
    <t xml:space="preserve">Turismo de Tenerife </t>
  </si>
  <si>
    <t>Tipología de establecimiento</t>
  </si>
  <si>
    <t>Zonas turísticas y tipología de establecimiento</t>
  </si>
  <si>
    <t>Tipología y categoría de los establecimientos</t>
  </si>
  <si>
    <t>Nacionalidades</t>
  </si>
  <si>
    <t>Evolución anual y mensual de alojados</t>
  </si>
  <si>
    <t>Temporada</t>
  </si>
  <si>
    <t>Variación interanual</t>
  </si>
  <si>
    <t>TURISMO ALOJADO EN ARONA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</si>
  <si>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</si>
  <si>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</si>
  <si>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</si>
  <si>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</si>
  <si>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</si>
  <si>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</si>
  <si>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</si>
  <si>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ARONA POR TIPOLOGÍA DE ESTABLECIMIENTO</t>
  </si>
  <si>
    <t>Hotelero</t>
  </si>
  <si>
    <t xml:space="preserve"> Extrahoteleros</t>
  </si>
  <si>
    <t xml:space="preserve"> TOTAL GENERAL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</si>
  <si>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</si>
  <si>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</si>
  <si>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</si>
  <si>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</si>
  <si>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</si>
  <si>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</si>
  <si>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</si>
  <si>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</si>
  <si>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</si>
  <si>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</si>
  <si>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</si>
  <si>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</si>
  <si>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</si>
  <si>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
ELABORACIÓN: Turismo de Tenerife.</t>
  </si>
  <si>
    <t>Tabla</t>
  </si>
  <si>
    <t>TURISTAS  ALOJADOS EN ARONA POR TIPOLOGÍA DE ESTABLECIMIENTO
VARIACIONES INTERANUALES</t>
  </si>
  <si>
    <t xml:space="preserve">Hotelero </t>
  </si>
  <si>
    <t>TURISTAS ALOJADOS EN ARONA SEGÚN TIPOLOGÍA DEL ESTABLECIMIENTO</t>
  </si>
  <si>
    <t xml:space="preserve"> HOTELERO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</si>
  <si>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</si>
  <si>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</si>
  <si>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</si>
  <si>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</si>
  <si>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</si>
  <si>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</si>
  <si>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</si>
  <si>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</si>
  <si>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</si>
  <si>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</si>
  <si>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</si>
  <si>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</si>
  <si>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</si>
  <si>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</si>
  <si>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ARONA EN LA TEMPORADA DE INVIERNO</t>
  </si>
  <si>
    <t>Inv. 06/07</t>
  </si>
  <si>
    <t>Inv. 07/08</t>
  </si>
  <si>
    <t>Inv. 08/09</t>
  </si>
  <si>
    <t>Inv. 09/10</t>
  </si>
  <si>
    <t>Temporada invierno</t>
  </si>
  <si>
    <t>FUENTE: STDE Cabildo Insular de Tenerife.  ELABORACIÓN: Turismo de Tenerife.</t>
  </si>
  <si>
    <t>EVOLUCIÓN MENSUAL DE TURISTAS  ALOJADOS EN ARONA EN LA TEMPORADA DE VERANO</t>
  </si>
  <si>
    <t>Temporada Verano</t>
  </si>
  <si>
    <t>TURISMO ALOJADO POR ZONAS TURÍSTICAS Y TIPOLOGÍA DE ESTABLECIMIENTO</t>
  </si>
  <si>
    <t>ZONAS</t>
  </si>
  <si>
    <t>TOTAL TENERIFE</t>
  </si>
  <si>
    <t>ZONA SUR</t>
  </si>
  <si>
    <t>ARONA</t>
  </si>
  <si>
    <t xml:space="preserve">FUENTE: STDE Cabildo Insular de Tenerife. ELABORACIÓN: Turismo de Tenerife </t>
  </si>
  <si>
    <t xml:space="preserve">TURISTAS ALOJADOS EN TENERIFE POR ZONAS Y TIPOLOGÍA </t>
  </si>
  <si>
    <t>Zona Sur</t>
  </si>
  <si>
    <t>TOTAL</t>
  </si>
  <si>
    <t xml:space="preserve">Hotel </t>
  </si>
  <si>
    <t>Extrahotelero</t>
  </si>
  <si>
    <t xml:space="preserve"> Hotel</t>
  </si>
  <si>
    <t xml:space="preserve">VARIACIONES INTERANUALES DE LOS TURISTAS ALOJADOS EN TENERIFE POR ZONAS Y TIPOLOGÍA </t>
  </si>
  <si>
    <t>TURISTAS  ALOJADOS EN ARONA</t>
  </si>
  <si>
    <t>Var. 08/07</t>
  </si>
  <si>
    <t>Var. 09/08</t>
  </si>
  <si>
    <t>Var. 10/09</t>
  </si>
  <si>
    <t>Total general</t>
  </si>
  <si>
    <t>TURISTAS  ALOJADOS EN LA ZONA SUR</t>
  </si>
  <si>
    <t>TURISTAS  ALOJADOS EN TENERIFE</t>
  </si>
  <si>
    <t>2009/2008</t>
  </si>
  <si>
    <t>2010/2009</t>
  </si>
  <si>
    <t>Total</t>
  </si>
  <si>
    <t>var. interanual hotelero</t>
  </si>
  <si>
    <t>Var. inter. extrahotelero</t>
  </si>
  <si>
    <t>Var. inter. total</t>
  </si>
  <si>
    <t xml:space="preserve">EVOLUCIÓN DEL TURISMO  ALOJADO EN ARONA POR CATEGORÍA </t>
  </si>
  <si>
    <t xml:space="preserve"> 1 * y 2 *</t>
  </si>
  <si>
    <t xml:space="preserve"> 3 *</t>
  </si>
  <si>
    <t xml:space="preserve"> 4 *</t>
  </si>
  <si>
    <t xml:space="preserve"> 5 *</t>
  </si>
  <si>
    <t>Extrahoteleros</t>
  </si>
  <si>
    <t>Gráfica 1</t>
  </si>
  <si>
    <t>Gráfica 2</t>
  </si>
  <si>
    <t xml:space="preserve">VARIACIÓN INTERANUAL DEL TURISMO ALOJADO EN ADEJE POR CATEGORÍA 
VARIACIONES INTERANUALES </t>
  </si>
  <si>
    <t xml:space="preserve"> 1 * y 2*</t>
  </si>
  <si>
    <t xml:space="preserve"> TOTAL HOTELERO</t>
  </si>
  <si>
    <t xml:space="preserve">TURISTAS ALOJADOS EN ARONA POR CATEGORÍA </t>
  </si>
  <si>
    <t>MES</t>
  </si>
  <si>
    <t xml:space="preserve"> 1* y 2 *</t>
  </si>
  <si>
    <t>Cuota sobre el total de alojados</t>
  </si>
  <si>
    <t>Evolución mensual de cada emisor</t>
  </si>
  <si>
    <t>EVOLUCIÓN MENSUAL DEL TURISMO ALOJADO EN ARONA</t>
  </si>
  <si>
    <t>EVOLUCIÓN MENSUAL DE LOS TURISTAS ALOJADOS EN ARONA
TOTAL TURISTAS</t>
  </si>
  <si>
    <t>var. 09/08</t>
  </si>
  <si>
    <t>var. 10/09</t>
  </si>
  <si>
    <t>FUENTE: STDE del Cabildo Insular de Tenerife. 
ELABORACIÓN: Turismo de Tenerife</t>
  </si>
  <si>
    <t>EVOLUCIÓN MENSUAL DE LOS TURISTAS ALOJADOS EN ARONA
REINO UNIDO</t>
  </si>
  <si>
    <t>EVOLUCIÓN MENSUAL DE LOS TURISTAS ALOJADOS EN ARONA
ESPAÑA</t>
  </si>
  <si>
    <t>EVOLUCIÓN MENSUAL DE LOS TURISTAS ALOJADOS EN ARONA
ALEMANIA</t>
  </si>
  <si>
    <t>EVOLUCIÓN MENSUAL DE LOS TURISTAS ALOJADOS EN ARONA
DINAMARCA</t>
  </si>
  <si>
    <t>EVOLUCIÓN MENSUAL DE LOS TURISTAS ALOJADOS EN ARONA
FINLANDIA</t>
  </si>
  <si>
    <t>EVOLUCIÓN MENSUAL DE LOS TURISTAS ALOJADOS EN ARONA
NORUEGA</t>
  </si>
  <si>
    <t>EVOLUCIÓN MENSUAL DE LOS TURISTAS ALOJADOS EN ARONA
SUECIA</t>
  </si>
  <si>
    <t>EVOLUCIÓN MENSUAL DE LOS TURISTAS ALOJADOS EN ARONA
FRANCIA</t>
  </si>
  <si>
    <t>EVOLUCIÓN MENSUAL DE LOS TURISTAS ALOJADOS EN ARONA
HOLANDA</t>
  </si>
  <si>
    <t>EVOLUCIÓN MENSUAL DE LOS TURISTAS ALOJADOS EN ARONA
BÉLGICA</t>
  </si>
  <si>
    <t>EVOLUCIÓN MENSUAL DE LOS TURISTAS ALOJADOS EN ARONA
ITALIA</t>
  </si>
  <si>
    <t>EVOLUCIÓN MENSUAL DE LOS TURISTAS ALOJADOS EN ARONA
RUSIA</t>
  </si>
  <si>
    <t>EVOLUCIÓN MENSUAL DE LOS TURISTAS ALOJADOS EN ARONA
OTROS PAISES DEL ESTE</t>
  </si>
  <si>
    <t>EVOLUCIÓN MENSUAL DE LOS TURISTAS ALOJADOS EN ARONA
IRLANDA</t>
  </si>
  <si>
    <t>EVOLUCIÓN MENSUAL DE LOS TURISTAS ALOJADOS EN ARONA
SUIZA</t>
  </si>
  <si>
    <t xml:space="preserve">EVOLUCIÓN MENSUAL DE TURISTAS ALOJADOS EN ARONA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</si>
  <si>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</si>
  <si>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</si>
  <si>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</si>
  <si>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</si>
  <si>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</si>
  <si>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</si>
  <si>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</si>
  <si>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</si>
  <si>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</si>
  <si>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</si>
  <si>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</si>
  <si>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</si>
  <si>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</si>
  <si>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</si>
  <si>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</si>
  <si>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</si>
  <si>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</si>
  <si>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</si>
  <si>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</si>
  <si>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</si>
  <si>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</si>
  <si>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</si>
  <si>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</si>
  <si>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</si>
  <si>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ARONA SEGÚN NACIONALIDAD</t>
  </si>
  <si>
    <t>cuota  2010</t>
  </si>
  <si>
    <t>FUENTE: STDE Cabildo Insular de Tenerife.
ELABORACIÓN: Turismo de Tenerife</t>
  </si>
  <si>
    <t>DISTRIBUCIÓN DEL TURISMO ALOJADO EN ESTABLECIMIENTOS TURÍSTICOS DE ARONA SEGÚN NACIONALIDAD</t>
  </si>
  <si>
    <t xml:space="preserve">FUENTE: STDE Cabildo Insular de Tenerife.
ELABORACIÓN: Turismo de Tenerife </t>
  </si>
  <si>
    <t>TURISTAS ALOJADOS EN ARONA POR NACIONALIDADES SEGÚN TIPOLOGÍA Y CATEGORÍA DEL ESTABLECIMIENTO</t>
  </si>
  <si>
    <t>ESTABLECIMIENTOS HOTELEROS</t>
  </si>
  <si>
    <t>TOTAL EXTRAHOTELERO</t>
  </si>
  <si>
    <t>TOTAL HOTELERO</t>
  </si>
  <si>
    <t>Hoteles 5 *</t>
  </si>
  <si>
    <t>Hoteles 4 *</t>
  </si>
  <si>
    <t>Hoteles 3 *</t>
  </si>
  <si>
    <t xml:space="preserve">Hoteles 1* y 2 * </t>
  </si>
  <si>
    <t>EVOLUCIÓN DEL NÚMERO DE TURISTAS ALOJADOS EN ARONA POR NACIONALIDADES SEGÚN TIPOLOGÍA Y CATEGORÍA DEL ESTABLECIMIENTO</t>
  </si>
  <si>
    <t xml:space="preserve">DISTRIBUCIÓN DE TURISTAS ALOJADOS EN ARONA POR TIPOLOGÍA Y CATEGORÍA DEL ESTABLECIMIENTO SEGÚN NACIONALIDADES </t>
  </si>
  <si>
    <t>DISTRIBUCIÓN DE TURISTAS ALOJADOS EN ARONA POR NACIONALIDADES SEGÚN TIPOLOGÍA Y CATEGORÍA</t>
  </si>
  <si>
    <t xml:space="preserve">CUOTA POR NACIONALIDAD DE TURISTAS ALOJADOS EN ESTABLECIMIENTOS TURÍSTICOS DE ARONA SOBRE TOTAL DE ALOJADOS </t>
  </si>
  <si>
    <t xml:space="preserve">EVOLUCIÓN MENSUAL DE TURISTAS  ALOJADOS EN ARONA </t>
  </si>
  <si>
    <t>alojados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</si>
  <si>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</si>
  <si>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</si>
  <si>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</si>
  <si>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</si>
  <si>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</si>
  <si>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</si>
  <si>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</si>
  <si>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</si>
  <si>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</si>
  <si>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</si>
  <si>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</si>
  <si>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</si>
  <si>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</si>
  <si>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</si>
  <si>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</si>
  <si>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-</t>
  </si>
  <si>
    <t>FUENTE: STDE Cabildo Insular de Tenerife. 
ELABORACIÓN: Turismo de Tenerife</t>
  </si>
  <si>
    <t>Variación interanual por zona turística y tipología de establecimiento</t>
  </si>
  <si>
    <t>Variación interanual por  tipología y categoría de establecimiento</t>
  </si>
  <si>
    <t>Zona turística y tipología de establecimiento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</si>
  <si>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</si>
  <si>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</si>
  <si>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ARONA POR CATEGORÍA </t>
  </si>
  <si>
    <t xml:space="preserve">VARIACIÓN INTERANUAL DE PERNOCTACIONES POR TURISTAS EN ARONA EN TENERIFE POR CATEGORÍA </t>
  </si>
  <si>
    <t>PERNOCTACIONES POR LOS TURISTAS EN ARONA SEGÚN TIPOLOGÍA DE ESTABLECIMIENTO</t>
  </si>
  <si>
    <t>PERNOCTACIONES</t>
  </si>
  <si>
    <t>Pernoctaciones Totales</t>
  </si>
  <si>
    <t>Pernoctaciones Hoteleras</t>
  </si>
  <si>
    <t>Pernoctaciones Extrahoteleras</t>
  </si>
  <si>
    <t>PERNOCTACIONES EN ARONA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</si>
  <si>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</si>
  <si>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</si>
  <si>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</si>
  <si>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</si>
  <si>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</si>
  <si>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</si>
  <si>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</si>
  <si>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</si>
  <si>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</si>
  <si>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</si>
  <si>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</si>
  <si>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>EVOLUCIÓN  DE PERNOCTACIONES EN ARONA</t>
  </si>
  <si>
    <t>pernoctaciones</t>
  </si>
  <si>
    <t>Variación interanual por tipología y categoría de los establecimientos</t>
  </si>
  <si>
    <t>INDICE DE OCUPACIÓN SEGÚN ZONAS Y TIPOLOGÍA  (%)</t>
  </si>
  <si>
    <t>acumulado agosto 2010</t>
  </si>
  <si>
    <t>VARIACIÓN INTERANUAL DE INDICE DE OCUPACIÓN SEGÚN ZONAS Y TIPOLOGÍA  (%)</t>
  </si>
  <si>
    <t>INDICE DE OCUPACIÓN EN LOS ESTABLECIMIENTOS ALOJATIVOS DE ARONA POR CATEGORÍA (%)</t>
  </si>
  <si>
    <t>1* y  2 *</t>
  </si>
  <si>
    <t>VARIACIÓN INTERANUAL DE INDICE DE OCUPACIÓN EN LOS ESTABLECIMIENTOS ALOJATIVOS DE ARONA POR CATEGORÍA (%)</t>
  </si>
  <si>
    <t>1 * y  2 *</t>
  </si>
  <si>
    <t>ÍNDICES DE OCUPACIÓN EN LOS ESTABLECIMIENTOS ALOJATIVOS DE ARONA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</si>
  <si>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</si>
  <si>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</si>
  <si>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</si>
  <si>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</si>
  <si>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</si>
  <si>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</si>
  <si>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TENERIFE</t>
  </si>
  <si>
    <t>SUR</t>
  </si>
  <si>
    <t>ÍNDICES DE OCUPACIÓN EN LOS ESTABLECIMIENTOS ALOJATIVOS DE ARONA SEGÚN TIPOLOGÍA Y CATEGORÍA DE ESTABLECIMIENTO (%)</t>
  </si>
  <si>
    <t>EVOLUCIÓN  DE INDICES DE OCUPACIÓN EN ESTABLECIMIENTOS ALOJATIVOS DE ARONA</t>
  </si>
  <si>
    <t>Indices de ocupación</t>
  </si>
  <si>
    <t>acumulado julio 2010</t>
  </si>
  <si>
    <t>Estancia media</t>
  </si>
  <si>
    <t xml:space="preserve">ESTANCIA MEDIA SEGÚN ZONAS Y TIPOLOGÍA </t>
  </si>
  <si>
    <t xml:space="preserve">ESTANCIA MEDIA DE LOS TURISTAS ALOJADOS EN ARONA POR CATEGORÍA </t>
  </si>
  <si>
    <t xml:space="preserve">DIFERENCIA INTERANUAL DE LA ESTANCIA MEDIA DE LOS TURISTAS ALOJADOS EN ARONA POR CATEGORÍA </t>
  </si>
  <si>
    <t>ESTANCIAS MEDIAS DE LOS TURISTAS ALOJADOS EN ARONA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</si>
  <si>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</si>
  <si>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</si>
  <si>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</si>
  <si>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</si>
  <si>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</si>
  <si>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FUENTE: STDE Cabildo Insular de Tenerife.  ELABORACIÓN: Turismo de Tenerife</t>
  </si>
  <si>
    <t>ESTANCIAS MEDIAS DE LOS TURISTAS ALOJADOS EN ARONA SEGÚN TIPOLOGÍA Y CATEGORÍA DE ESTABLECIMIENTO</t>
  </si>
  <si>
    <t>FUENTE: STDE Cabildo Insular de Tenerife. ELABORACIÓN:Turismo de Tenerife</t>
  </si>
  <si>
    <t>EVOLUCIÓN  DE LA ESTANCIA MEDIA  DE LOS TURISTAS ALOJADOS EN ARONA</t>
  </si>
  <si>
    <t>ALOJADOS POR MUNICIPIO TURÍSTICO Y TIPOLOGÍA DE ESTABLECIMIENTO</t>
  </si>
  <si>
    <t>Alojados Totales</t>
  </si>
  <si>
    <t>Alojados Hoteleros</t>
  </si>
  <si>
    <t>Alojados Extrahoteleros</t>
  </si>
  <si>
    <t>ADEJE</t>
  </si>
  <si>
    <t>PUERTO DE LA CRUZ</t>
  </si>
  <si>
    <t>SANTA CRUZ</t>
  </si>
  <si>
    <t>TURISMO ALOJADO EN ADEJE SEGÚN TIPOLOGÍA Y CATEGORÍA DE ESTABLECIMIENTO</t>
  </si>
  <si>
    <t>TURISMO ALOJADO EN ARONA SEGÚN TIPOLOGÍA Y CATEGORÍA DE ESTABLECIMIENTO</t>
  </si>
  <si>
    <t>TURISMO ALOJADO EN PUERTO DE LA CRUZ SEGÚN TIPOLOGÍA Y CATEGORÍA DE ESTABLECIMIENTO</t>
  </si>
  <si>
    <t>TURISMO ALOJADO EN SANTA CRUZ SEGÚN TIPOLOGÍA Y CATEGORÍA DE ESTABLECIMIENTO</t>
  </si>
  <si>
    <t>4* y 5*</t>
  </si>
  <si>
    <t>2*</t>
  </si>
  <si>
    <t>1*</t>
  </si>
  <si>
    <t>TURISMO ALOJADO EN TENERIFE SEGÚN TIPOLOGÍA Y CATEGORÍA DE ESTABLECIMIENTO</t>
  </si>
  <si>
    <t>TURISMO ALOJADO EN TENERIFE  Y ARONA SEGÚN TIPOLOGÍA Y CATEGORÍA DE ESTABLECIMIENTO</t>
  </si>
  <si>
    <t>PERNOCTACIONES POR MUNICIPIO TURÍSTICO Y TIPOLOGÍA DE ESTABLECIMIENTO</t>
  </si>
  <si>
    <t>PERNOCTACIONES EN ADEJE SEGÚN TIPOLOGÍA Y CATEGORÍA DE ESTABLECIMIENTO</t>
  </si>
  <si>
    <t>Total Pernoctaciones</t>
  </si>
  <si>
    <t>PERNOCTACIONES EN PUERTO DE LA CRUZ SEGÚN TIPOLOGÍA Y CATEGORÍA DE ESTABLECIMIENTO</t>
  </si>
  <si>
    <t>PERNOCTACIONES EN SANTA CRUZ SEGÚN TIPOLOGÍA Y CATEGORÍA DE ESTABLECIMIENTO</t>
  </si>
  <si>
    <t>PERNOCTACIONES EN TENERIFE SEGÚN TIPOLOGÍA Y CATEGORÍA DE ESTABLECIMIENTO</t>
  </si>
  <si>
    <t>PERNOCTACIONES EN TENERIFE  Y ARONA SEGÚN TIPOLOGÍA Y CATEGORÍA DE ESTABLECIMIENTO</t>
  </si>
  <si>
    <t>ÍNDICES DE OCUPACIÓN POR MUNICIPIO TURÍSTICO Y TIPOLOGÍA DE ESTABLECIMIENTO (%)</t>
  </si>
  <si>
    <t>INDICES DE OCUPACIÓN EN ALOJAMIENTO DE ADEJE SEGÚN TIPOLOGÍA Y CATEGORÍA DE ESTABLECIMIENTO</t>
  </si>
  <si>
    <t>INDICES DE OCUPACIÓN EN ALOJAMIENTO DE ARONA SEGÚN TIPOLOGÍA Y CATEGORÍA DE ESTABLECIMIENTO</t>
  </si>
  <si>
    <t>Indice de ocupación total</t>
  </si>
  <si>
    <t>INDICES DE OCUPACIÓN EN ALOJAMIENTO DE PUERTO DE LA CRUZ SEGÚN TIPOLOGÍA Y CATEGORÍA DE ESTABLECIMIENTO</t>
  </si>
  <si>
    <t>INDICES DE OCUPACIÓN EN ALOJAMIENTO DE SANTA CRUZ SEGÚN TIPOLOGÍA Y CATEGORÍA DE ESTABLECIMIENTO</t>
  </si>
  <si>
    <t>INDICES DE OCUPACIÓN EN ALOJAMIENTO DE TENERIFE SEGÚN TIPOLOGÍA Y CATEGORÍA DE ESTABLECIMIENTO</t>
  </si>
  <si>
    <t xml:space="preserve">INDICES DE OCUPACIÓN EN ALOJAMIENTO DE TENERIFE Y ARONA SEGÚN TIPOLOGÍA Y CATEGORÍA DE ESTABLECIMIENTO
</t>
  </si>
  <si>
    <t>ESTANCIAS MEDIAS POR MUNICIPIO TURÍSTICO Y TIPOLOGÍA DE ESTABLECIMIENTO</t>
  </si>
  <si>
    <t>ESTANCIA MEDIA DE LOS TURISTAS ALOJADOS EN ADEJE SEGÚN TIPOLOGÍA Y CATEGORÍA DE ESTABLECIMIENTO</t>
  </si>
  <si>
    <t>ESTANCIA MEDIA DE LOS TURISTAS ALOJADOS EN  ARONA SEGÚN TIPOLOGÍA Y CATEGORÍA DE ESTABLECIMIENTO</t>
  </si>
  <si>
    <t>diferencia interanual</t>
  </si>
  <si>
    <t>Estancia media total</t>
  </si>
  <si>
    <t>ESTANCIA MEDIA DE LOS TURISTAS ALOJADOS EN  PUERTO DE LA CRUZ SEGÚN TIPOLOGÍA Y CATEGORÍA DE ESTABLECIMIENTO</t>
  </si>
  <si>
    <t>ESTANCIA MEDIA DE LOS TURISTAS ALOJADOS EN  SANTA CRUZ SEGÚN TIPOLOGÍA Y CATEGORÍA DE ESTABLECIMIENTO</t>
  </si>
  <si>
    <t>ESTANCIA MEDIA DE LOS TURISTAS ALOJADOS EN TENERIFE SEGÚN TIPOLOGÍA Y CATEGORÍA DE ESTABLECIMIENTO</t>
  </si>
  <si>
    <t>ESTANCIA MEDIA DE LOS TURISTAS ALOJADOS EN TENERIFE Y ARONA SEGÚN TIPOLOGÍA Y CATEGORÍA DE ESTABLECIMIENTO</t>
  </si>
  <si>
    <t>TURISTAS ALOJADOS POR NACIONALIDADES SEGÚN MUNICIPIO TURÍSTICO</t>
  </si>
  <si>
    <t xml:space="preserve">ADEJE </t>
  </si>
  <si>
    <t>Total turismo extranjero</t>
  </si>
  <si>
    <t>EVOLUCIÓN DEL NÚMERO TURISTAS ALOJADOS POR NACIONALIDADES SEGÚN MUNICIPIO TURÍSTICO</t>
  </si>
  <si>
    <t>DISTRIBUCIÓN DE TURISTAS ALOJADOS POR NACIONALIDADES SEGÚN ZONAS TURÍSTICAS</t>
  </si>
  <si>
    <t xml:space="preserve">FUENTE: STDE Cabildo Insular de Tenerife. 
ELABORACIÓN: Turismo de Tenerife </t>
  </si>
  <si>
    <t>Tipología y categoría de establecimiento</t>
  </si>
  <si>
    <t>PLAZAS ALOJATIVAS ESTIMADAS SEGÚN ZONAS TURÍSTICAS Y TIPOLOGÍAS (*)</t>
  </si>
  <si>
    <t>I semestre 2009</t>
  </si>
  <si>
    <t>%/s total zona</t>
  </si>
  <si>
    <t>I semestre 2010</t>
  </si>
  <si>
    <t>II semestre 2009</t>
  </si>
  <si>
    <t>II semestre 2010</t>
  </si>
  <si>
    <t>TOTAL ZONAS</t>
  </si>
  <si>
    <t>Total plazas</t>
  </si>
  <si>
    <t>Hoteleras</t>
  </si>
  <si>
    <t>Extrahoteleras</t>
  </si>
  <si>
    <t>ZONA 1</t>
  </si>
  <si>
    <t>ZONA 2</t>
  </si>
  <si>
    <t>ZONA 3</t>
  </si>
  <si>
    <t>ZONA 4</t>
  </si>
  <si>
    <t>*Los Datos relativos a plazas son una estimación y no debe ser tomada como cifra de plazas autorizadas.
ZONA 1: S/C de Tenerife. ZONA 2: La Laguna, Bajamar, Punta del Hidalgo, Tacoronte
ZONA 3: Puerto de La Cruz y Resto del Norte. ZONA 4: Sur
FUENTE: STDE Cabildo Insular de Tenerife. ELABORACIÓN: Turismo de Tenerife</t>
  </si>
  <si>
    <t>PLAZAS ALOJATIVAS ESTIMADAS EN ADEJE SEGÚN TIPOLOGÍA Y CATEGORÍA (*)</t>
  </si>
  <si>
    <t>PLAZAS ALOJATIVAS ESTIMADAS  EN ADEJE SEGÚN TIPOLOGÍA Y CATEGORÍA (*)</t>
  </si>
  <si>
    <t>TOTAL PLAZAS</t>
  </si>
  <si>
    <t>HOTELERAS</t>
  </si>
  <si>
    <t>5 estrellas</t>
  </si>
  <si>
    <t>4 estrellas</t>
  </si>
  <si>
    <t>3 estrellas</t>
  </si>
  <si>
    <t>1 Y 2 estrellas</t>
  </si>
  <si>
    <t>EXTRAHOTELERAS</t>
  </si>
  <si>
    <t>*Los Datos relativos a plazas son una estimación y no debe ser tomada como cifra de plazas autorizadas.
FUENTE: STDE Cabildo Insular de Tenerife. ELABORACIÓN: Turismo de Tenerife</t>
  </si>
  <si>
    <t>PLAZAS ALOJATIVAS ESTIMADAS EN ARONA SEGÚN TIPOLOGÍA Y CATEGORÍA (*)</t>
  </si>
  <si>
    <t>PLAZAS ALOJATIVAS ESTIMADAS  EN ARONA SEGÚN TIPOLOGÍA Y CATEGORÍA (*)</t>
  </si>
  <si>
    <t>PLAZAS ALOJATIVAS ESTIMADAS EN PUERTO DE LA CRUZ SEGÚN TIPOLOGÍA Y CATEGORÍA (*)</t>
  </si>
  <si>
    <t>4 y 5 estrellas</t>
  </si>
  <si>
    <t>PLAZAS ALOJATIVAS ESTIMADAS EN SANTA CRUZ SEGÚN TIPOLOGÍA Y CATEGORÍA (*)</t>
  </si>
  <si>
    <t>2 estrellas</t>
  </si>
  <si>
    <t>1 estrella</t>
  </si>
  <si>
    <t>PLAZAS ALOJATIVAS ESTIMADAS EN TENERIFE SEGÚN TIPOLOGÍA Y CATEGORÍA (*)</t>
  </si>
  <si>
    <t>PLAZAS ALOJATIVAS ESTIMADAS EN TENERIFE Y ARONA SEGÚN TIPOLOGÍA Y CATEGORÍA (*)
II SEMESTRE 2010</t>
  </si>
  <si>
    <t>Tipología del establecimiento - municipios</t>
  </si>
  <si>
    <t xml:space="preserve">Distribución por tipología de establecimiento - municipios </t>
  </si>
  <si>
    <t>Distribución según tipología y categoría alojativa</t>
  </si>
  <si>
    <t>PLAZAS TURISTICAS AUTORIZADAS* SEGÚN TIPOLOGÍA DEL ESTABLECIMIENTO.
Municipios e Isla</t>
  </si>
  <si>
    <t>AGOSTO 2010</t>
  </si>
  <si>
    <t>Municipio</t>
  </si>
  <si>
    <t>HOTELEROS</t>
  </si>
  <si>
    <t>APARTEMENTOS</t>
  </si>
  <si>
    <t>HOTELES RURALES</t>
  </si>
  <si>
    <t>CASAS RURALES</t>
  </si>
  <si>
    <t>Autorizadas</t>
  </si>
  <si>
    <t>Tramite</t>
  </si>
  <si>
    <t>ARAFO</t>
  </si>
  <si>
    <t>ARICO</t>
  </si>
  <si>
    <t>BUENAVISTA DEL NORTE</t>
  </si>
  <si>
    <t>CANDELARIA</t>
  </si>
  <si>
    <t>FASNIA</t>
  </si>
  <si>
    <t>GARACHICO</t>
  </si>
  <si>
    <t>GRANADILLA DE ABONA</t>
  </si>
  <si>
    <t>GUANCHA (LA)</t>
  </si>
  <si>
    <t>GUIA DE ISORA</t>
  </si>
  <si>
    <t>GUIMAR</t>
  </si>
  <si>
    <t>ICOD DE LOS VINOS</t>
  </si>
  <si>
    <t>LAGUNA (LA)</t>
  </si>
  <si>
    <t>MATANZA DE ACENTEJO (LA)</t>
  </si>
  <si>
    <t>OROTAVA (LA)</t>
  </si>
  <si>
    <t>REALEJOS (LOS)</t>
  </si>
  <si>
    <t>ROSARIO (EL)</t>
  </si>
  <si>
    <t>SAN JUAN DE LA RAMBLA</t>
  </si>
  <si>
    <t>SAN MIGUEL DE ABONA</t>
  </si>
  <si>
    <t>SANTA CRUZ DE TENERIFE</t>
  </si>
  <si>
    <t>SANTA URSULA</t>
  </si>
  <si>
    <t>SANTIAGO DEL TEIDE</t>
  </si>
  <si>
    <t>SAUZAL (EL)</t>
  </si>
  <si>
    <t>SILOS (LOS)</t>
  </si>
  <si>
    <t>TACORONTE</t>
  </si>
  <si>
    <t>TANQUE (EL)</t>
  </si>
  <si>
    <t>TEGUESTE</t>
  </si>
  <si>
    <t>VICTORIA DE ACENTEJO (LA)</t>
  </si>
  <si>
    <t>VILAFLOR</t>
  </si>
  <si>
    <t>Total Tenerife</t>
  </si>
  <si>
    <t xml:space="preserve">FUENTE: Policía Turística. Cabildo Insular de Tenerife. ELABORACIÓN: Turismo de Tenerife </t>
  </si>
  <si>
    <t>PLAZAS TURÍSTICAS AUTORIZADAS* SEGÚN TIPOLOGÍA  DEL ESTABLECIMIENTO. 
Distribución por Municipios</t>
  </si>
  <si>
    <t>Total Plazas</t>
  </si>
  <si>
    <t>Hoteleros</t>
  </si>
  <si>
    <t>Apartamentos</t>
  </si>
  <si>
    <t>Hoteles Rurales</t>
  </si>
  <si>
    <t>Casas Rurales</t>
  </si>
  <si>
    <t>cuota s/total insular</t>
  </si>
  <si>
    <t>Adeje</t>
  </si>
  <si>
    <t>Arafo</t>
  </si>
  <si>
    <t>Arico</t>
  </si>
  <si>
    <t>Arona</t>
  </si>
  <si>
    <t>Buenavista del Norte</t>
  </si>
  <si>
    <t>Candelaria</t>
  </si>
  <si>
    <t>Fasnia</t>
  </si>
  <si>
    <t>Garachico</t>
  </si>
  <si>
    <t>Granadilla de Abona</t>
  </si>
  <si>
    <t>Guancha (La)</t>
  </si>
  <si>
    <t>Guía de Isora</t>
  </si>
  <si>
    <t>Güímar</t>
  </si>
  <si>
    <t>Icod de los Vinos</t>
  </si>
  <si>
    <t>Laguna (La)</t>
  </si>
  <si>
    <t>Matanza de Acentejo (La)</t>
  </si>
  <si>
    <t>Orotava (La)</t>
  </si>
  <si>
    <t>Puerto de la Cruz</t>
  </si>
  <si>
    <t>Realejos (Los)</t>
  </si>
  <si>
    <t>Rosario (El)</t>
  </si>
  <si>
    <t>San Juan de la Rambla</t>
  </si>
  <si>
    <t>San Miguel de Abona</t>
  </si>
  <si>
    <t>Santa Cruz De Tenerife</t>
  </si>
  <si>
    <t>Santa Ursula</t>
  </si>
  <si>
    <t>Santiago del Teide</t>
  </si>
  <si>
    <t>Sauzal (El)</t>
  </si>
  <si>
    <t>Silos (Los)</t>
  </si>
  <si>
    <t>Tacoronte</t>
  </si>
  <si>
    <t>Tanque (El)</t>
  </si>
  <si>
    <t>Tegueste</t>
  </si>
  <si>
    <t>Victoria de Acentejo (La)</t>
  </si>
  <si>
    <t>Vilaflor</t>
  </si>
  <si>
    <t>Total Isla</t>
  </si>
  <si>
    <t xml:space="preserve">(*) Plazas Autorizadas conforme a Policía Turística.
FUENTE: Policía Turística. Cabildo Insular de Tenerife. ELABORACIÓN: Turismo de Tenerife </t>
  </si>
  <si>
    <t xml:space="preserve"> </t>
  </si>
  <si>
    <t xml:space="preserve">DISTRIBUCIÓN DE LAS PLAZAS TURÍSTICAS AUTORIZADAS EN ADEJE SEGÚN TIPOLOGÍA Y CATEGORÍA </t>
  </si>
  <si>
    <t xml:space="preserve">DISTRIBUCIÓN DE LAS PLAZAS TURÍSTICAS AUTORIZADAS EN ARONA SEGÚN TIPOLOGÍA Y CATEGORÍA </t>
  </si>
  <si>
    <t>1 Estrellas</t>
  </si>
  <si>
    <t>2 Estrellas</t>
  </si>
  <si>
    <t>3 Estrellas</t>
  </si>
  <si>
    <t>4 Estrellas</t>
  </si>
  <si>
    <t>5 Estrellas</t>
  </si>
  <si>
    <t>Sin categoría</t>
  </si>
  <si>
    <t>1 Llave</t>
  </si>
  <si>
    <t>2 Llaves</t>
  </si>
  <si>
    <t>3 Llaves</t>
  </si>
  <si>
    <t>4 Llaves</t>
  </si>
  <si>
    <t>5 Llaves</t>
  </si>
  <si>
    <t>1 Palmera</t>
  </si>
  <si>
    <t>2 Palmeras</t>
  </si>
  <si>
    <t>Conjunto inmueble</t>
  </si>
  <si>
    <t>Compartido con propietarios</t>
  </si>
  <si>
    <t>Exclusivo</t>
  </si>
  <si>
    <t>Compartido con usuarios</t>
  </si>
  <si>
    <t xml:space="preserve">(*) Plazas Autorizadas conforme a Policía Turística 
FUENTE: Policía Turística. Cabildo Insular de Tenerife.
ELABORACIÓN: Turismo de Tenerife </t>
  </si>
  <si>
    <t xml:space="preserve">DISTRIBUCIÓN DE LAS PLAZAS TURÍSTICAS AUTORIZADAS EN PUERTO DE LA CRUZ SEGÚN TIPOLOGÍA Y CATEGORÍA </t>
  </si>
  <si>
    <t xml:space="preserve">DISTRIBUCIÓN DE LAS PLAZAS TURÍSTICAS AUTORIZADAS EN SANTA CRUZ SEGÚN TIPOLOGÍA Y CATEGORÍA </t>
  </si>
  <si>
    <t>Bares</t>
  </si>
  <si>
    <t>Cafeterías</t>
  </si>
  <si>
    <t>Restaurantes</t>
  </si>
  <si>
    <t>Gran Canaria</t>
  </si>
  <si>
    <t>Fuerteventura</t>
  </si>
  <si>
    <t>Lanzarote</t>
  </si>
  <si>
    <t>Tenerife</t>
  </si>
  <si>
    <t>La Palma</t>
  </si>
  <si>
    <t>Canarias</t>
  </si>
  <si>
    <t>TOTAL TURISMO ALOJADO</t>
  </si>
  <si>
    <t>Zona SUR</t>
  </si>
  <si>
    <t>ALOJADOS HOTELEROS</t>
  </si>
  <si>
    <t>ALOJADOS EXTRAHOTELEROS</t>
  </si>
  <si>
    <t xml:space="preserve">acumulado agosto 2010 </t>
  </si>
  <si>
    <t>acumulado agosto 2009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</si>
  <si>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</si>
  <si>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</si>
  <si>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</si>
  <si>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</si>
  <si>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</si>
  <si>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 xml:space="preserve">acumulado julio 2010 </t>
  </si>
  <si>
    <t>Evolución mensual año en curso</t>
  </si>
  <si>
    <t>Turistas alojados por tipología de establecimiento acumulado año en curso</t>
  </si>
  <si>
    <t>Evolución mensual por zonas año en curso</t>
  </si>
  <si>
    <t>Serie anual y mensual del turismo alojados</t>
  </si>
  <si>
    <t>Turistas alojados por zonas y tipología de establecimiento acumulado año en curso</t>
  </si>
  <si>
    <t>Evolución mensual por zonas y  tipología año en curso</t>
  </si>
  <si>
    <t>Serie anual y mensual del turismo alojados por nacionalidad</t>
  </si>
  <si>
    <t>Turistas alojados por nacionalidad acumulado año en curso</t>
  </si>
  <si>
    <t>Distribución por nacionalidad acumulado año en curso</t>
  </si>
  <si>
    <t>Serie anual y mensual de Pernoctaciones</t>
  </si>
  <si>
    <t>Serie anual por zona turística y tipología de establecimiento</t>
  </si>
  <si>
    <t>Serie anual y mensual por tipología y categoría de los establecimientos</t>
  </si>
  <si>
    <t>Tipología de establecimiento acumulado año en curso</t>
  </si>
  <si>
    <t>Serie anual y mensual de los índices de ocupación</t>
  </si>
  <si>
    <t>Serie anual y mensual por zona turística y tipología de establecimiento</t>
  </si>
  <si>
    <t>Serie anual y mensual de las estancias medias</t>
  </si>
  <si>
    <t>Zona turística y tipología de establecimiento acumulado año en curso</t>
  </si>
  <si>
    <t>Tipología y categoría de los establecimientos acumulado año en curso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</si>
  <si>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</si>
  <si>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</si>
  <si>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</si>
  <si>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Alojados por municipio y tipología acumulado año en curso</t>
  </si>
  <si>
    <t>Alojados por municipio y categoría acumulado año en curso</t>
  </si>
  <si>
    <t>Pernoctaciones por municipio y tipología acumulado año en curso</t>
  </si>
  <si>
    <t>Pernoctaciones por municipio y categoría acumulado año en curso</t>
  </si>
  <si>
    <t>Indices de ocupación por municipio y tipología acumulado año en curso</t>
  </si>
  <si>
    <t>Indices de ocupación por municipio y categoría acumulado año en curso</t>
  </si>
  <si>
    <t>Estancia media por municipio y tipología acumulado año en curso</t>
  </si>
  <si>
    <t>Estancia media por municipio y categoría acumulado año en curso</t>
  </si>
  <si>
    <t>Alojados por nacionalidad y municipio acumulado año en curso</t>
  </si>
  <si>
    <t>Evolución de turistas alojados por nacionalidad y municipio acumulado año en curso</t>
  </si>
  <si>
    <t>Distribución por nacionalidad según municipio acumulado año en curso</t>
  </si>
  <si>
    <t xml:space="preserve">DIFERENCIA INTERANUAL DE  LA ESTANCIA MEDIA SEGÚN ZONAS Y TIPOLOGÍA </t>
  </si>
  <si>
    <t>Diferencia interanual por zona turística y tipología de establecimiento</t>
  </si>
  <si>
    <t>Diferencia interanual por tipología y categoría de los establecimientos</t>
  </si>
</sst>
</file>

<file path=xl/styles.xml><?xml version="1.0" encoding="utf-8"?>
<styleSheet xmlns="http://schemas.openxmlformats.org/spreadsheetml/2006/main">
  <numFmts count="12">
    <numFmt numFmtId="164" formatCode="#,##0_)"/>
    <numFmt numFmtId="165" formatCode="0.0%"/>
    <numFmt numFmtId="166" formatCode="#,##0.0"/>
    <numFmt numFmtId="167" formatCode="#,##0.00_)"/>
    <numFmt numFmtId="168" formatCode="_-* #,##0.00\ [$€-1]_-;\-* #,##0.00\ [$€-1]_-;_-* &quot;-&quot;??\ [$€-1]_-"/>
    <numFmt numFmtId="169" formatCode="#,#00"/>
    <numFmt numFmtId="170" formatCode="_-* #,##0\ _p_t_a_-;\-* #,##0\ _p_t_a_-;_-* &quot;-&quot;\ _p_t_a_-;_-@_-"/>
    <numFmt numFmtId="171" formatCode="\$#,#00"/>
    <numFmt numFmtId="172" formatCode="\$#,"/>
    <numFmt numFmtId="173" formatCode="%#,#00"/>
    <numFmt numFmtId="174" formatCode="#.##000"/>
    <numFmt numFmtId="175" formatCode="#.##0,"/>
  </numFmts>
  <fonts count="5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color indexed="9"/>
      <name val="Arial"/>
      <family val="2"/>
    </font>
    <font>
      <b/>
      <sz val="14"/>
      <color indexed="9"/>
      <name val="Arial"/>
      <family val="2"/>
    </font>
    <font>
      <sz val="10"/>
      <color indexed="9"/>
      <name val="Arial"/>
      <family val="2"/>
    </font>
    <font>
      <sz val="14"/>
      <color indexed="18"/>
      <name val="Arial"/>
      <family val="2"/>
    </font>
    <font>
      <b/>
      <sz val="14"/>
      <color theme="3" tint="-0.249977111117893"/>
      <name val="Arial"/>
      <family val="2"/>
    </font>
    <font>
      <b/>
      <sz val="14"/>
      <color indexed="18"/>
      <name val="Arial"/>
      <family val="2"/>
    </font>
    <font>
      <b/>
      <sz val="9"/>
      <color indexed="9"/>
      <name val="Arial"/>
      <family val="2"/>
    </font>
    <font>
      <sz val="11"/>
      <name val="Arial"/>
      <family val="2"/>
    </font>
    <font>
      <sz val="8"/>
      <color indexed="81"/>
      <name val="Tahoma"/>
      <family val="2"/>
    </font>
    <font>
      <b/>
      <sz val="12"/>
      <color indexed="9"/>
      <name val="Arial"/>
      <family val="2"/>
    </font>
    <font>
      <u/>
      <sz val="7.5"/>
      <color indexed="12"/>
      <name val="Arial"/>
      <family val="2"/>
    </font>
    <font>
      <b/>
      <sz val="10"/>
      <color theme="3" tint="-0.249977111117893"/>
      <name val="Arial"/>
      <family val="2"/>
    </font>
    <font>
      <b/>
      <sz val="20"/>
      <color indexed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b/>
      <sz val="12"/>
      <color theme="3" tint="-0.249977111117893"/>
      <name val="Arial"/>
      <family val="2"/>
    </font>
    <font>
      <sz val="8"/>
      <color indexed="8"/>
      <name val="Arial"/>
      <family val="2"/>
    </font>
    <font>
      <b/>
      <sz val="11"/>
      <color indexed="9"/>
      <name val="Arial"/>
      <family val="2"/>
    </font>
    <font>
      <b/>
      <sz val="12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i/>
      <sz val="8"/>
      <name val="Arial"/>
      <family val="2"/>
    </font>
    <font>
      <i/>
      <sz val="9"/>
      <name val="Arial"/>
      <family val="2"/>
    </font>
    <font>
      <sz val="10"/>
      <color indexed="8"/>
      <name val="Arial"/>
      <family val="2"/>
    </font>
    <font>
      <b/>
      <sz val="10"/>
      <color indexed="9"/>
      <name val="MS Sans Serif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b/>
      <sz val="10"/>
      <color indexed="8"/>
      <name val="Arial"/>
      <family val="2"/>
    </font>
    <font>
      <sz val="7"/>
      <name val="Arial"/>
      <family val="2"/>
    </font>
    <font>
      <b/>
      <sz val="8"/>
      <color indexed="81"/>
      <name val="Tahoma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sz val="10"/>
      <color theme="3" tint="-0.249977111117893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67955565050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8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13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1" fontId="2" fillId="0" borderId="0">
      <alignment vertical="center"/>
    </xf>
    <xf numFmtId="9" fontId="2" fillId="0" borderId="0" applyFont="0" applyFill="0" applyBorder="0" applyProtection="0">
      <alignment vertical="center"/>
    </xf>
    <xf numFmtId="0" fontId="20" fillId="0" borderId="0"/>
    <xf numFmtId="0" fontId="20" fillId="0" borderId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1" fontId="43" fillId="0" borderId="0">
      <protection locked="0"/>
    </xf>
    <xf numFmtId="1" fontId="43" fillId="0" borderId="0">
      <protection locked="0"/>
    </xf>
    <xf numFmtId="0" fontId="44" fillId="29" borderId="17" applyNumberFormat="0" applyAlignment="0" applyProtection="0"/>
    <xf numFmtId="0" fontId="44" fillId="29" borderId="17" applyNumberFormat="0" applyAlignment="0" applyProtection="0"/>
    <xf numFmtId="0" fontId="44" fillId="29" borderId="17" applyNumberFormat="0" applyAlignment="0" applyProtection="0"/>
    <xf numFmtId="0" fontId="44" fillId="29" borderId="17" applyNumberFormat="0" applyAlignment="0" applyProtection="0"/>
    <xf numFmtId="0" fontId="45" fillId="30" borderId="18" applyNumberFormat="0" applyAlignment="0" applyProtection="0"/>
    <xf numFmtId="0" fontId="45" fillId="30" borderId="18" applyNumberFormat="0" applyAlignment="0" applyProtection="0"/>
    <xf numFmtId="0" fontId="45" fillId="30" borderId="18" applyNumberFormat="0" applyAlignment="0" applyProtection="0"/>
    <xf numFmtId="0" fontId="45" fillId="30" borderId="18" applyNumberFormat="0" applyAlignment="0" applyProtection="0"/>
    <xf numFmtId="0" fontId="46" fillId="0" borderId="19" applyNumberFormat="0" applyFill="0" applyAlignment="0" applyProtection="0"/>
    <xf numFmtId="0" fontId="46" fillId="0" borderId="19" applyNumberFormat="0" applyFill="0" applyAlignment="0" applyProtection="0"/>
    <xf numFmtId="0" fontId="46" fillId="0" borderId="19" applyNumberFormat="0" applyFill="0" applyAlignment="0" applyProtection="0"/>
    <xf numFmtId="0" fontId="46" fillId="0" borderId="19" applyNumberFormat="0" applyFill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8" fillId="20" borderId="17" applyNumberFormat="0" applyAlignment="0" applyProtection="0"/>
    <xf numFmtId="0" fontId="48" fillId="20" borderId="17" applyNumberFormat="0" applyAlignment="0" applyProtection="0"/>
    <xf numFmtId="0" fontId="48" fillId="20" borderId="17" applyNumberFormat="0" applyAlignment="0" applyProtection="0"/>
    <xf numFmtId="0" fontId="48" fillId="20" borderId="17" applyNumberFormat="0" applyAlignment="0" applyProtection="0"/>
    <xf numFmtId="0" fontId="2" fillId="0" borderId="0"/>
    <xf numFmtId="168" fontId="2" fillId="0" borderId="0" applyFont="0" applyFill="0" applyBorder="0" applyAlignment="0" applyProtection="0">
      <alignment vertical="center"/>
    </xf>
    <xf numFmtId="1" fontId="49" fillId="0" borderId="0">
      <protection locked="0"/>
    </xf>
    <xf numFmtId="169" fontId="49" fillId="0" borderId="0">
      <protection locked="0"/>
    </xf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170" fontId="2" fillId="0" borderId="0" applyFont="0" applyFill="0" applyBorder="0" applyAlignment="0" applyProtection="0"/>
    <xf numFmtId="171" fontId="49" fillId="0" borderId="0">
      <protection locked="0"/>
    </xf>
    <xf numFmtId="172" fontId="49" fillId="0" borderId="0">
      <protection locked="0"/>
    </xf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3" fontId="2" fillId="0" borderId="0">
      <alignment vertical="center"/>
    </xf>
    <xf numFmtId="3" fontId="2" fillId="0" borderId="0">
      <alignment vertical="center"/>
    </xf>
    <xf numFmtId="0" fontId="2" fillId="36" borderId="20" applyNumberFormat="0" applyFont="0" applyAlignment="0" applyProtection="0"/>
    <xf numFmtId="0" fontId="2" fillId="36" borderId="20" applyNumberFormat="0" applyFont="0" applyAlignment="0" applyProtection="0"/>
    <xf numFmtId="0" fontId="2" fillId="36" borderId="20" applyNumberFormat="0" applyFont="0" applyAlignment="0" applyProtection="0"/>
    <xf numFmtId="0" fontId="2" fillId="36" borderId="20" applyNumberFormat="0" applyFont="0" applyAlignment="0" applyProtection="0"/>
    <xf numFmtId="173" fontId="49" fillId="0" borderId="0">
      <protection locked="0"/>
    </xf>
    <xf numFmtId="174" fontId="49" fillId="0" borderId="0">
      <protection locked="0"/>
    </xf>
    <xf numFmtId="175" fontId="49" fillId="0" borderId="0">
      <protection locked="0"/>
    </xf>
    <xf numFmtId="0" fontId="52" fillId="29" borderId="21" applyNumberFormat="0" applyAlignment="0" applyProtection="0"/>
    <xf numFmtId="0" fontId="52" fillId="29" borderId="21" applyNumberFormat="0" applyAlignment="0" applyProtection="0"/>
    <xf numFmtId="0" fontId="52" fillId="29" borderId="21" applyNumberFormat="0" applyAlignment="0" applyProtection="0"/>
    <xf numFmtId="0" fontId="52" fillId="29" borderId="21" applyNumberFormat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22" applyNumberFormat="0" applyFill="0" applyAlignment="0" applyProtection="0"/>
    <xf numFmtId="0" fontId="55" fillId="0" borderId="22" applyNumberFormat="0" applyFill="0" applyAlignment="0" applyProtection="0"/>
    <xf numFmtId="0" fontId="55" fillId="0" borderId="22" applyNumberFormat="0" applyFill="0" applyAlignment="0" applyProtection="0"/>
    <xf numFmtId="0" fontId="55" fillId="0" borderId="22" applyNumberFormat="0" applyFill="0" applyAlignment="0" applyProtection="0"/>
    <xf numFmtId="0" fontId="56" fillId="0" borderId="23" applyNumberFormat="0" applyFill="0" applyAlignment="0" applyProtection="0"/>
    <xf numFmtId="0" fontId="56" fillId="0" borderId="23" applyNumberFormat="0" applyFill="0" applyAlignment="0" applyProtection="0"/>
    <xf numFmtId="0" fontId="56" fillId="0" borderId="23" applyNumberFormat="0" applyFill="0" applyAlignment="0" applyProtection="0"/>
    <xf numFmtId="0" fontId="56" fillId="0" borderId="23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" fontId="49" fillId="0" borderId="25">
      <protection locked="0"/>
    </xf>
    <xf numFmtId="1" fontId="49" fillId="0" borderId="25">
      <protection locked="0"/>
    </xf>
    <xf numFmtId="1" fontId="49" fillId="0" borderId="25">
      <protection locked="0"/>
    </xf>
    <xf numFmtId="1" fontId="49" fillId="0" borderId="25">
      <protection locked="0"/>
    </xf>
  </cellStyleXfs>
  <cellXfs count="716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1" fontId="2" fillId="4" borderId="0" xfId="2" applyFill="1">
      <alignment vertical="center"/>
    </xf>
    <xf numFmtId="1" fontId="2" fillId="0" borderId="0" xfId="2" applyProtection="1">
      <alignment vertical="center"/>
      <protection hidden="1"/>
    </xf>
    <xf numFmtId="1" fontId="10" fillId="0" borderId="0" xfId="2" applyFont="1">
      <alignment vertical="center"/>
    </xf>
    <xf numFmtId="1" fontId="2" fillId="0" borderId="0" xfId="2" applyFont="1">
      <alignment vertical="center"/>
    </xf>
    <xf numFmtId="1" fontId="15" fillId="0" borderId="0" xfId="2" applyFont="1">
      <alignment vertical="center"/>
    </xf>
    <xf numFmtId="1" fontId="17" fillId="5" borderId="1" xfId="2" applyFont="1" applyFill="1" applyBorder="1" applyAlignment="1" applyProtection="1">
      <alignment horizontal="center" vertical="center"/>
      <protection hidden="1"/>
    </xf>
    <xf numFmtId="17" fontId="18" fillId="5" borderId="4" xfId="2" applyNumberFormat="1" applyFont="1" applyFill="1" applyBorder="1" applyAlignment="1" applyProtection="1">
      <alignment horizontal="center" vertical="center" wrapText="1"/>
      <protection hidden="1"/>
    </xf>
    <xf numFmtId="49" fontId="18" fillId="5" borderId="4" xfId="2" applyNumberFormat="1" applyFont="1" applyFill="1" applyBorder="1" applyAlignment="1" applyProtection="1">
      <alignment horizontal="center" vertical="center" wrapText="1"/>
      <protection hidden="1"/>
    </xf>
    <xf numFmtId="1" fontId="2" fillId="6" borderId="5" xfId="2" applyFont="1" applyFill="1" applyBorder="1" applyAlignment="1" applyProtection="1">
      <alignment horizontal="left"/>
      <protection hidden="1"/>
    </xf>
    <xf numFmtId="164" fontId="2" fillId="6" borderId="6" xfId="2" applyNumberFormat="1" applyFont="1" applyFill="1" applyBorder="1" applyProtection="1">
      <alignment vertical="center"/>
      <protection hidden="1"/>
    </xf>
    <xf numFmtId="165" fontId="2" fillId="6" borderId="6" xfId="4" applyNumberFormat="1" applyFont="1" applyFill="1" applyBorder="1" applyProtection="1">
      <alignment vertical="center"/>
      <protection hidden="1"/>
    </xf>
    <xf numFmtId="10" fontId="2" fillId="6" borderId="6" xfId="4" applyNumberFormat="1" applyFont="1" applyFill="1" applyBorder="1" applyProtection="1">
      <alignment vertical="center"/>
      <protection hidden="1"/>
    </xf>
    <xf numFmtId="1" fontId="2" fillId="0" borderId="7" xfId="2" applyFont="1" applyBorder="1" applyAlignment="1" applyProtection="1">
      <alignment horizontal="left"/>
      <protection hidden="1"/>
    </xf>
    <xf numFmtId="164" fontId="2" fillId="0" borderId="8" xfId="2" applyNumberFormat="1" applyFont="1" applyBorder="1" applyProtection="1">
      <alignment vertical="center"/>
      <protection hidden="1"/>
    </xf>
    <xf numFmtId="165" fontId="2" fillId="0" borderId="8" xfId="4" applyNumberFormat="1" applyFont="1" applyBorder="1" applyProtection="1">
      <alignment vertical="center"/>
      <protection hidden="1"/>
    </xf>
    <xf numFmtId="10" fontId="2" fillId="0" borderId="8" xfId="4" applyNumberFormat="1" applyFont="1" applyBorder="1" applyProtection="1">
      <alignment vertical="center"/>
      <protection hidden="1"/>
    </xf>
    <xf numFmtId="165" fontId="2" fillId="0" borderId="9" xfId="4" applyNumberFormat="1" applyFont="1" applyBorder="1" applyProtection="1">
      <alignment vertical="center"/>
      <protection hidden="1"/>
    </xf>
    <xf numFmtId="1" fontId="19" fillId="0" borderId="1" xfId="2" applyFont="1" applyBorder="1" applyAlignment="1" applyProtection="1">
      <protection hidden="1"/>
    </xf>
    <xf numFmtId="1" fontId="2" fillId="0" borderId="2" xfId="2" applyFont="1" applyBorder="1" applyProtection="1">
      <alignment vertical="center"/>
      <protection hidden="1"/>
    </xf>
    <xf numFmtId="1" fontId="2" fillId="0" borderId="3" xfId="2" applyFont="1" applyBorder="1" applyProtection="1">
      <alignment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0" fontId="0" fillId="5" borderId="4" xfId="0" applyFill="1" applyBorder="1" applyAlignment="1">
      <alignment horizontal="center"/>
    </xf>
    <xf numFmtId="0" fontId="0" fillId="7" borderId="4" xfId="0" applyFill="1" applyBorder="1" applyAlignment="1">
      <alignment horizontal="center" vertical="center" wrapText="1"/>
    </xf>
    <xf numFmtId="165" fontId="0" fillId="0" borderId="0" xfId="1" applyNumberFormat="1" applyFont="1"/>
    <xf numFmtId="0" fontId="0" fillId="8" borderId="8" xfId="0" applyFill="1" applyBorder="1" applyAlignment="1">
      <alignment horizontal="right"/>
    </xf>
    <xf numFmtId="3" fontId="0" fillId="0" borderId="8" xfId="0" applyNumberFormat="1" applyBorder="1"/>
    <xf numFmtId="3" fontId="0" fillId="0" borderId="0" xfId="0" applyNumberFormat="1"/>
    <xf numFmtId="1" fontId="0" fillId="9" borderId="8" xfId="0" applyNumberFormat="1" applyFill="1" applyBorder="1" applyAlignment="1">
      <alignment horizontal="center" vertical="center" wrapText="1"/>
    </xf>
    <xf numFmtId="3" fontId="0" fillId="9" borderId="8" xfId="0" applyNumberFormat="1" applyFill="1" applyBorder="1" applyAlignment="1">
      <alignment vertical="center"/>
    </xf>
    <xf numFmtId="0" fontId="0" fillId="6" borderId="8" xfId="0" applyFill="1" applyBorder="1" applyAlignment="1">
      <alignment horizontal="center" vertical="center" wrapText="1"/>
    </xf>
    <xf numFmtId="3" fontId="0" fillId="6" borderId="8" xfId="0" applyNumberFormat="1" applyFill="1" applyBorder="1"/>
    <xf numFmtId="0" fontId="0" fillId="10" borderId="8" xfId="0" applyFill="1" applyBorder="1" applyAlignment="1">
      <alignment horizontal="center" vertical="center" wrapText="1"/>
    </xf>
    <xf numFmtId="3" fontId="0" fillId="10" borderId="8" xfId="0" applyNumberFormat="1" applyFill="1" applyBorder="1"/>
    <xf numFmtId="0" fontId="21" fillId="2" borderId="10" xfId="3" applyNumberFormat="1" applyFont="1" applyFill="1" applyBorder="1" applyAlignment="1" applyProtection="1">
      <alignment horizontal="center" vertical="center" wrapText="1"/>
    </xf>
    <xf numFmtId="10" fontId="0" fillId="0" borderId="8" xfId="0" applyNumberFormat="1" applyBorder="1"/>
    <xf numFmtId="10" fontId="0" fillId="9" borderId="8" xfId="0" applyNumberFormat="1" applyFill="1" applyBorder="1" applyAlignment="1">
      <alignment vertical="center"/>
    </xf>
    <xf numFmtId="10" fontId="0" fillId="6" borderId="8" xfId="0" applyNumberFormat="1" applyFill="1" applyBorder="1"/>
    <xf numFmtId="10" fontId="0" fillId="10" borderId="8" xfId="0" applyNumberFormat="1" applyFill="1" applyBorder="1"/>
    <xf numFmtId="0" fontId="0" fillId="5" borderId="4" xfId="0" applyFill="1" applyBorder="1" applyAlignment="1">
      <alignment horizontal="center" vertical="center" wrapText="1"/>
    </xf>
    <xf numFmtId="0" fontId="0" fillId="0" borderId="6" xfId="0" applyBorder="1" applyAlignment="1">
      <alignment horizontal="left"/>
    </xf>
    <xf numFmtId="3" fontId="0" fillId="0" borderId="6" xfId="0" applyNumberFormat="1" applyBorder="1"/>
    <xf numFmtId="0" fontId="0" fillId="0" borderId="8" xfId="0" applyBorder="1" applyAlignment="1">
      <alignment horizontal="left"/>
    </xf>
    <xf numFmtId="0" fontId="0" fillId="6" borderId="9" xfId="0" applyFill="1" applyBorder="1" applyAlignment="1">
      <alignment horizontal="left"/>
    </xf>
    <xf numFmtId="3" fontId="0" fillId="6" borderId="9" xfId="0" applyNumberFormat="1" applyFill="1" applyBorder="1"/>
    <xf numFmtId="0" fontId="0" fillId="5" borderId="4" xfId="0" applyFill="1" applyBorder="1"/>
    <xf numFmtId="0" fontId="0" fillId="5" borderId="4" xfId="0" applyFill="1" applyBorder="1" applyAlignment="1">
      <alignment wrapText="1"/>
    </xf>
    <xf numFmtId="0" fontId="0" fillId="0" borderId="6" xfId="0" applyBorder="1" applyAlignment="1"/>
    <xf numFmtId="0" fontId="0" fillId="0" borderId="8" xfId="0" applyBorder="1" applyAlignment="1"/>
    <xf numFmtId="0" fontId="0" fillId="6" borderId="4" xfId="0" applyFill="1" applyBorder="1" applyAlignment="1"/>
    <xf numFmtId="3" fontId="0" fillId="6" borderId="4" xfId="0" applyNumberFormat="1" applyFill="1" applyBorder="1"/>
    <xf numFmtId="0" fontId="0" fillId="10" borderId="4" xfId="0" applyFill="1" applyBorder="1" applyAlignment="1"/>
    <xf numFmtId="10" fontId="1" fillId="10" borderId="4" xfId="1" applyNumberFormat="1" applyFont="1" applyFill="1" applyBorder="1"/>
    <xf numFmtId="0" fontId="0" fillId="0" borderId="9" xfId="0" applyBorder="1" applyAlignment="1"/>
    <xf numFmtId="0" fontId="0" fillId="10" borderId="4" xfId="0" applyFill="1" applyBorder="1"/>
    <xf numFmtId="1" fontId="17" fillId="5" borderId="1" xfId="2" applyFont="1" applyFill="1" applyBorder="1" applyProtection="1">
      <alignment vertical="center"/>
      <protection hidden="1"/>
    </xf>
    <xf numFmtId="1" fontId="2" fillId="5" borderId="13" xfId="2" applyFont="1" applyFill="1" applyBorder="1" applyProtection="1">
      <alignment vertical="center"/>
      <protection hidden="1"/>
    </xf>
    <xf numFmtId="1" fontId="2" fillId="5" borderId="14" xfId="2" applyFont="1" applyFill="1" applyBorder="1" applyProtection="1">
      <alignment vertical="center"/>
      <protection hidden="1"/>
    </xf>
    <xf numFmtId="1" fontId="2" fillId="6" borderId="6" xfId="2" applyFont="1" applyFill="1" applyBorder="1" applyAlignment="1" applyProtection="1">
      <alignment horizontal="left"/>
      <protection hidden="1"/>
    </xf>
    <xf numFmtId="165" fontId="2" fillId="6" borderId="14" xfId="4" applyNumberFormat="1" applyFont="1" applyFill="1" applyBorder="1" applyProtection="1">
      <alignment vertical="center"/>
      <protection hidden="1"/>
    </xf>
    <xf numFmtId="1" fontId="2" fillId="6" borderId="8" xfId="2" applyFont="1" applyFill="1" applyBorder="1" applyAlignment="1" applyProtection="1">
      <alignment horizontal="left"/>
      <protection hidden="1"/>
    </xf>
    <xf numFmtId="164" fontId="2" fillId="6" borderId="8" xfId="2" applyNumberFormat="1" applyFont="1" applyFill="1" applyBorder="1" applyProtection="1">
      <alignment vertical="center"/>
      <protection hidden="1"/>
    </xf>
    <xf numFmtId="165" fontId="2" fillId="6" borderId="8" xfId="4" applyNumberFormat="1" applyFont="1" applyFill="1" applyBorder="1" applyProtection="1">
      <alignment vertical="center"/>
      <protection hidden="1"/>
    </xf>
    <xf numFmtId="165" fontId="2" fillId="6" borderId="15" xfId="4" applyNumberFormat="1" applyFont="1" applyFill="1" applyBorder="1" applyProtection="1">
      <alignment vertical="center"/>
      <protection hidden="1"/>
    </xf>
    <xf numFmtId="1" fontId="2" fillId="5" borderId="2" xfId="2" applyFont="1" applyFill="1" applyBorder="1" applyProtection="1">
      <alignment vertical="center"/>
      <protection hidden="1"/>
    </xf>
    <xf numFmtId="165" fontId="2" fillId="5" borderId="3" xfId="2" applyNumberFormat="1" applyFont="1" applyFill="1" applyBorder="1" applyProtection="1">
      <alignment vertical="center"/>
      <protection hidden="1"/>
    </xf>
    <xf numFmtId="1" fontId="2" fillId="0" borderId="6" xfId="2" applyFont="1" applyBorder="1" applyAlignment="1" applyProtection="1">
      <alignment horizontal="left"/>
      <protection hidden="1"/>
    </xf>
    <xf numFmtId="165" fontId="2" fillId="0" borderId="6" xfId="4" applyNumberFormat="1" applyFont="1" applyBorder="1" applyProtection="1">
      <alignment vertical="center"/>
      <protection hidden="1"/>
    </xf>
    <xf numFmtId="1" fontId="2" fillId="0" borderId="8" xfId="2" applyFont="1" applyBorder="1" applyAlignment="1" applyProtection="1">
      <alignment horizontal="left"/>
      <protection hidden="1"/>
    </xf>
    <xf numFmtId="164" fontId="2" fillId="0" borderId="9" xfId="2" applyNumberFormat="1" applyFont="1" applyBorder="1" applyProtection="1">
      <alignment vertical="center"/>
      <protection hidden="1"/>
    </xf>
    <xf numFmtId="165" fontId="2" fillId="0" borderId="15" xfId="4" applyNumberFormat="1" applyFont="1" applyBorder="1" applyProtection="1">
      <alignment vertical="center"/>
      <protection hidden="1"/>
    </xf>
    <xf numFmtId="3" fontId="13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5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0" fontId="0" fillId="0" borderId="0" xfId="0" applyAlignment="1" applyProtection="1">
      <alignment wrapText="1"/>
      <protection hidden="1"/>
    </xf>
    <xf numFmtId="0" fontId="0" fillId="5" borderId="4" xfId="0" applyFill="1" applyBorder="1" applyAlignment="1" applyProtection="1">
      <alignment horizontal="center" vertical="center" wrapText="1"/>
      <protection hidden="1"/>
    </xf>
    <xf numFmtId="3" fontId="0" fillId="0" borderId="8" xfId="0" applyNumberFormat="1" applyBorder="1" applyProtection="1">
      <protection hidden="1"/>
    </xf>
    <xf numFmtId="1" fontId="0" fillId="9" borderId="8" xfId="0" applyNumberFormat="1" applyFill="1" applyBorder="1" applyAlignment="1" applyProtection="1">
      <alignment horizontal="center" vertical="center" wrapText="1"/>
      <protection hidden="1"/>
    </xf>
    <xf numFmtId="3" fontId="0" fillId="9" borderId="8" xfId="0" applyNumberFormat="1" applyFill="1" applyBorder="1" applyAlignment="1" applyProtection="1">
      <alignment vertical="center"/>
      <protection hidden="1"/>
    </xf>
    <xf numFmtId="0" fontId="0" fillId="6" borderId="8" xfId="0" applyFill="1" applyBorder="1" applyAlignment="1" applyProtection="1">
      <alignment horizontal="left"/>
      <protection hidden="1"/>
    </xf>
    <xf numFmtId="3" fontId="0" fillId="6" borderId="8" xfId="0" applyNumberFormat="1" applyFill="1" applyBorder="1" applyProtection="1">
      <protection hidden="1"/>
    </xf>
    <xf numFmtId="0" fontId="0" fillId="10" borderId="8" xfId="0" applyFill="1" applyBorder="1" applyAlignment="1" applyProtection="1">
      <alignment horizontal="left"/>
      <protection hidden="1"/>
    </xf>
    <xf numFmtId="3" fontId="0" fillId="10" borderId="8" xfId="0" applyNumberFormat="1" applyFill="1" applyBorder="1" applyProtection="1">
      <protection hidden="1"/>
    </xf>
    <xf numFmtId="0" fontId="0" fillId="0" borderId="0" xfId="0" applyAlignment="1">
      <alignment wrapText="1"/>
    </xf>
    <xf numFmtId="10" fontId="0" fillId="8" borderId="8" xfId="0" applyNumberFormat="1" applyFill="1" applyBorder="1" applyProtection="1">
      <protection hidden="1"/>
    </xf>
    <xf numFmtId="10" fontId="0" fillId="9" borderId="8" xfId="0" applyNumberFormat="1" applyFill="1" applyBorder="1" applyAlignment="1" applyProtection="1">
      <alignment vertical="center"/>
      <protection hidden="1"/>
    </xf>
    <xf numFmtId="10" fontId="0" fillId="6" borderId="8" xfId="0" applyNumberFormat="1" applyFill="1" applyBorder="1" applyProtection="1">
      <protection hidden="1"/>
    </xf>
    <xf numFmtId="10" fontId="0" fillId="10" borderId="8" xfId="0" applyNumberFormat="1" applyFill="1" applyBorder="1" applyProtection="1">
      <protection hidden="1"/>
    </xf>
    <xf numFmtId="0" fontId="0" fillId="5" borderId="7" xfId="0" applyFill="1" applyBorder="1" applyAlignment="1" applyProtection="1">
      <alignment horizontal="center"/>
      <protection hidden="1"/>
    </xf>
    <xf numFmtId="0" fontId="0" fillId="5" borderId="4" xfId="0" applyFill="1" applyBorder="1" applyAlignment="1" applyProtection="1">
      <alignment vertical="center" wrapText="1"/>
      <protection hidden="1"/>
    </xf>
    <xf numFmtId="0" fontId="0" fillId="5" borderId="4" xfId="0" applyFill="1" applyBorder="1" applyAlignment="1" applyProtection="1">
      <alignment wrapText="1"/>
      <protection hidden="1"/>
    </xf>
    <xf numFmtId="0" fontId="0" fillId="0" borderId="8" xfId="0" applyBorder="1" applyAlignment="1" applyProtection="1">
      <protection hidden="1"/>
    </xf>
    <xf numFmtId="10" fontId="0" fillId="0" borderId="8" xfId="0" applyNumberFormat="1" applyBorder="1" applyProtection="1">
      <protection hidden="1"/>
    </xf>
    <xf numFmtId="0" fontId="0" fillId="6" borderId="9" xfId="0" applyFill="1" applyBorder="1" applyAlignment="1" applyProtection="1">
      <alignment horizontal="left"/>
      <protection hidden="1"/>
    </xf>
    <xf numFmtId="3" fontId="0" fillId="6" borderId="9" xfId="0" applyNumberFormat="1" applyFill="1" applyBorder="1" applyProtection="1">
      <protection hidden="1"/>
    </xf>
    <xf numFmtId="10" fontId="0" fillId="6" borderId="9" xfId="0" applyNumberFormat="1" applyFill="1" applyBorder="1" applyProtection="1">
      <protection hidden="1"/>
    </xf>
    <xf numFmtId="0" fontId="0" fillId="5" borderId="4" xfId="0" applyFill="1" applyBorder="1" applyAlignment="1" applyProtection="1">
      <alignment horizontal="center" wrapText="1"/>
      <protection hidden="1"/>
    </xf>
    <xf numFmtId="0" fontId="0" fillId="5" borderId="4" xfId="0" applyFill="1" applyBorder="1" applyAlignment="1" applyProtection="1">
      <alignment horizontal="center" vertical="center" wrapText="1"/>
      <protection hidden="1"/>
    </xf>
    <xf numFmtId="0" fontId="0" fillId="5" borderId="4" xfId="0" applyFill="1" applyBorder="1" applyAlignment="1" applyProtection="1">
      <alignment horizontal="center"/>
      <protection hidden="1"/>
    </xf>
    <xf numFmtId="0" fontId="0" fillId="12" borderId="4" xfId="0" applyFill="1" applyBorder="1" applyAlignment="1" applyProtection="1">
      <alignment horizontal="center" vertical="center" wrapText="1"/>
      <protection hidden="1"/>
    </xf>
    <xf numFmtId="0" fontId="0" fillId="12" borderId="4" xfId="0" applyFill="1" applyBorder="1" applyAlignment="1" applyProtection="1">
      <alignment horizontal="center" wrapText="1"/>
      <protection hidden="1"/>
    </xf>
    <xf numFmtId="0" fontId="0" fillId="6" borderId="8" xfId="0" applyFill="1" applyBorder="1" applyAlignment="1" applyProtection="1">
      <alignment horizontal="center" vertical="center" wrapText="1"/>
      <protection hidden="1"/>
    </xf>
    <xf numFmtId="0" fontId="0" fillId="10" borderId="8" xfId="0" applyFill="1" applyBorder="1" applyAlignment="1" applyProtection="1">
      <alignment horizontal="center" vertical="center" wrapText="1"/>
      <protection hidden="1"/>
    </xf>
    <xf numFmtId="10" fontId="0" fillId="0" borderId="8" xfId="1" applyNumberFormat="1" applyFont="1" applyBorder="1" applyProtection="1">
      <protection hidden="1"/>
    </xf>
    <xf numFmtId="10" fontId="0" fillId="9" borderId="8" xfId="1" applyNumberFormat="1" applyFont="1" applyFill="1" applyBorder="1" applyAlignment="1" applyProtection="1">
      <alignment vertical="center"/>
      <protection hidden="1"/>
    </xf>
    <xf numFmtId="10" fontId="0" fillId="6" borderId="8" xfId="1" applyNumberFormat="1" applyFont="1" applyFill="1" applyBorder="1" applyProtection="1">
      <protection hidden="1"/>
    </xf>
    <xf numFmtId="10" fontId="0" fillId="10" borderId="8" xfId="1" applyNumberFormat="1" applyFont="1" applyFill="1" applyBorder="1" applyProtection="1">
      <protection hidden="1"/>
    </xf>
    <xf numFmtId="0" fontId="0" fillId="5" borderId="4" xfId="0" applyFill="1" applyBorder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horizontal="left" vertical="center" wrapText="1"/>
      <protection hidden="1"/>
    </xf>
    <xf numFmtId="3" fontId="0" fillId="0" borderId="6" xfId="0" applyNumberFormat="1" applyBorder="1" applyProtection="1">
      <protection hidden="1"/>
    </xf>
    <xf numFmtId="0" fontId="0" fillId="0" borderId="8" xfId="0" applyBorder="1" applyAlignment="1" applyProtection="1">
      <alignment horizontal="left" vertical="center" wrapText="1"/>
      <protection hidden="1"/>
    </xf>
    <xf numFmtId="0" fontId="0" fillId="6" borderId="9" xfId="0" applyFill="1" applyBorder="1" applyAlignment="1" applyProtection="1">
      <alignment horizontal="left" vertical="center" wrapText="1"/>
      <protection hidden="1"/>
    </xf>
    <xf numFmtId="0" fontId="0" fillId="0" borderId="6" xfId="0" applyBorder="1"/>
    <xf numFmtId="165" fontId="0" fillId="0" borderId="6" xfId="1" applyNumberFormat="1" applyFont="1" applyBorder="1"/>
    <xf numFmtId="0" fontId="0" fillId="0" borderId="8" xfId="0" applyBorder="1"/>
    <xf numFmtId="165" fontId="0" fillId="0" borderId="8" xfId="1" applyNumberFormat="1" applyFont="1" applyBorder="1"/>
    <xf numFmtId="0" fontId="0" fillId="6" borderId="9" xfId="0" applyFill="1" applyBorder="1"/>
    <xf numFmtId="165" fontId="0" fillId="6" borderId="9" xfId="1" applyNumberFormat="1" applyFont="1" applyFill="1" applyBorder="1"/>
    <xf numFmtId="0" fontId="26" fillId="0" borderId="0" xfId="0" applyFont="1" applyBorder="1" applyAlignment="1">
      <alignment horizontal="left" wrapText="1"/>
    </xf>
    <xf numFmtId="1" fontId="2" fillId="0" borderId="0" xfId="6">
      <alignment vertical="center"/>
    </xf>
    <xf numFmtId="1" fontId="17" fillId="5" borderId="6" xfId="6" applyFont="1" applyFill="1" applyBorder="1" applyAlignment="1" applyProtection="1">
      <alignment horizontal="left" vertical="center" wrapText="1"/>
      <protection hidden="1"/>
    </xf>
    <xf numFmtId="1" fontId="2" fillId="5" borderId="5" xfId="6" applyFont="1" applyFill="1" applyBorder="1" applyAlignment="1" applyProtection="1">
      <alignment horizontal="left" vertical="center" wrapText="1"/>
      <protection hidden="1"/>
    </xf>
    <xf numFmtId="166" fontId="2" fillId="5" borderId="5" xfId="6" applyNumberFormat="1" applyFont="1" applyFill="1" applyBorder="1" applyAlignment="1" applyProtection="1">
      <alignment horizontal="left" vertical="center" wrapText="1"/>
      <protection hidden="1"/>
    </xf>
    <xf numFmtId="1" fontId="27" fillId="5" borderId="5" xfId="6" applyFont="1" applyFill="1" applyBorder="1" applyAlignment="1" applyProtection="1">
      <alignment horizontal="left" vertical="center" wrapText="1"/>
      <protection hidden="1"/>
    </xf>
    <xf numFmtId="1" fontId="2" fillId="5" borderId="5" xfId="6" applyFill="1" applyBorder="1" applyAlignment="1" applyProtection="1">
      <alignment vertical="center" wrapText="1"/>
      <protection hidden="1"/>
    </xf>
    <xf numFmtId="1" fontId="2" fillId="5" borderId="4" xfId="6" applyFont="1" applyFill="1" applyBorder="1" applyAlignment="1" applyProtection="1">
      <alignment horizontal="left" vertical="center" wrapText="1"/>
      <protection hidden="1"/>
    </xf>
    <xf numFmtId="1" fontId="2" fillId="0" borderId="0" xfId="6" applyAlignment="1">
      <alignment vertical="center" wrapText="1"/>
    </xf>
    <xf numFmtId="164" fontId="2" fillId="0" borderId="8" xfId="6" applyNumberFormat="1" applyFont="1" applyBorder="1" applyProtection="1">
      <alignment vertical="center"/>
      <protection hidden="1"/>
    </xf>
    <xf numFmtId="165" fontId="2" fillId="0" borderId="8" xfId="1" applyNumberFormat="1" applyFont="1" applyBorder="1" applyAlignment="1" applyProtection="1">
      <alignment vertical="center"/>
      <protection hidden="1"/>
    </xf>
    <xf numFmtId="164" fontId="17" fillId="6" borderId="8" xfId="6" applyNumberFormat="1" applyFont="1" applyFill="1" applyBorder="1" applyProtection="1">
      <alignment vertical="center"/>
      <protection hidden="1"/>
    </xf>
    <xf numFmtId="165" fontId="17" fillId="6" borderId="8" xfId="1" applyNumberFormat="1" applyFont="1" applyFill="1" applyBorder="1" applyAlignment="1" applyProtection="1">
      <alignment vertical="center"/>
      <protection hidden="1"/>
    </xf>
    <xf numFmtId="164" fontId="2" fillId="9" borderId="9" xfId="6" applyNumberFormat="1" applyFont="1" applyFill="1" applyBorder="1" applyProtection="1">
      <alignment vertical="center"/>
      <protection hidden="1"/>
    </xf>
    <xf numFmtId="165" fontId="2" fillId="9" borderId="9" xfId="1" applyNumberFormat="1" applyFont="1" applyFill="1" applyBorder="1" applyAlignment="1" applyProtection="1">
      <alignment vertical="center"/>
      <protection hidden="1"/>
    </xf>
    <xf numFmtId="49" fontId="28" fillId="6" borderId="9" xfId="6" applyNumberFormat="1" applyFont="1" applyFill="1" applyBorder="1" applyAlignment="1" applyProtection="1">
      <alignment horizontal="left" vertical="center" wrapText="1"/>
      <protection hidden="1"/>
    </xf>
    <xf numFmtId="164" fontId="2" fillId="6" borderId="9" xfId="6" applyNumberFormat="1" applyFont="1" applyFill="1" applyBorder="1" applyProtection="1">
      <alignment vertical="center"/>
      <protection hidden="1"/>
    </xf>
    <xf numFmtId="165" fontId="2" fillId="6" borderId="9" xfId="1" applyNumberFormat="1" applyFont="1" applyFill="1" applyBorder="1" applyAlignment="1" applyProtection="1">
      <alignment vertical="center"/>
      <protection hidden="1"/>
    </xf>
    <xf numFmtId="164" fontId="17" fillId="6" borderId="9" xfId="6" applyNumberFormat="1" applyFont="1" applyFill="1" applyBorder="1" applyProtection="1">
      <alignment vertical="center"/>
      <protection hidden="1"/>
    </xf>
    <xf numFmtId="165" fontId="17" fillId="6" borderId="9" xfId="1" applyNumberFormat="1" applyFont="1" applyFill="1" applyBorder="1" applyAlignment="1" applyProtection="1">
      <alignment vertical="center"/>
      <protection hidden="1"/>
    </xf>
    <xf numFmtId="49" fontId="28" fillId="10" borderId="9" xfId="6" applyNumberFormat="1" applyFont="1" applyFill="1" applyBorder="1" applyAlignment="1" applyProtection="1">
      <alignment horizontal="left" vertical="center" wrapText="1"/>
      <protection hidden="1"/>
    </xf>
    <xf numFmtId="164" fontId="2" fillId="10" borderId="9" xfId="6" applyNumberFormat="1" applyFont="1" applyFill="1" applyBorder="1" applyProtection="1">
      <alignment vertical="center"/>
      <protection hidden="1"/>
    </xf>
    <xf numFmtId="165" fontId="2" fillId="10" borderId="9" xfId="1" applyNumberFormat="1" applyFont="1" applyFill="1" applyBorder="1" applyAlignment="1" applyProtection="1">
      <alignment vertical="center"/>
      <protection hidden="1"/>
    </xf>
    <xf numFmtId="164" fontId="2" fillId="10" borderId="8" xfId="6" applyNumberFormat="1" applyFont="1" applyFill="1" applyBorder="1" applyProtection="1">
      <alignment vertical="center"/>
      <protection hidden="1"/>
    </xf>
    <xf numFmtId="165" fontId="2" fillId="10" borderId="8" xfId="1" applyNumberFormat="1" applyFont="1" applyFill="1" applyBorder="1" applyAlignment="1" applyProtection="1">
      <alignment vertical="center"/>
      <protection hidden="1"/>
    </xf>
    <xf numFmtId="1" fontId="17" fillId="5" borderId="6" xfId="2" applyFont="1" applyFill="1" applyBorder="1" applyAlignment="1" applyProtection="1">
      <alignment horizontal="left" vertical="center"/>
      <protection hidden="1"/>
    </xf>
    <xf numFmtId="17" fontId="28" fillId="5" borderId="4" xfId="2" applyNumberFormat="1" applyFont="1" applyFill="1" applyBorder="1" applyAlignment="1" applyProtection="1">
      <alignment horizontal="center" vertical="center" wrapText="1"/>
      <protection hidden="1"/>
    </xf>
    <xf numFmtId="1" fontId="18" fillId="5" borderId="4" xfId="2" applyFont="1" applyFill="1" applyBorder="1" applyAlignment="1" applyProtection="1">
      <alignment horizontal="center" vertical="center" wrapText="1"/>
      <protection hidden="1"/>
    </xf>
    <xf numFmtId="1" fontId="2" fillId="0" borderId="5" xfId="2" applyFont="1" applyBorder="1" applyAlignment="1" applyProtection="1">
      <alignment horizontal="left"/>
      <protection hidden="1"/>
    </xf>
    <xf numFmtId="164" fontId="2" fillId="0" borderId="6" xfId="2" applyNumberFormat="1" applyFont="1" applyBorder="1" applyProtection="1">
      <alignment vertical="center"/>
      <protection hidden="1"/>
    </xf>
    <xf numFmtId="10" fontId="2" fillId="0" borderId="6" xfId="4" applyNumberFormat="1" applyFont="1" applyBorder="1" applyProtection="1">
      <alignment vertical="center"/>
      <protection hidden="1"/>
    </xf>
    <xf numFmtId="165" fontId="2" fillId="0" borderId="0" xfId="1" applyNumberFormat="1" applyFont="1" applyAlignment="1">
      <alignment vertical="center"/>
    </xf>
    <xf numFmtId="166" fontId="2" fillId="0" borderId="7" xfId="2" applyNumberFormat="1" applyFont="1" applyBorder="1" applyAlignment="1" applyProtection="1">
      <alignment horizontal="left"/>
      <protection hidden="1"/>
    </xf>
    <xf numFmtId="1" fontId="27" fillId="0" borderId="7" xfId="2" applyFont="1" applyBorder="1" applyAlignment="1" applyProtection="1">
      <alignment horizontal="left" indent="1"/>
      <protection hidden="1"/>
    </xf>
    <xf numFmtId="1" fontId="2" fillId="0" borderId="7" xfId="2" applyBorder="1" applyProtection="1">
      <alignment vertical="center"/>
      <protection hidden="1"/>
    </xf>
    <xf numFmtId="1" fontId="2" fillId="10" borderId="7" xfId="2" applyFill="1" applyBorder="1" applyProtection="1">
      <alignment vertical="center"/>
      <protection hidden="1"/>
    </xf>
    <xf numFmtId="164" fontId="2" fillId="10" borderId="8" xfId="2" applyNumberFormat="1" applyFont="1" applyFill="1" applyBorder="1" applyProtection="1">
      <alignment vertical="center"/>
      <protection hidden="1"/>
    </xf>
    <xf numFmtId="10" fontId="2" fillId="10" borderId="8" xfId="4" applyNumberFormat="1" applyFont="1" applyFill="1" applyBorder="1" applyProtection="1">
      <alignment vertical="center"/>
      <protection hidden="1"/>
    </xf>
    <xf numFmtId="1" fontId="17" fillId="6" borderId="11" xfId="2" applyFont="1" applyFill="1" applyBorder="1" applyAlignment="1" applyProtection="1">
      <alignment horizontal="left"/>
      <protection hidden="1"/>
    </xf>
    <xf numFmtId="164" fontId="17" fillId="6" borderId="9" xfId="2" applyNumberFormat="1" applyFont="1" applyFill="1" applyBorder="1" applyProtection="1">
      <alignment vertical="center"/>
      <protection hidden="1"/>
    </xf>
    <xf numFmtId="10" fontId="17" fillId="6" borderId="9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6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5" fontId="2" fillId="0" borderId="6" xfId="4" applyNumberFormat="1" applyFont="1" applyBorder="1" applyAlignment="1" applyProtection="1">
      <alignment horizontal="center"/>
      <protection hidden="1"/>
    </xf>
    <xf numFmtId="165" fontId="2" fillId="0" borderId="14" xfId="4" applyNumberFormat="1" applyFont="1" applyBorder="1" applyAlignment="1" applyProtection="1">
      <alignment horizontal="center"/>
      <protection hidden="1"/>
    </xf>
    <xf numFmtId="165" fontId="0" fillId="0" borderId="0" xfId="4" applyNumberFormat="1" applyFont="1">
      <alignment vertical="center"/>
    </xf>
    <xf numFmtId="165" fontId="2" fillId="0" borderId="8" xfId="4" applyNumberFormat="1" applyFont="1" applyBorder="1" applyAlignment="1" applyProtection="1">
      <alignment horizontal="center"/>
      <protection hidden="1"/>
    </xf>
    <xf numFmtId="165" fontId="2" fillId="0" borderId="15" xfId="4" applyNumberFormat="1" applyFont="1" applyBorder="1" applyAlignment="1" applyProtection="1">
      <alignment horizontal="center"/>
      <protection hidden="1"/>
    </xf>
    <xf numFmtId="165" fontId="2" fillId="10" borderId="8" xfId="4" applyNumberFormat="1" applyFont="1" applyFill="1" applyBorder="1" applyAlignment="1" applyProtection="1">
      <alignment horizontal="center"/>
      <protection hidden="1"/>
    </xf>
    <xf numFmtId="165" fontId="2" fillId="10" borderId="15" xfId="4" applyNumberFormat="1" applyFont="1" applyFill="1" applyBorder="1" applyAlignment="1" applyProtection="1">
      <alignment horizontal="center"/>
      <protection hidden="1"/>
    </xf>
    <xf numFmtId="165" fontId="17" fillId="6" borderId="9" xfId="4" applyNumberFormat="1" applyFont="1" applyFill="1" applyBorder="1" applyAlignment="1" applyProtection="1">
      <alignment horizontal="center"/>
      <protection hidden="1"/>
    </xf>
    <xf numFmtId="165" fontId="17" fillId="6" borderId="16" xfId="4" applyNumberFormat="1" applyFont="1" applyFill="1" applyBorder="1" applyAlignment="1" applyProtection="1">
      <alignment horizontal="center"/>
      <protection hidden="1"/>
    </xf>
    <xf numFmtId="1" fontId="29" fillId="0" borderId="0" xfId="2" applyFont="1" applyAlignment="1">
      <alignment vertical="center" wrapText="1"/>
    </xf>
    <xf numFmtId="1" fontId="29" fillId="5" borderId="4" xfId="2" applyFont="1" applyFill="1" applyBorder="1" applyAlignment="1" applyProtection="1">
      <alignment horizontal="center" vertical="center" wrapText="1"/>
      <protection hidden="1"/>
    </xf>
    <xf numFmtId="1" fontId="2" fillId="0" borderId="5" xfId="2" applyFont="1" applyBorder="1" applyAlignment="1" applyProtection="1">
      <alignment horizontal="left" vertical="center" wrapText="1"/>
      <protection hidden="1"/>
    </xf>
    <xf numFmtId="3" fontId="29" fillId="0" borderId="6" xfId="4" applyNumberFormat="1" applyFont="1" applyBorder="1" applyAlignment="1" applyProtection="1">
      <alignment vertical="center" wrapText="1"/>
      <protection hidden="1"/>
    </xf>
    <xf numFmtId="1" fontId="2" fillId="0" borderId="7" xfId="2" applyFont="1" applyBorder="1" applyAlignment="1" applyProtection="1">
      <alignment horizontal="left" vertical="center" wrapText="1"/>
      <protection hidden="1"/>
    </xf>
    <xf numFmtId="3" fontId="29" fillId="0" borderId="8" xfId="4" applyNumberFormat="1" applyFont="1" applyBorder="1" applyAlignment="1" applyProtection="1">
      <alignment vertical="center" wrapText="1"/>
      <protection hidden="1"/>
    </xf>
    <xf numFmtId="166" fontId="2" fillId="0" borderId="7" xfId="2" applyNumberFormat="1" applyFont="1" applyBorder="1" applyAlignment="1" applyProtection="1">
      <alignment horizontal="left" vertical="center" wrapText="1"/>
      <protection hidden="1"/>
    </xf>
    <xf numFmtId="1" fontId="27" fillId="0" borderId="7" xfId="2" applyFont="1" applyBorder="1" applyAlignment="1" applyProtection="1">
      <alignment horizontal="left" vertical="center" wrapText="1" indent="1"/>
      <protection hidden="1"/>
    </xf>
    <xf numFmtId="1" fontId="2" fillId="0" borderId="7" xfId="2" applyBorder="1" applyAlignment="1" applyProtection="1">
      <alignment vertical="center" wrapText="1"/>
      <protection hidden="1"/>
    </xf>
    <xf numFmtId="1" fontId="29" fillId="0" borderId="0" xfId="2" applyFont="1" applyAlignment="1" applyProtection="1">
      <alignment vertical="center" wrapText="1"/>
      <protection hidden="1"/>
    </xf>
    <xf numFmtId="1" fontId="2" fillId="10" borderId="7" xfId="6" applyFont="1" applyFill="1" applyBorder="1" applyAlignment="1" applyProtection="1">
      <alignment vertical="center" wrapText="1"/>
      <protection hidden="1"/>
    </xf>
    <xf numFmtId="3" fontId="29" fillId="10" borderId="8" xfId="7" applyNumberFormat="1" applyFont="1" applyFill="1" applyBorder="1" applyAlignment="1" applyProtection="1">
      <alignment vertical="center" wrapText="1"/>
      <protection hidden="1"/>
    </xf>
    <xf numFmtId="1" fontId="29" fillId="0" borderId="0" xfId="6" applyFont="1" applyAlignment="1">
      <alignment vertical="center" wrapText="1"/>
    </xf>
    <xf numFmtId="1" fontId="17" fillId="6" borderId="11" xfId="2" applyFont="1" applyFill="1" applyBorder="1" applyAlignment="1" applyProtection="1">
      <alignment horizontal="left" vertical="center" wrapText="1"/>
      <protection hidden="1"/>
    </xf>
    <xf numFmtId="3" fontId="28" fillId="6" borderId="9" xfId="4" applyNumberFormat="1" applyFont="1" applyFill="1" applyBorder="1" applyAlignment="1" applyProtection="1">
      <alignment vertical="center" wrapText="1"/>
      <protection hidden="1"/>
    </xf>
    <xf numFmtId="165" fontId="29" fillId="0" borderId="6" xfId="1" applyNumberFormat="1" applyFont="1" applyBorder="1" applyAlignment="1" applyProtection="1">
      <alignment vertical="center" wrapText="1"/>
      <protection hidden="1"/>
    </xf>
    <xf numFmtId="165" fontId="29" fillId="0" borderId="8" xfId="1" applyNumberFormat="1" applyFont="1" applyBorder="1" applyAlignment="1" applyProtection="1">
      <alignment vertical="center" wrapText="1"/>
      <protection hidden="1"/>
    </xf>
    <xf numFmtId="165" fontId="29" fillId="10" borderId="8" xfId="1" applyNumberFormat="1" applyFont="1" applyFill="1" applyBorder="1" applyAlignment="1" applyProtection="1">
      <alignment vertical="center" wrapText="1"/>
      <protection hidden="1"/>
    </xf>
    <xf numFmtId="165" fontId="28" fillId="6" borderId="9" xfId="1" applyNumberFormat="1" applyFont="1" applyFill="1" applyBorder="1" applyAlignment="1" applyProtection="1">
      <alignment vertical="center" wrapText="1"/>
      <protection hidden="1"/>
    </xf>
    <xf numFmtId="165" fontId="29" fillId="0" borderId="6" xfId="4" applyNumberFormat="1" applyFont="1" applyBorder="1" applyAlignment="1" applyProtection="1">
      <alignment vertical="center" wrapText="1"/>
      <protection hidden="1"/>
    </xf>
    <xf numFmtId="165" fontId="29" fillId="0" borderId="8" xfId="4" applyNumberFormat="1" applyFont="1" applyBorder="1" applyAlignment="1" applyProtection="1">
      <alignment vertical="center" wrapText="1"/>
      <protection hidden="1"/>
    </xf>
    <xf numFmtId="165" fontId="29" fillId="10" borderId="8" xfId="7" applyNumberFormat="1" applyFont="1" applyFill="1" applyBorder="1" applyAlignment="1" applyProtection="1">
      <alignment vertical="center" wrapText="1"/>
      <protection hidden="1"/>
    </xf>
    <xf numFmtId="165" fontId="29" fillId="6" borderId="8" xfId="4" applyNumberFormat="1" applyFont="1" applyFill="1" applyBorder="1" applyAlignment="1" applyProtection="1">
      <alignment vertical="center" wrapText="1"/>
      <protection hidden="1"/>
    </xf>
    <xf numFmtId="165" fontId="17" fillId="9" borderId="9" xfId="1" applyNumberFormat="1" applyFont="1" applyFill="1" applyBorder="1" applyAlignment="1" applyProtection="1">
      <alignment vertical="center"/>
      <protection hidden="1"/>
    </xf>
    <xf numFmtId="165" fontId="17" fillId="10" borderId="9" xfId="1" applyNumberFormat="1" applyFont="1" applyFill="1" applyBorder="1" applyAlignment="1" applyProtection="1">
      <alignment vertical="center"/>
      <protection hidden="1"/>
    </xf>
    <xf numFmtId="1" fontId="29" fillId="0" borderId="0" xfId="6" applyFont="1" applyProtection="1">
      <alignment vertical="center"/>
      <protection hidden="1"/>
    </xf>
    <xf numFmtId="49" fontId="2" fillId="0" borderId="0" xfId="6" applyNumberFormat="1" applyFont="1" applyProtection="1">
      <alignment vertical="center"/>
      <protection hidden="1"/>
    </xf>
    <xf numFmtId="1" fontId="2" fillId="5" borderId="4" xfId="6" applyFill="1" applyBorder="1" applyAlignment="1" applyProtection="1">
      <alignment horizontal="center" vertical="center"/>
      <protection hidden="1"/>
    </xf>
    <xf numFmtId="0" fontId="28" fillId="5" borderId="4" xfId="6" applyNumberFormat="1" applyFont="1" applyFill="1" applyBorder="1" applyAlignment="1" applyProtection="1">
      <alignment horizontal="center" vertical="center" wrapText="1"/>
      <protection hidden="1"/>
    </xf>
    <xf numFmtId="17" fontId="29" fillId="0" borderId="8" xfId="6" applyNumberFormat="1" applyFont="1" applyFill="1" applyBorder="1" applyAlignment="1" applyProtection="1">
      <alignment horizontal="left" vertical="center"/>
      <protection hidden="1"/>
    </xf>
    <xf numFmtId="165" fontId="29" fillId="0" borderId="8" xfId="1" applyNumberFormat="1" applyFont="1" applyBorder="1" applyAlignment="1" applyProtection="1">
      <alignment horizontal="center" vertical="center"/>
      <protection hidden="1"/>
    </xf>
    <xf numFmtId="164" fontId="17" fillId="9" borderId="8" xfId="6" applyNumberFormat="1" applyFont="1" applyFill="1" applyBorder="1" applyProtection="1">
      <alignment vertical="center"/>
      <protection hidden="1"/>
    </xf>
    <xf numFmtId="165" fontId="17" fillId="9" borderId="8" xfId="4" applyNumberFormat="1" applyFont="1" applyFill="1" applyBorder="1" applyProtection="1">
      <alignment vertical="center"/>
      <protection hidden="1"/>
    </xf>
    <xf numFmtId="165" fontId="17" fillId="9" borderId="8" xfId="7" applyNumberFormat="1" applyFont="1" applyFill="1" applyBorder="1" applyProtection="1">
      <alignment vertical="center"/>
      <protection hidden="1"/>
    </xf>
    <xf numFmtId="49" fontId="29" fillId="6" borderId="8" xfId="6" applyNumberFormat="1" applyFont="1" applyFill="1" applyBorder="1" applyAlignment="1" applyProtection="1">
      <alignment horizontal="left" vertical="center"/>
      <protection hidden="1"/>
    </xf>
    <xf numFmtId="165" fontId="17" fillId="6" borderId="8" xfId="4" applyNumberFormat="1" applyFont="1" applyFill="1" applyBorder="1" applyProtection="1">
      <alignment vertical="center"/>
      <protection hidden="1"/>
    </xf>
    <xf numFmtId="49" fontId="29" fillId="10" borderId="8" xfId="6" applyNumberFormat="1" applyFont="1" applyFill="1" applyBorder="1" applyAlignment="1" applyProtection="1">
      <alignment horizontal="left" vertical="center"/>
      <protection hidden="1"/>
    </xf>
    <xf numFmtId="164" fontId="17" fillId="10" borderId="8" xfId="6" applyNumberFormat="1" applyFont="1" applyFill="1" applyBorder="1" applyProtection="1">
      <alignment vertical="center"/>
      <protection hidden="1"/>
    </xf>
    <xf numFmtId="165" fontId="17" fillId="10" borderId="8" xfId="4" applyNumberFormat="1" applyFont="1" applyFill="1" applyBorder="1" applyProtection="1">
      <alignment vertical="center"/>
      <protection hidden="1"/>
    </xf>
    <xf numFmtId="165" fontId="2" fillId="0" borderId="8" xfId="4" applyNumberFormat="1" applyFont="1" applyBorder="1" applyAlignment="1" applyProtection="1">
      <alignment horizontal="center" vertical="center"/>
      <protection hidden="1"/>
    </xf>
    <xf numFmtId="165" fontId="17" fillId="10" borderId="8" xfId="4" applyNumberFormat="1" applyFont="1" applyFill="1" applyBorder="1" applyAlignment="1" applyProtection="1">
      <alignment horizontal="center" vertical="center"/>
      <protection hidden="1"/>
    </xf>
    <xf numFmtId="1" fontId="2" fillId="2" borderId="0" xfId="2" applyFont="1" applyFill="1">
      <alignment vertical="center"/>
    </xf>
    <xf numFmtId="165" fontId="0" fillId="9" borderId="8" xfId="1" applyNumberFormat="1" applyFont="1" applyFill="1" applyBorder="1" applyAlignment="1">
      <alignment vertical="center"/>
    </xf>
    <xf numFmtId="165" fontId="0" fillId="6" borderId="8" xfId="1" applyNumberFormat="1" applyFont="1" applyFill="1" applyBorder="1"/>
    <xf numFmtId="165" fontId="0" fillId="10" borderId="8" xfId="1" applyNumberFormat="1" applyFont="1" applyFill="1" applyBorder="1"/>
    <xf numFmtId="10" fontId="0" fillId="0" borderId="8" xfId="1" applyNumberFormat="1" applyFont="1" applyBorder="1"/>
    <xf numFmtId="10" fontId="0" fillId="9" borderId="8" xfId="1" applyNumberFormat="1" applyFont="1" applyFill="1" applyBorder="1" applyAlignment="1">
      <alignment vertical="center"/>
    </xf>
    <xf numFmtId="10" fontId="0" fillId="6" borderId="8" xfId="1" applyNumberFormat="1" applyFont="1" applyFill="1" applyBorder="1"/>
    <xf numFmtId="10" fontId="0" fillId="10" borderId="8" xfId="1" applyNumberFormat="1" applyFont="1" applyFill="1" applyBorder="1"/>
    <xf numFmtId="17" fontId="17" fillId="5" borderId="4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4" xfId="2" applyNumberFormat="1" applyFont="1" applyFill="1" applyBorder="1" applyAlignment="1" applyProtection="1">
      <alignment horizontal="center" vertical="center" wrapText="1"/>
      <protection hidden="1"/>
    </xf>
    <xf numFmtId="1" fontId="2" fillId="5" borderId="3" xfId="2" applyFont="1" applyFill="1" applyBorder="1" applyProtection="1">
      <alignment vertical="center"/>
      <protection hidden="1"/>
    </xf>
    <xf numFmtId="1" fontId="2" fillId="0" borderId="9" xfId="2" applyFont="1" applyBorder="1" applyAlignment="1" applyProtection="1">
      <alignment horizontal="left"/>
      <protection hidden="1"/>
    </xf>
    <xf numFmtId="10" fontId="2" fillId="0" borderId="9" xfId="4" applyNumberFormat="1" applyFont="1" applyBorder="1" applyProtection="1">
      <alignment vertical="center"/>
      <protection hidden="1"/>
    </xf>
    <xf numFmtId="164" fontId="2" fillId="0" borderId="5" xfId="2" applyNumberFormat="1" applyFont="1" applyBorder="1" applyProtection="1">
      <alignment vertical="center"/>
      <protection hidden="1"/>
    </xf>
    <xf numFmtId="10" fontId="2" fillId="0" borderId="14" xfId="4" applyNumberFormat="1" applyFont="1" applyBorder="1" applyProtection="1">
      <alignment vertical="center"/>
      <protection hidden="1"/>
    </xf>
    <xf numFmtId="164" fontId="2" fillId="0" borderId="7" xfId="2" applyNumberFormat="1" applyFont="1" applyBorder="1" applyProtection="1">
      <alignment vertical="center"/>
      <protection hidden="1"/>
    </xf>
    <xf numFmtId="10" fontId="2" fillId="0" borderId="15" xfId="4" applyNumberFormat="1" applyFont="1" applyBorder="1" applyProtection="1">
      <alignment vertical="center"/>
      <protection hidden="1"/>
    </xf>
    <xf numFmtId="1" fontId="2" fillId="0" borderId="11" xfId="2" applyFont="1" applyBorder="1" applyAlignment="1" applyProtection="1">
      <alignment horizontal="left"/>
      <protection hidden="1"/>
    </xf>
    <xf numFmtId="1" fontId="2" fillId="0" borderId="0" xfId="2" applyFont="1" applyAlignment="1" applyProtection="1">
      <alignment vertical="center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9" fillId="9" borderId="8" xfId="6" applyNumberFormat="1" applyFont="1" applyFill="1" applyBorder="1" applyAlignment="1" applyProtection="1">
      <alignment horizontal="center" vertical="center" wrapText="1"/>
      <protection hidden="1"/>
    </xf>
    <xf numFmtId="165" fontId="17" fillId="9" borderId="8" xfId="4" applyNumberFormat="1" applyFont="1" applyFill="1" applyBorder="1" applyAlignment="1" applyProtection="1">
      <alignment vertical="center"/>
      <protection hidden="1"/>
    </xf>
    <xf numFmtId="4" fontId="0" fillId="0" borderId="8" xfId="0" applyNumberFormat="1" applyBorder="1" applyProtection="1">
      <protection hidden="1"/>
    </xf>
    <xf numFmtId="0" fontId="0" fillId="9" borderId="8" xfId="0" applyFill="1" applyBorder="1" applyAlignment="1">
      <alignment horizontal="center" vertical="center" wrapText="1"/>
    </xf>
    <xf numFmtId="4" fontId="0" fillId="9" borderId="8" xfId="0" applyNumberFormat="1" applyFill="1" applyBorder="1" applyAlignment="1" applyProtection="1">
      <alignment vertical="center"/>
      <protection hidden="1"/>
    </xf>
    <xf numFmtId="4" fontId="0" fillId="0" borderId="0" xfId="0" applyNumberFormat="1" applyProtection="1">
      <protection hidden="1"/>
    </xf>
    <xf numFmtId="4" fontId="0" fillId="6" borderId="8" xfId="0" applyNumberFormat="1" applyFill="1" applyBorder="1" applyProtection="1">
      <protection hidden="1"/>
    </xf>
    <xf numFmtId="4" fontId="0" fillId="10" borderId="8" xfId="0" applyNumberFormat="1" applyFill="1" applyBorder="1" applyProtection="1">
      <protection hidden="1"/>
    </xf>
    <xf numFmtId="1" fontId="18" fillId="5" borderId="6" xfId="2" applyNumberFormat="1" applyFont="1" applyFill="1" applyBorder="1" applyAlignment="1" applyProtection="1">
      <alignment horizontal="center" vertical="center" wrapText="1"/>
      <protection hidden="1"/>
    </xf>
    <xf numFmtId="167" fontId="2" fillId="6" borderId="6" xfId="6" applyNumberFormat="1" applyFont="1" applyFill="1" applyBorder="1" applyAlignment="1" applyProtection="1">
      <alignment horizontal="center" vertical="center" wrapText="1"/>
      <protection hidden="1"/>
    </xf>
    <xf numFmtId="4" fontId="2" fillId="0" borderId="0" xfId="2" applyNumberFormat="1" applyFont="1">
      <alignment vertical="center"/>
    </xf>
    <xf numFmtId="167" fontId="2" fillId="0" borderId="8" xfId="6" applyNumberFormat="1" applyFont="1" applyBorder="1" applyAlignment="1" applyProtection="1">
      <alignment horizontal="center" vertical="center" wrapText="1"/>
      <protection hidden="1"/>
    </xf>
    <xf numFmtId="167" fontId="2" fillId="0" borderId="8" xfId="6" applyNumberFormat="1" applyFont="1" applyBorder="1" applyAlignment="1" applyProtection="1">
      <alignment horizontal="center" wrapText="1"/>
      <protection hidden="1"/>
    </xf>
    <xf numFmtId="1" fontId="2" fillId="0" borderId="16" xfId="2" applyFont="1" applyBorder="1" applyProtection="1">
      <alignment vertical="center"/>
      <protection hidden="1"/>
    </xf>
    <xf numFmtId="1" fontId="2" fillId="0" borderId="0" xfId="2" applyAlignment="1">
      <alignment vertical="center" wrapText="1"/>
    </xf>
    <xf numFmtId="1" fontId="28" fillId="5" borderId="4" xfId="2" applyNumberFormat="1" applyFont="1" applyFill="1" applyBorder="1" applyAlignment="1" applyProtection="1">
      <alignment horizontal="center" vertical="center" wrapText="1"/>
      <protection hidden="1"/>
    </xf>
    <xf numFmtId="1" fontId="2" fillId="5" borderId="13" xfId="2" applyFont="1" applyFill="1" applyBorder="1" applyAlignment="1" applyProtection="1">
      <alignment vertical="center" wrapText="1"/>
      <protection hidden="1"/>
    </xf>
    <xf numFmtId="1" fontId="2" fillId="5" borderId="2" xfId="2" applyFont="1" applyFill="1" applyBorder="1" applyAlignment="1" applyProtection="1">
      <alignment vertical="center" wrapText="1"/>
      <protection hidden="1"/>
    </xf>
    <xf numFmtId="1" fontId="2" fillId="5" borderId="14" xfId="2" applyFont="1" applyFill="1" applyBorder="1" applyAlignment="1" applyProtection="1">
      <alignment vertical="center" wrapText="1"/>
      <protection hidden="1"/>
    </xf>
    <xf numFmtId="1" fontId="2" fillId="6" borderId="5" xfId="2" applyFont="1" applyFill="1" applyBorder="1" applyAlignment="1" applyProtection="1">
      <alignment horizontal="left" wrapText="1"/>
      <protection hidden="1"/>
    </xf>
    <xf numFmtId="167" fontId="2" fillId="6" borderId="6" xfId="2" applyNumberFormat="1" applyFont="1" applyFill="1" applyBorder="1" applyAlignment="1" applyProtection="1">
      <alignment horizontal="center" vertical="center" wrapText="1"/>
      <protection hidden="1"/>
    </xf>
    <xf numFmtId="10" fontId="2" fillId="6" borderId="6" xfId="4" applyNumberFormat="1" applyFont="1" applyFill="1" applyBorder="1" applyAlignment="1" applyProtection="1">
      <alignment horizontal="center" vertical="center" wrapText="1"/>
      <protection hidden="1"/>
    </xf>
    <xf numFmtId="1" fontId="2" fillId="0" borderId="7" xfId="2" applyFont="1" applyBorder="1" applyAlignment="1" applyProtection="1">
      <alignment horizontal="left" wrapText="1"/>
      <protection hidden="1"/>
    </xf>
    <xf numFmtId="167" fontId="2" fillId="0" borderId="8" xfId="2" applyNumberFormat="1" applyFont="1" applyBorder="1" applyAlignment="1" applyProtection="1">
      <alignment horizontal="center" vertical="center" wrapText="1"/>
      <protection hidden="1"/>
    </xf>
    <xf numFmtId="10" fontId="2" fillId="0" borderId="8" xfId="4" applyNumberFormat="1" applyFont="1" applyBorder="1" applyAlignment="1" applyProtection="1">
      <alignment horizontal="center" vertical="center" wrapText="1"/>
      <protection hidden="1"/>
    </xf>
    <xf numFmtId="4" fontId="2" fillId="0" borderId="0" xfId="2" applyNumberFormat="1" applyFont="1" applyAlignment="1">
      <alignment vertical="center" wrapText="1"/>
    </xf>
    <xf numFmtId="1" fontId="2" fillId="0" borderId="11" xfId="2" applyFont="1" applyBorder="1" applyAlignment="1" applyProtection="1">
      <alignment horizontal="left" wrapText="1"/>
      <protection hidden="1"/>
    </xf>
    <xf numFmtId="167" fontId="2" fillId="0" borderId="9" xfId="2" applyNumberFormat="1" applyFont="1" applyBorder="1" applyAlignment="1" applyProtection="1">
      <alignment horizontal="center" vertical="center" wrapText="1"/>
      <protection hidden="1"/>
    </xf>
    <xf numFmtId="10" fontId="2" fillId="0" borderId="9" xfId="4" applyNumberFormat="1" applyFont="1" applyBorder="1" applyAlignment="1" applyProtection="1">
      <alignment horizontal="center" vertical="center" wrapText="1"/>
      <protection hidden="1"/>
    </xf>
    <xf numFmtId="1" fontId="2" fillId="5" borderId="13" xfId="2" applyFont="1" applyFill="1" applyBorder="1" applyAlignment="1" applyProtection="1">
      <alignment horizontal="center" vertical="center" wrapText="1"/>
      <protection hidden="1"/>
    </xf>
    <xf numFmtId="10" fontId="2" fillId="5" borderId="15" xfId="2" applyNumberFormat="1" applyFont="1" applyFill="1" applyBorder="1" applyAlignment="1" applyProtection="1">
      <alignment horizontal="center" vertical="center" wrapText="1"/>
      <protection hidden="1"/>
    </xf>
    <xf numFmtId="167" fontId="2" fillId="0" borderId="9" xfId="2" applyNumberFormat="1" applyFont="1" applyBorder="1" applyAlignment="1" applyProtection="1">
      <alignment horizontal="center" wrapText="1"/>
      <protection hidden="1"/>
    </xf>
    <xf numFmtId="167" fontId="2" fillId="0" borderId="8" xfId="2" applyNumberFormat="1" applyFont="1" applyBorder="1" applyAlignment="1" applyProtection="1">
      <alignment horizontal="center" wrapText="1"/>
      <protection hidden="1"/>
    </xf>
    <xf numFmtId="1" fontId="2" fillId="5" borderId="2" xfId="2" applyFont="1" applyFill="1" applyBorder="1" applyAlignment="1" applyProtection="1">
      <alignment horizontal="center" vertical="center" wrapText="1"/>
      <protection hidden="1"/>
    </xf>
    <xf numFmtId="10" fontId="2" fillId="5" borderId="3" xfId="2" applyNumberFormat="1" applyFont="1" applyFill="1" applyBorder="1" applyAlignment="1" applyProtection="1">
      <alignment horizontal="center" vertical="center" wrapText="1"/>
      <protection hidden="1"/>
    </xf>
    <xf numFmtId="1" fontId="30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30" fillId="0" borderId="0" xfId="2" applyFont="1" applyBorder="1" applyAlignment="1">
      <alignment vertical="center" wrapText="1"/>
    </xf>
    <xf numFmtId="1" fontId="17" fillId="5" borderId="1" xfId="2" applyFont="1" applyFill="1" applyBorder="1" applyAlignment="1" applyProtection="1">
      <alignment horizontal="center" vertical="center" wrapText="1"/>
      <protection hidden="1"/>
    </xf>
    <xf numFmtId="1" fontId="17" fillId="5" borderId="1" xfId="2" applyFont="1" applyFill="1" applyBorder="1" applyAlignment="1" applyProtection="1">
      <alignment vertical="center" wrapText="1"/>
      <protection hidden="1"/>
    </xf>
    <xf numFmtId="1" fontId="2" fillId="5" borderId="3" xfId="2" applyFont="1" applyFill="1" applyBorder="1" applyAlignment="1" applyProtection="1">
      <alignment vertical="center" wrapText="1"/>
      <protection hidden="1"/>
    </xf>
    <xf numFmtId="1" fontId="2" fillId="6" borderId="5" xfId="2" applyFont="1" applyFill="1" applyBorder="1" applyAlignment="1" applyProtection="1">
      <alignment horizontal="left" vertical="center" wrapText="1"/>
      <protection hidden="1"/>
    </xf>
    <xf numFmtId="10" fontId="2" fillId="6" borderId="6" xfId="1" applyNumberFormat="1" applyFont="1" applyFill="1" applyBorder="1" applyAlignment="1" applyProtection="1">
      <alignment horizontal="center" vertical="center" wrapText="1"/>
      <protection hidden="1"/>
    </xf>
    <xf numFmtId="1" fontId="2" fillId="0" borderId="8" xfId="2" applyFont="1" applyBorder="1" applyAlignment="1" applyProtection="1">
      <alignment horizontal="left" vertical="center" wrapText="1"/>
      <protection hidden="1"/>
    </xf>
    <xf numFmtId="1" fontId="2" fillId="0" borderId="1" xfId="2" applyFont="1" applyBorder="1" applyAlignment="1" applyProtection="1">
      <alignment horizontal="left" vertical="center" wrapText="1"/>
      <protection hidden="1"/>
    </xf>
    <xf numFmtId="10" fontId="2" fillId="0" borderId="4" xfId="4" applyNumberFormat="1" applyFont="1" applyBorder="1" applyAlignment="1" applyProtection="1">
      <alignment horizontal="center" vertical="center" wrapText="1"/>
      <protection hidden="1"/>
    </xf>
    <xf numFmtId="4" fontId="0" fillId="0" borderId="8" xfId="0" applyNumberFormat="1" applyBorder="1"/>
    <xf numFmtId="10" fontId="29" fillId="0" borderId="8" xfId="1" applyNumberFormat="1" applyFont="1" applyBorder="1" applyAlignment="1" applyProtection="1">
      <alignment horizontal="center" vertical="center"/>
      <protection hidden="1"/>
    </xf>
    <xf numFmtId="4" fontId="0" fillId="9" borderId="8" xfId="0" applyNumberFormat="1" applyFill="1" applyBorder="1" applyAlignment="1">
      <alignment vertical="center"/>
    </xf>
    <xf numFmtId="10" fontId="17" fillId="9" borderId="8" xfId="4" applyNumberFormat="1" applyFont="1" applyFill="1" applyBorder="1" applyAlignment="1" applyProtection="1">
      <alignment vertical="center"/>
      <protection hidden="1"/>
    </xf>
    <xf numFmtId="4" fontId="0" fillId="6" borderId="8" xfId="0" applyNumberFormat="1" applyFill="1" applyBorder="1" applyAlignment="1">
      <alignment vertical="center"/>
    </xf>
    <xf numFmtId="10" fontId="17" fillId="6" borderId="8" xfId="4" applyNumberFormat="1" applyFont="1" applyFill="1" applyBorder="1" applyProtection="1">
      <alignment vertical="center"/>
      <protection hidden="1"/>
    </xf>
    <xf numFmtId="4" fontId="0" fillId="10" borderId="8" xfId="0" applyNumberFormat="1" applyFill="1" applyBorder="1" applyAlignment="1">
      <alignment vertical="center"/>
    </xf>
    <xf numFmtId="10" fontId="17" fillId="10" borderId="8" xfId="4" applyNumberFormat="1" applyFont="1" applyFill="1" applyBorder="1" applyProtection="1">
      <alignment vertical="center"/>
      <protection hidden="1"/>
    </xf>
    <xf numFmtId="10" fontId="2" fillId="0" borderId="8" xfId="4" applyNumberFormat="1" applyFont="1" applyBorder="1" applyAlignment="1" applyProtection="1">
      <alignment horizontal="center" vertical="center"/>
      <protection hidden="1"/>
    </xf>
    <xf numFmtId="10" fontId="17" fillId="10" borderId="8" xfId="4" applyNumberFormat="1" applyFont="1" applyFill="1" applyBorder="1" applyAlignment="1" applyProtection="1">
      <alignment horizontal="center" vertical="center"/>
      <protection hidden="1"/>
    </xf>
    <xf numFmtId="1" fontId="18" fillId="5" borderId="4" xfId="2" applyNumberFormat="1" applyFont="1" applyFill="1" applyBorder="1" applyAlignment="1" applyProtection="1">
      <alignment horizontal="center" vertical="center" wrapText="1"/>
      <protection hidden="1"/>
    </xf>
    <xf numFmtId="167" fontId="2" fillId="6" borderId="6" xfId="6" applyNumberFormat="1" applyFont="1" applyFill="1" applyBorder="1" applyAlignment="1" applyProtection="1">
      <alignment horizontal="center" vertical="center"/>
      <protection hidden="1"/>
    </xf>
    <xf numFmtId="167" fontId="2" fillId="6" borderId="6" xfId="4" applyNumberFormat="1" applyFont="1" applyFill="1" applyBorder="1" applyAlignment="1" applyProtection="1">
      <alignment horizontal="center" vertical="center"/>
      <protection hidden="1"/>
    </xf>
    <xf numFmtId="167" fontId="2" fillId="0" borderId="8" xfId="6" applyNumberFormat="1" applyFont="1" applyBorder="1" applyAlignment="1" applyProtection="1">
      <alignment horizontal="center" vertical="center"/>
      <protection hidden="1"/>
    </xf>
    <xf numFmtId="167" fontId="2" fillId="0" borderId="8" xfId="4" applyNumberFormat="1" applyFont="1" applyBorder="1" applyAlignment="1" applyProtection="1">
      <alignment horizontal="center" vertical="center"/>
      <protection hidden="1"/>
    </xf>
    <xf numFmtId="167" fontId="2" fillId="0" borderId="9" xfId="6" applyNumberFormat="1" applyFont="1" applyBorder="1" applyAlignment="1" applyProtection="1">
      <alignment horizontal="center" vertical="center"/>
      <protection hidden="1"/>
    </xf>
    <xf numFmtId="167" fontId="2" fillId="0" borderId="9" xfId="4" applyNumberFormat="1" applyFont="1" applyBorder="1" applyAlignment="1" applyProtection="1">
      <alignment horizontal="center" vertical="center"/>
      <protection hidden="1"/>
    </xf>
    <xf numFmtId="1" fontId="2" fillId="5" borderId="3" xfId="2" applyFont="1" applyFill="1" applyBorder="1" applyAlignment="1" applyProtection="1">
      <alignment horizontal="center" vertical="center"/>
      <protection hidden="1"/>
    </xf>
    <xf numFmtId="167" fontId="2" fillId="6" borderId="6" xfId="4" applyNumberFormat="1" applyFont="1" applyFill="1" applyBorder="1" applyProtection="1">
      <alignment vertical="center"/>
      <protection hidden="1"/>
    </xf>
    <xf numFmtId="1" fontId="2" fillId="5" borderId="2" xfId="6" applyFont="1" applyFill="1" applyBorder="1" applyAlignment="1" applyProtection="1">
      <alignment horizontal="center" vertical="center" wrapText="1"/>
      <protection hidden="1"/>
    </xf>
    <xf numFmtId="167" fontId="2" fillId="0" borderId="8" xfId="4" applyNumberFormat="1" applyFont="1" applyBorder="1" applyProtection="1">
      <alignment vertical="center"/>
      <protection hidden="1"/>
    </xf>
    <xf numFmtId="167" fontId="2" fillId="0" borderId="4" xfId="6" applyNumberFormat="1" applyFont="1" applyBorder="1" applyAlignment="1" applyProtection="1">
      <alignment horizontal="center" vertical="center" wrapText="1"/>
      <protection hidden="1"/>
    </xf>
    <xf numFmtId="167" fontId="2" fillId="0" borderId="9" xfId="4" applyNumberFormat="1" applyFont="1" applyBorder="1" applyProtection="1">
      <alignment vertical="center"/>
      <protection hidden="1"/>
    </xf>
    <xf numFmtId="2" fontId="2" fillId="0" borderId="8" xfId="4" applyNumberFormat="1" applyFont="1" applyBorder="1" applyProtection="1">
      <alignment vertical="center"/>
      <protection hidden="1"/>
    </xf>
    <xf numFmtId="2" fontId="29" fillId="0" borderId="8" xfId="1" applyNumberFormat="1" applyFont="1" applyBorder="1" applyAlignment="1" applyProtection="1">
      <alignment horizontal="center" vertical="center"/>
      <protection hidden="1"/>
    </xf>
    <xf numFmtId="165" fontId="17" fillId="9" borderId="8" xfId="7" applyNumberFormat="1" applyFont="1" applyFill="1" applyBorder="1" applyAlignment="1" applyProtection="1">
      <alignment vertical="center"/>
      <protection hidden="1"/>
    </xf>
    <xf numFmtId="2" fontId="17" fillId="9" borderId="8" xfId="7" applyNumberFormat="1" applyFont="1" applyFill="1" applyBorder="1" applyAlignment="1" applyProtection="1">
      <alignment vertical="center"/>
      <protection hidden="1"/>
    </xf>
    <xf numFmtId="2" fontId="17" fillId="9" borderId="8" xfId="7" applyNumberFormat="1" applyFont="1" applyFill="1" applyBorder="1" applyAlignment="1" applyProtection="1">
      <alignment horizontal="center" vertical="center"/>
      <protection hidden="1"/>
    </xf>
    <xf numFmtId="2" fontId="17" fillId="6" borderId="8" xfId="4" applyNumberFormat="1" applyFont="1" applyFill="1" applyBorder="1" applyProtection="1">
      <alignment vertical="center"/>
      <protection hidden="1"/>
    </xf>
    <xf numFmtId="2" fontId="17" fillId="10" borderId="8" xfId="4" applyNumberFormat="1" applyFont="1" applyFill="1" applyBorder="1" applyProtection="1">
      <alignment vertical="center"/>
      <protection hidden="1"/>
    </xf>
    <xf numFmtId="1" fontId="2" fillId="0" borderId="0" xfId="6" applyFont="1">
      <alignment vertical="center"/>
    </xf>
    <xf numFmtId="1" fontId="2" fillId="0" borderId="0" xfId="6" applyProtection="1">
      <alignment vertical="center"/>
      <protection hidden="1"/>
    </xf>
    <xf numFmtId="1" fontId="17" fillId="5" borderId="1" xfId="6" applyFont="1" applyFill="1" applyBorder="1" applyAlignment="1" applyProtection="1">
      <alignment horizontal="center" vertical="center"/>
      <protection hidden="1"/>
    </xf>
    <xf numFmtId="17" fontId="17" fillId="5" borderId="4" xfId="6" applyNumberFormat="1" applyFont="1" applyFill="1" applyBorder="1" applyAlignment="1" applyProtection="1">
      <alignment horizontal="center" vertical="center" wrapText="1"/>
      <protection hidden="1"/>
    </xf>
    <xf numFmtId="49" fontId="17" fillId="5" borderId="4" xfId="6" applyNumberFormat="1" applyFont="1" applyFill="1" applyBorder="1" applyAlignment="1" applyProtection="1">
      <alignment horizontal="center" vertical="center" wrapText="1"/>
      <protection hidden="1"/>
    </xf>
    <xf numFmtId="1" fontId="17" fillId="5" borderId="1" xfId="6" applyFont="1" applyFill="1" applyBorder="1" applyProtection="1">
      <alignment vertical="center"/>
      <protection hidden="1"/>
    </xf>
    <xf numFmtId="1" fontId="2" fillId="5" borderId="2" xfId="6" applyFont="1" applyFill="1" applyBorder="1" applyProtection="1">
      <alignment vertical="center"/>
      <protection hidden="1"/>
    </xf>
    <xf numFmtId="1" fontId="2" fillId="5" borderId="3" xfId="6" applyFont="1" applyFill="1" applyBorder="1" applyProtection="1">
      <alignment vertical="center"/>
      <protection hidden="1"/>
    </xf>
    <xf numFmtId="1" fontId="2" fillId="6" borderId="6" xfId="6" applyFont="1" applyFill="1" applyBorder="1" applyAlignment="1" applyProtection="1">
      <alignment horizontal="left"/>
      <protection hidden="1"/>
    </xf>
    <xf numFmtId="164" fontId="2" fillId="6" borderId="6" xfId="6" applyNumberFormat="1" applyFont="1" applyFill="1" applyBorder="1" applyAlignment="1" applyProtection="1">
      <alignment horizontal="right" vertical="center"/>
      <protection hidden="1"/>
    </xf>
    <xf numFmtId="165" fontId="2" fillId="6" borderId="6" xfId="7" applyNumberFormat="1" applyFont="1" applyFill="1" applyBorder="1" applyAlignment="1" applyProtection="1">
      <alignment horizontal="right" vertical="center"/>
      <protection hidden="1"/>
    </xf>
    <xf numFmtId="1" fontId="2" fillId="6" borderId="8" xfId="6" applyFont="1" applyFill="1" applyBorder="1" applyAlignment="1" applyProtection="1">
      <alignment horizontal="left"/>
      <protection hidden="1"/>
    </xf>
    <xf numFmtId="164" fontId="2" fillId="6" borderId="8" xfId="6" applyNumberFormat="1" applyFont="1" applyFill="1" applyBorder="1" applyAlignment="1" applyProtection="1">
      <alignment horizontal="right" vertical="center"/>
      <protection hidden="1"/>
    </xf>
    <xf numFmtId="165" fontId="2" fillId="6" borderId="8" xfId="7" applyNumberFormat="1" applyFont="1" applyFill="1" applyBorder="1" applyAlignment="1" applyProtection="1">
      <alignment horizontal="right" vertical="center"/>
      <protection hidden="1"/>
    </xf>
    <xf numFmtId="1" fontId="2" fillId="6" borderId="9" xfId="6" applyFont="1" applyFill="1" applyBorder="1" applyAlignment="1" applyProtection="1">
      <alignment horizontal="left"/>
      <protection hidden="1"/>
    </xf>
    <xf numFmtId="164" fontId="2" fillId="6" borderId="9" xfId="6" applyNumberFormat="1" applyFont="1" applyFill="1" applyBorder="1" applyAlignment="1" applyProtection="1">
      <alignment horizontal="right" vertical="center"/>
      <protection hidden="1"/>
    </xf>
    <xf numFmtId="165" fontId="2" fillId="6" borderId="9" xfId="7" applyNumberFormat="1" applyFont="1" applyFill="1" applyBorder="1" applyAlignment="1" applyProtection="1">
      <alignment horizontal="right" vertical="center"/>
      <protection hidden="1"/>
    </xf>
    <xf numFmtId="1" fontId="2" fillId="5" borderId="2" xfId="6" applyFont="1" applyFill="1" applyBorder="1" applyAlignment="1" applyProtection="1">
      <alignment horizontal="right" vertical="center"/>
      <protection hidden="1"/>
    </xf>
    <xf numFmtId="165" fontId="2" fillId="5" borderId="3" xfId="6" applyNumberFormat="1" applyFont="1" applyFill="1" applyBorder="1" applyAlignment="1" applyProtection="1">
      <alignment horizontal="right" vertical="center"/>
      <protection hidden="1"/>
    </xf>
    <xf numFmtId="1" fontId="2" fillId="0" borderId="6" xfId="6" applyFont="1" applyBorder="1" applyAlignment="1" applyProtection="1">
      <alignment horizontal="left"/>
      <protection hidden="1"/>
    </xf>
    <xf numFmtId="164" fontId="2" fillId="0" borderId="6" xfId="6" applyNumberFormat="1" applyFont="1" applyBorder="1" applyAlignment="1" applyProtection="1">
      <alignment horizontal="right" vertical="center"/>
      <protection hidden="1"/>
    </xf>
    <xf numFmtId="165" fontId="2" fillId="0" borderId="6" xfId="7" applyNumberFormat="1" applyFont="1" applyBorder="1" applyAlignment="1" applyProtection="1">
      <alignment horizontal="right" vertical="center"/>
      <protection hidden="1"/>
    </xf>
    <xf numFmtId="165" fontId="2" fillId="0" borderId="14" xfId="7" applyNumberFormat="1" applyFont="1" applyBorder="1" applyAlignment="1" applyProtection="1">
      <alignment horizontal="right" vertical="center"/>
      <protection hidden="1"/>
    </xf>
    <xf numFmtId="1" fontId="2" fillId="0" borderId="8" xfId="6" applyFont="1" applyBorder="1" applyAlignment="1" applyProtection="1">
      <alignment horizontal="left"/>
      <protection hidden="1"/>
    </xf>
    <xf numFmtId="164" fontId="2" fillId="0" borderId="8" xfId="6" applyNumberFormat="1" applyFont="1" applyBorder="1" applyAlignment="1" applyProtection="1">
      <alignment horizontal="right" vertical="center"/>
      <protection hidden="1"/>
    </xf>
    <xf numFmtId="165" fontId="2" fillId="0" borderId="8" xfId="7" applyNumberFormat="1" applyFont="1" applyBorder="1" applyAlignment="1" applyProtection="1">
      <alignment horizontal="right" vertical="center"/>
      <protection hidden="1"/>
    </xf>
    <xf numFmtId="165" fontId="2" fillId="0" borderId="15" xfId="7" applyNumberFormat="1" applyFont="1" applyBorder="1" applyAlignment="1" applyProtection="1">
      <alignment horizontal="right" vertical="center"/>
      <protection hidden="1"/>
    </xf>
    <xf numFmtId="164" fontId="2" fillId="0" borderId="9" xfId="6" applyNumberFormat="1" applyFont="1" applyBorder="1" applyAlignment="1" applyProtection="1">
      <alignment horizontal="right" vertical="center"/>
      <protection hidden="1"/>
    </xf>
    <xf numFmtId="165" fontId="2" fillId="0" borderId="9" xfId="7" applyNumberFormat="1" applyFont="1" applyBorder="1" applyAlignment="1" applyProtection="1">
      <alignment horizontal="right" vertical="center"/>
      <protection hidden="1"/>
    </xf>
    <xf numFmtId="1" fontId="2" fillId="0" borderId="0" xfId="6" applyFont="1" applyProtection="1">
      <alignment vertical="center"/>
      <protection hidden="1"/>
    </xf>
    <xf numFmtId="1" fontId="15" fillId="0" borderId="0" xfId="6" applyFont="1">
      <alignment vertical="center"/>
    </xf>
    <xf numFmtId="1" fontId="2" fillId="5" borderId="13" xfId="6" applyFont="1" applyFill="1" applyBorder="1" applyProtection="1">
      <alignment vertical="center"/>
      <protection hidden="1"/>
    </xf>
    <xf numFmtId="1" fontId="2" fillId="5" borderId="14" xfId="6" applyFont="1" applyFill="1" applyBorder="1" applyProtection="1">
      <alignment vertical="center"/>
      <protection hidden="1"/>
    </xf>
    <xf numFmtId="1" fontId="2" fillId="6" borderId="5" xfId="6" applyFont="1" applyFill="1" applyBorder="1" applyAlignment="1" applyProtection="1">
      <alignment horizontal="left"/>
      <protection hidden="1"/>
    </xf>
    <xf numFmtId="164" fontId="2" fillId="6" borderId="6" xfId="6" applyNumberFormat="1" applyFont="1" applyFill="1" applyBorder="1" applyProtection="1">
      <alignment vertical="center"/>
      <protection hidden="1"/>
    </xf>
    <xf numFmtId="165" fontId="2" fillId="6" borderId="6" xfId="7" applyNumberFormat="1" applyFont="1" applyFill="1" applyBorder="1" applyProtection="1">
      <alignment vertical="center"/>
      <protection hidden="1"/>
    </xf>
    <xf numFmtId="165" fontId="2" fillId="5" borderId="13" xfId="6" applyNumberFormat="1" applyFont="1" applyFill="1" applyBorder="1" applyProtection="1">
      <alignment vertical="center"/>
      <protection hidden="1"/>
    </xf>
    <xf numFmtId="165" fontId="2" fillId="5" borderId="14" xfId="6" applyNumberFormat="1" applyFont="1" applyFill="1" applyBorder="1" applyProtection="1">
      <alignment vertical="center"/>
      <protection hidden="1"/>
    </xf>
    <xf numFmtId="164" fontId="2" fillId="0" borderId="13" xfId="6" applyNumberFormat="1" applyFont="1" applyBorder="1" applyProtection="1">
      <alignment vertical="center"/>
      <protection hidden="1"/>
    </xf>
    <xf numFmtId="165" fontId="2" fillId="0" borderId="6" xfId="7" applyNumberFormat="1" applyFont="1" applyBorder="1" applyProtection="1">
      <alignment vertical="center"/>
      <protection hidden="1"/>
    </xf>
    <xf numFmtId="165" fontId="2" fillId="0" borderId="14" xfId="7" applyNumberFormat="1" applyFont="1" applyBorder="1" applyProtection="1">
      <alignment vertical="center"/>
      <protection hidden="1"/>
    </xf>
    <xf numFmtId="164" fontId="2" fillId="0" borderId="0" xfId="6" applyNumberFormat="1" applyFont="1" applyBorder="1" applyProtection="1">
      <alignment vertical="center"/>
      <protection hidden="1"/>
    </xf>
    <xf numFmtId="165" fontId="2" fillId="0" borderId="8" xfId="7" applyNumberFormat="1" applyFont="1" applyBorder="1" applyProtection="1">
      <alignment vertical="center"/>
      <protection hidden="1"/>
    </xf>
    <xf numFmtId="165" fontId="2" fillId="0" borderId="15" xfId="7" applyNumberFormat="1" applyFont="1" applyBorder="1" applyProtection="1">
      <alignment vertical="center"/>
      <protection hidden="1"/>
    </xf>
    <xf numFmtId="165" fontId="2" fillId="5" borderId="2" xfId="6" applyNumberFormat="1" applyFont="1" applyFill="1" applyBorder="1" applyProtection="1">
      <alignment vertical="center"/>
      <protection hidden="1"/>
    </xf>
    <xf numFmtId="165" fontId="2" fillId="5" borderId="3" xfId="6" applyNumberFormat="1" applyFont="1" applyFill="1" applyBorder="1" applyProtection="1">
      <alignment vertical="center"/>
      <protection hidden="1"/>
    </xf>
    <xf numFmtId="1" fontId="2" fillId="0" borderId="11" xfId="6" applyFont="1" applyBorder="1" applyAlignment="1" applyProtection="1">
      <alignment horizontal="left"/>
      <protection hidden="1"/>
    </xf>
    <xf numFmtId="164" fontId="2" fillId="0" borderId="9" xfId="6" applyNumberFormat="1" applyFont="1" applyBorder="1" applyProtection="1">
      <alignment vertical="center"/>
      <protection hidden="1"/>
    </xf>
    <xf numFmtId="165" fontId="2" fillId="0" borderId="9" xfId="7" applyNumberFormat="1" applyFont="1" applyBorder="1" applyProtection="1">
      <alignment vertical="center"/>
      <protection hidden="1"/>
    </xf>
    <xf numFmtId="164" fontId="2" fillId="0" borderId="6" xfId="6" applyNumberFormat="1" applyFont="1" applyBorder="1" applyProtection="1">
      <alignment vertical="center"/>
      <protection hidden="1"/>
    </xf>
    <xf numFmtId="1" fontId="2" fillId="0" borderId="7" xfId="6" applyFont="1" applyBorder="1" applyAlignment="1" applyProtection="1">
      <alignment horizontal="left"/>
      <protection hidden="1"/>
    </xf>
    <xf numFmtId="1" fontId="2" fillId="0" borderId="9" xfId="6" applyFont="1" applyBorder="1" applyAlignment="1" applyProtection="1">
      <alignment horizontal="left"/>
      <protection hidden="1"/>
    </xf>
    <xf numFmtId="164" fontId="2" fillId="0" borderId="4" xfId="6" applyNumberFormat="1" applyFont="1" applyBorder="1" applyProtection="1">
      <alignment vertical="center"/>
      <protection hidden="1"/>
    </xf>
    <xf numFmtId="164" fontId="2" fillId="0" borderId="8" xfId="6" applyNumberFormat="1" applyFont="1" applyBorder="1" applyAlignment="1" applyProtection="1">
      <alignment horizontal="right"/>
      <protection hidden="1"/>
    </xf>
    <xf numFmtId="1" fontId="2" fillId="6" borderId="5" xfId="6" applyFont="1" applyFill="1" applyBorder="1" applyAlignment="1" applyProtection="1">
      <alignment horizontal="left" wrapText="1"/>
      <protection hidden="1"/>
    </xf>
    <xf numFmtId="165" fontId="2" fillId="0" borderId="6" xfId="7" applyNumberFormat="1" applyFont="1" applyBorder="1" applyAlignment="1" applyProtection="1">
      <alignment vertical="center"/>
      <protection hidden="1"/>
    </xf>
    <xf numFmtId="165" fontId="2" fillId="0" borderId="8" xfId="7" applyNumberFormat="1" applyFont="1" applyBorder="1" applyAlignment="1" applyProtection="1">
      <alignment vertical="center"/>
      <protection hidden="1"/>
    </xf>
    <xf numFmtId="17" fontId="28" fillId="5" borderId="4" xfId="6" applyNumberFormat="1" applyFont="1" applyFill="1" applyBorder="1" applyAlignment="1" applyProtection="1">
      <alignment horizontal="center" vertical="center" wrapText="1"/>
      <protection hidden="1"/>
    </xf>
    <xf numFmtId="1" fontId="28" fillId="5" borderId="4" xfId="6" applyNumberFormat="1" applyFont="1" applyFill="1" applyBorder="1" applyAlignment="1" applyProtection="1">
      <alignment horizontal="center" vertical="center" wrapText="1"/>
      <protection hidden="1"/>
    </xf>
    <xf numFmtId="1" fontId="2" fillId="5" borderId="13" xfId="6" applyFont="1" applyFill="1" applyBorder="1" applyAlignment="1" applyProtection="1">
      <alignment vertical="center" wrapText="1"/>
      <protection hidden="1"/>
    </xf>
    <xf numFmtId="1" fontId="2" fillId="5" borderId="2" xfId="6" applyFont="1" applyFill="1" applyBorder="1" applyAlignment="1" applyProtection="1">
      <alignment vertical="center" wrapText="1"/>
      <protection hidden="1"/>
    </xf>
    <xf numFmtId="1" fontId="2" fillId="5" borderId="14" xfId="6" applyFont="1" applyFill="1" applyBorder="1" applyAlignment="1" applyProtection="1">
      <alignment vertical="center" wrapText="1"/>
      <protection hidden="1"/>
    </xf>
    <xf numFmtId="10" fontId="2" fillId="6" borderId="6" xfId="7" applyNumberFormat="1" applyFont="1" applyFill="1" applyBorder="1" applyAlignment="1" applyProtection="1">
      <alignment horizontal="center" vertical="center" wrapText="1"/>
      <protection hidden="1"/>
    </xf>
    <xf numFmtId="1" fontId="2" fillId="0" borderId="7" xfId="6" applyFont="1" applyBorder="1" applyAlignment="1" applyProtection="1">
      <alignment horizontal="left" wrapText="1"/>
      <protection hidden="1"/>
    </xf>
    <xf numFmtId="10" fontId="2" fillId="0" borderId="8" xfId="7" applyNumberFormat="1" applyFont="1" applyBorder="1" applyAlignment="1" applyProtection="1">
      <alignment horizontal="center" vertical="center" wrapText="1"/>
      <protection hidden="1"/>
    </xf>
    <xf numFmtId="4" fontId="2" fillId="0" borderId="0" xfId="6" applyNumberFormat="1" applyFont="1" applyAlignment="1">
      <alignment vertical="center" wrapText="1"/>
    </xf>
    <xf numFmtId="1" fontId="2" fillId="0" borderId="11" xfId="6" applyFont="1" applyBorder="1" applyAlignment="1" applyProtection="1">
      <alignment horizontal="left" wrapText="1"/>
      <protection hidden="1"/>
    </xf>
    <xf numFmtId="167" fontId="2" fillId="0" borderId="9" xfId="6" applyNumberFormat="1" applyFont="1" applyBorder="1" applyAlignment="1" applyProtection="1">
      <alignment horizontal="center" vertical="center" wrapText="1"/>
      <protection hidden="1"/>
    </xf>
    <xf numFmtId="10" fontId="2" fillId="0" borderId="9" xfId="7" applyNumberFormat="1" applyFont="1" applyBorder="1" applyAlignment="1" applyProtection="1">
      <alignment horizontal="center" vertical="center" wrapText="1"/>
      <protection hidden="1"/>
    </xf>
    <xf numFmtId="1" fontId="2" fillId="5" borderId="13" xfId="6" applyFont="1" applyFill="1" applyBorder="1" applyAlignment="1" applyProtection="1">
      <alignment horizontal="center" vertical="center" wrapText="1"/>
      <protection hidden="1"/>
    </xf>
    <xf numFmtId="10" fontId="2" fillId="5" borderId="15" xfId="6" applyNumberFormat="1" applyFont="1" applyFill="1" applyBorder="1" applyAlignment="1" applyProtection="1">
      <alignment horizontal="center" vertical="center" wrapText="1"/>
      <protection hidden="1"/>
    </xf>
    <xf numFmtId="167" fontId="2" fillId="0" borderId="9" xfId="6" applyNumberFormat="1" applyFont="1" applyBorder="1" applyAlignment="1" applyProtection="1">
      <alignment horizontal="center" wrapText="1"/>
      <protection hidden="1"/>
    </xf>
    <xf numFmtId="10" fontId="2" fillId="5" borderId="3" xfId="6" applyNumberFormat="1" applyFont="1" applyFill="1" applyBorder="1" applyAlignment="1" applyProtection="1">
      <alignment horizontal="center" vertical="center" wrapText="1"/>
      <protection hidden="1"/>
    </xf>
    <xf numFmtId="1" fontId="30" fillId="0" borderId="0" xfId="6" applyFont="1" applyBorder="1" applyAlignment="1">
      <alignment wrapText="1"/>
    </xf>
    <xf numFmtId="1" fontId="2" fillId="0" borderId="0" xfId="6" applyFont="1" applyBorder="1" applyAlignment="1">
      <alignment vertical="center" wrapText="1"/>
    </xf>
    <xf numFmtId="1" fontId="2" fillId="0" borderId="0" xfId="6" applyAlignment="1" applyProtection="1">
      <alignment vertical="center" wrapText="1"/>
      <protection hidden="1"/>
    </xf>
    <xf numFmtId="4" fontId="2" fillId="0" borderId="0" xfId="6" applyNumberFormat="1" applyFont="1">
      <alignment vertical="center"/>
    </xf>
    <xf numFmtId="167" fontId="2" fillId="6" borderId="6" xfId="6" applyNumberFormat="1" applyFont="1" applyFill="1" applyBorder="1" applyProtection="1">
      <alignment vertical="center"/>
      <protection hidden="1"/>
    </xf>
    <xf numFmtId="10" fontId="2" fillId="6" borderId="6" xfId="7" applyNumberFormat="1" applyFont="1" applyFill="1" applyBorder="1" applyProtection="1">
      <alignment vertical="center"/>
      <protection hidden="1"/>
    </xf>
    <xf numFmtId="10" fontId="2" fillId="5" borderId="14" xfId="6" applyNumberFormat="1" applyFont="1" applyFill="1" applyBorder="1" applyProtection="1">
      <alignment vertical="center"/>
      <protection hidden="1"/>
    </xf>
    <xf numFmtId="167" fontId="2" fillId="0" borderId="6" xfId="6" applyNumberFormat="1" applyFont="1" applyBorder="1" applyProtection="1">
      <alignment vertical="center"/>
      <protection hidden="1"/>
    </xf>
    <xf numFmtId="10" fontId="2" fillId="0" borderId="6" xfId="7" applyNumberFormat="1" applyFont="1" applyBorder="1" applyProtection="1">
      <alignment vertical="center"/>
      <protection hidden="1"/>
    </xf>
    <xf numFmtId="167" fontId="2" fillId="0" borderId="8" xfId="6" applyNumberFormat="1" applyFont="1" applyBorder="1" applyProtection="1">
      <alignment vertical="center"/>
      <protection hidden="1"/>
    </xf>
    <xf numFmtId="10" fontId="2" fillId="0" borderId="8" xfId="7" applyNumberFormat="1" applyFont="1" applyBorder="1" applyProtection="1">
      <alignment vertical="center"/>
      <protection hidden="1"/>
    </xf>
    <xf numFmtId="167" fontId="2" fillId="0" borderId="9" xfId="6" applyNumberFormat="1" applyFont="1" applyBorder="1" applyProtection="1">
      <alignment vertical="center"/>
      <protection hidden="1"/>
    </xf>
    <xf numFmtId="10" fontId="2" fillId="0" borderId="9" xfId="7" applyNumberFormat="1" applyFont="1" applyBorder="1" applyProtection="1">
      <alignment vertical="center"/>
      <protection hidden="1"/>
    </xf>
    <xf numFmtId="10" fontId="2" fillId="5" borderId="3" xfId="6" applyNumberFormat="1" applyFont="1" applyFill="1" applyBorder="1" applyProtection="1">
      <alignment vertical="center"/>
      <protection hidden="1"/>
    </xf>
    <xf numFmtId="10" fontId="2" fillId="0" borderId="9" xfId="7" applyNumberFormat="1" applyFont="1" applyBorder="1" applyAlignment="1" applyProtection="1">
      <alignment horizontal="right" vertical="center"/>
      <protection hidden="1"/>
    </xf>
    <xf numFmtId="10" fontId="2" fillId="0" borderId="6" xfId="1" applyNumberFormat="1" applyFont="1" applyBorder="1" applyAlignment="1" applyProtection="1">
      <alignment vertical="center"/>
      <protection hidden="1"/>
    </xf>
    <xf numFmtId="10" fontId="2" fillId="0" borderId="8" xfId="1" applyNumberFormat="1" applyFont="1" applyBorder="1" applyAlignment="1" applyProtection="1">
      <alignment vertical="center"/>
      <protection hidden="1"/>
    </xf>
    <xf numFmtId="167" fontId="2" fillId="6" borderId="6" xfId="7" applyNumberFormat="1" applyFont="1" applyFill="1" applyBorder="1" applyAlignment="1" applyProtection="1">
      <alignment horizontal="center" vertical="center"/>
      <protection hidden="1"/>
    </xf>
    <xf numFmtId="167" fontId="2" fillId="0" borderId="8" xfId="7" applyNumberFormat="1" applyFont="1" applyBorder="1" applyAlignment="1" applyProtection="1">
      <alignment horizontal="center" vertical="center"/>
      <protection hidden="1"/>
    </xf>
    <xf numFmtId="167" fontId="2" fillId="0" borderId="9" xfId="7" applyNumberFormat="1" applyFont="1" applyBorder="1" applyAlignment="1" applyProtection="1">
      <alignment horizontal="center" vertical="center"/>
      <protection hidden="1"/>
    </xf>
    <xf numFmtId="1" fontId="2" fillId="5" borderId="3" xfId="6" applyFont="1" applyFill="1" applyBorder="1" applyAlignment="1" applyProtection="1">
      <alignment horizontal="center" vertical="center"/>
      <protection hidden="1"/>
    </xf>
    <xf numFmtId="2" fontId="2" fillId="6" borderId="6" xfId="1" applyNumberFormat="1" applyFont="1" applyFill="1" applyBorder="1" applyAlignment="1" applyProtection="1">
      <alignment vertical="center"/>
      <protection hidden="1"/>
    </xf>
    <xf numFmtId="2" fontId="2" fillId="6" borderId="6" xfId="7" applyNumberFormat="1" applyFont="1" applyFill="1" applyBorder="1" applyProtection="1">
      <alignment vertical="center"/>
      <protection hidden="1"/>
    </xf>
    <xf numFmtId="2" fontId="2" fillId="5" borderId="14" xfId="1" applyNumberFormat="1" applyFont="1" applyFill="1" applyBorder="1" applyAlignment="1" applyProtection="1">
      <alignment vertical="center"/>
      <protection hidden="1"/>
    </xf>
    <xf numFmtId="2" fontId="2" fillId="0" borderId="6" xfId="1" applyNumberFormat="1" applyFont="1" applyBorder="1" applyAlignment="1" applyProtection="1">
      <alignment vertical="center"/>
      <protection hidden="1"/>
    </xf>
    <xf numFmtId="2" fontId="2" fillId="0" borderId="6" xfId="7" applyNumberFormat="1" applyFont="1" applyBorder="1" applyProtection="1">
      <alignment vertical="center"/>
      <protection hidden="1"/>
    </xf>
    <xf numFmtId="2" fontId="2" fillId="0" borderId="8" xfId="1" applyNumberFormat="1" applyFont="1" applyBorder="1" applyAlignment="1" applyProtection="1">
      <alignment vertical="center"/>
      <protection hidden="1"/>
    </xf>
    <xf numFmtId="2" fontId="2" fillId="0" borderId="8" xfId="7" applyNumberFormat="1" applyFont="1" applyBorder="1" applyProtection="1">
      <alignment vertical="center"/>
      <protection hidden="1"/>
    </xf>
    <xf numFmtId="2" fontId="2" fillId="0" borderId="9" xfId="1" applyNumberFormat="1" applyFont="1" applyBorder="1" applyAlignment="1" applyProtection="1">
      <alignment vertical="center"/>
      <protection hidden="1"/>
    </xf>
    <xf numFmtId="2" fontId="2" fillId="0" borderId="9" xfId="7" applyNumberFormat="1" applyFont="1" applyBorder="1" applyProtection="1">
      <alignment vertical="center"/>
      <protection hidden="1"/>
    </xf>
    <xf numFmtId="2" fontId="2" fillId="5" borderId="3" xfId="1" applyNumberFormat="1" applyFont="1" applyFill="1" applyBorder="1" applyAlignment="1" applyProtection="1">
      <alignment vertical="center"/>
      <protection hidden="1"/>
    </xf>
    <xf numFmtId="2" fontId="2" fillId="0" borderId="6" xfId="7" applyNumberFormat="1" applyFont="1" applyBorder="1" applyAlignment="1" applyProtection="1">
      <alignment vertical="center"/>
      <protection hidden="1"/>
    </xf>
    <xf numFmtId="2" fontId="2" fillId="0" borderId="8" xfId="7" applyNumberFormat="1" applyFont="1" applyBorder="1" applyAlignment="1" applyProtection="1">
      <alignment vertical="center"/>
      <protection hidden="1"/>
    </xf>
    <xf numFmtId="49" fontId="2" fillId="0" borderId="0" xfId="6" applyNumberFormat="1" applyFont="1">
      <alignment vertical="center"/>
    </xf>
    <xf numFmtId="1" fontId="29" fillId="0" borderId="0" xfId="6" applyFont="1">
      <alignment vertical="center"/>
    </xf>
    <xf numFmtId="1" fontId="28" fillId="5" borderId="6" xfId="6" applyFont="1" applyFill="1" applyBorder="1" applyAlignment="1" applyProtection="1">
      <alignment horizontal="center" vertical="center"/>
      <protection hidden="1"/>
    </xf>
    <xf numFmtId="1" fontId="28" fillId="5" borderId="11" xfId="6" applyFont="1" applyFill="1" applyBorder="1" applyAlignment="1" applyProtection="1">
      <alignment horizontal="center" vertical="center"/>
      <protection hidden="1"/>
    </xf>
    <xf numFmtId="1" fontId="28" fillId="5" borderId="9" xfId="6" applyFont="1" applyFill="1" applyBorder="1" applyAlignment="1" applyProtection="1">
      <alignment horizontal="center" vertical="center" wrapText="1"/>
      <protection hidden="1"/>
    </xf>
    <xf numFmtId="1" fontId="28" fillId="5" borderId="9" xfId="6" applyFont="1" applyFill="1" applyBorder="1" applyAlignment="1" applyProtection="1">
      <alignment horizontal="center" vertical="center"/>
      <protection hidden="1"/>
    </xf>
    <xf numFmtId="1" fontId="29" fillId="0" borderId="6" xfId="6" applyFont="1" applyFill="1" applyBorder="1" applyAlignment="1" applyProtection="1">
      <alignment horizontal="left" vertical="center"/>
      <protection hidden="1"/>
    </xf>
    <xf numFmtId="3" fontId="29" fillId="0" borderId="6" xfId="7" applyNumberFormat="1" applyFont="1" applyBorder="1" applyAlignment="1" applyProtection="1">
      <alignment vertical="center"/>
      <protection hidden="1"/>
    </xf>
    <xf numFmtId="1" fontId="29" fillId="0" borderId="8" xfId="6" applyFont="1" applyFill="1" applyBorder="1" applyAlignment="1" applyProtection="1">
      <alignment horizontal="left" vertical="center"/>
      <protection hidden="1"/>
    </xf>
    <xf numFmtId="3" fontId="29" fillId="0" borderId="8" xfId="7" applyNumberFormat="1" applyFont="1" applyBorder="1" applyAlignment="1" applyProtection="1">
      <alignment vertical="center"/>
      <protection hidden="1"/>
    </xf>
    <xf numFmtId="1" fontId="31" fillId="0" borderId="8" xfId="6" applyFont="1" applyFill="1" applyBorder="1" applyAlignment="1" applyProtection="1">
      <alignment horizontal="left" vertical="center" indent="1"/>
      <protection hidden="1"/>
    </xf>
    <xf numFmtId="1" fontId="2" fillId="0" borderId="7" xfId="6" applyBorder="1" applyAlignment="1" applyProtection="1">
      <alignment vertical="center" wrapText="1"/>
      <protection hidden="1"/>
    </xf>
    <xf numFmtId="3" fontId="29" fillId="10" borderId="8" xfId="7" applyNumberFormat="1" applyFont="1" applyFill="1" applyBorder="1" applyAlignment="1" applyProtection="1">
      <alignment vertical="center"/>
      <protection hidden="1"/>
    </xf>
    <xf numFmtId="1" fontId="28" fillId="6" borderId="8" xfId="6" applyFont="1" applyFill="1" applyBorder="1" applyAlignment="1" applyProtection="1">
      <alignment horizontal="left" vertical="center"/>
      <protection hidden="1"/>
    </xf>
    <xf numFmtId="3" fontId="28" fillId="6" borderId="9" xfId="7" applyNumberFormat="1" applyFont="1" applyFill="1" applyBorder="1" applyAlignment="1" applyProtection="1">
      <alignment vertical="center"/>
      <protection hidden="1"/>
    </xf>
    <xf numFmtId="165" fontId="29" fillId="0" borderId="6" xfId="1" applyNumberFormat="1" applyFont="1" applyBorder="1" applyAlignment="1" applyProtection="1">
      <alignment vertical="center"/>
      <protection hidden="1"/>
    </xf>
    <xf numFmtId="165" fontId="29" fillId="0" borderId="8" xfId="1" applyNumberFormat="1" applyFont="1" applyBorder="1" applyAlignment="1" applyProtection="1">
      <alignment vertical="center"/>
      <protection hidden="1"/>
    </xf>
    <xf numFmtId="165" fontId="29" fillId="10" borderId="8" xfId="1" applyNumberFormat="1" applyFont="1" applyFill="1" applyBorder="1" applyAlignment="1" applyProtection="1">
      <alignment vertical="center"/>
      <protection hidden="1"/>
    </xf>
    <xf numFmtId="165" fontId="28" fillId="6" borderId="9" xfId="1" applyNumberFormat="1" applyFont="1" applyFill="1" applyBorder="1" applyAlignment="1" applyProtection="1">
      <alignment vertical="center"/>
      <protection hidden="1"/>
    </xf>
    <xf numFmtId="165" fontId="29" fillId="0" borderId="0" xfId="7" applyNumberFormat="1" applyFont="1" applyBorder="1" applyAlignment="1" applyProtection="1">
      <alignment vertical="center"/>
      <protection hidden="1"/>
    </xf>
    <xf numFmtId="165" fontId="29" fillId="0" borderId="6" xfId="7" applyNumberFormat="1" applyFont="1" applyBorder="1" applyAlignment="1" applyProtection="1">
      <alignment vertical="center"/>
      <protection hidden="1"/>
    </xf>
    <xf numFmtId="165" fontId="29" fillId="0" borderId="8" xfId="7" applyNumberFormat="1" applyFont="1" applyBorder="1" applyAlignment="1" applyProtection="1">
      <alignment vertical="center"/>
      <protection hidden="1"/>
    </xf>
    <xf numFmtId="165" fontId="29" fillId="10" borderId="8" xfId="7" applyNumberFormat="1" applyFont="1" applyFill="1" applyBorder="1" applyAlignment="1" applyProtection="1">
      <alignment vertical="center"/>
      <protection hidden="1"/>
    </xf>
    <xf numFmtId="1" fontId="29" fillId="6" borderId="8" xfId="6" applyFont="1" applyFill="1" applyBorder="1" applyAlignment="1" applyProtection="1">
      <alignment horizontal="left" vertical="center"/>
      <protection hidden="1"/>
    </xf>
    <xf numFmtId="165" fontId="29" fillId="6" borderId="8" xfId="7" applyNumberFormat="1" applyFont="1" applyFill="1" applyBorder="1" applyAlignment="1" applyProtection="1">
      <alignment vertical="center"/>
      <protection hidden="1"/>
    </xf>
    <xf numFmtId="1" fontId="2" fillId="5" borderId="4" xfId="6" applyFont="1" applyFill="1" applyBorder="1" applyProtection="1">
      <alignment vertical="center"/>
      <protection hidden="1"/>
    </xf>
    <xf numFmtId="0" fontId="28" fillId="5" borderId="9" xfId="6" applyNumberFormat="1" applyFont="1" applyFill="1" applyBorder="1" applyAlignment="1" applyProtection="1">
      <alignment horizontal="center" vertical="center" wrapText="1"/>
      <protection hidden="1"/>
    </xf>
    <xf numFmtId="1" fontId="28" fillId="5" borderId="8" xfId="6" applyFont="1" applyFill="1" applyBorder="1" applyAlignment="1" applyProtection="1">
      <alignment horizontal="center" vertical="center" wrapText="1"/>
      <protection hidden="1"/>
    </xf>
    <xf numFmtId="1" fontId="5" fillId="5" borderId="2" xfId="6" applyFont="1" applyFill="1" applyBorder="1" applyProtection="1">
      <alignment vertical="center"/>
      <protection hidden="1"/>
    </xf>
    <xf numFmtId="1" fontId="5" fillId="5" borderId="14" xfId="6" applyFont="1" applyFill="1" applyBorder="1" applyProtection="1">
      <alignment vertical="center"/>
      <protection hidden="1"/>
    </xf>
    <xf numFmtId="1" fontId="5" fillId="5" borderId="3" xfId="6" applyFont="1" applyFill="1" applyBorder="1" applyProtection="1">
      <alignment vertical="center"/>
      <protection hidden="1"/>
    </xf>
    <xf numFmtId="1" fontId="2" fillId="6" borderId="5" xfId="6" applyFont="1" applyFill="1" applyBorder="1" applyAlignment="1" applyProtection="1">
      <alignment horizontal="left" vertical="center" indent="1"/>
      <protection hidden="1"/>
    </xf>
    <xf numFmtId="164" fontId="2" fillId="6" borderId="6" xfId="6" applyNumberFormat="1" applyFont="1" applyFill="1" applyBorder="1" applyAlignment="1" applyProtection="1">
      <alignment horizontal="right" vertical="center" wrapText="1"/>
      <protection hidden="1"/>
    </xf>
    <xf numFmtId="1" fontId="2" fillId="0" borderId="7" xfId="6" applyFont="1" applyFill="1" applyBorder="1" applyAlignment="1" applyProtection="1">
      <alignment horizontal="left" vertical="center" indent="1"/>
      <protection hidden="1"/>
    </xf>
    <xf numFmtId="164" fontId="2" fillId="0" borderId="8" xfId="6" applyNumberFormat="1" applyFont="1" applyBorder="1" applyAlignment="1" applyProtection="1">
      <alignment horizontal="right" vertical="center" wrapText="1"/>
      <protection hidden="1"/>
    </xf>
    <xf numFmtId="1" fontId="2" fillId="0" borderId="7" xfId="6" applyFont="1" applyFill="1" applyBorder="1" applyAlignment="1" applyProtection="1">
      <alignment horizontal="left" indent="1"/>
      <protection hidden="1"/>
    </xf>
    <xf numFmtId="164" fontId="2" fillId="0" borderId="9" xfId="6" applyNumberFormat="1" applyFont="1" applyBorder="1" applyAlignment="1" applyProtection="1">
      <alignment horizontal="right" vertical="center" wrapText="1"/>
      <protection hidden="1"/>
    </xf>
    <xf numFmtId="164" fontId="2" fillId="5" borderId="13" xfId="6" applyNumberFormat="1" applyFont="1" applyFill="1" applyBorder="1" applyAlignment="1" applyProtection="1">
      <alignment horizontal="right" vertical="center" wrapText="1"/>
      <protection hidden="1"/>
    </xf>
    <xf numFmtId="1" fontId="5" fillId="5" borderId="16" xfId="6" applyFont="1" applyFill="1" applyBorder="1" applyProtection="1">
      <alignment vertical="center"/>
      <protection hidden="1"/>
    </xf>
    <xf numFmtId="165" fontId="5" fillId="5" borderId="3" xfId="6" applyNumberFormat="1" applyFont="1" applyFill="1" applyBorder="1" applyProtection="1">
      <alignment vertical="center"/>
      <protection hidden="1"/>
    </xf>
    <xf numFmtId="164" fontId="2" fillId="0" borderId="9" xfId="6" applyNumberFormat="1" applyFont="1" applyBorder="1" applyAlignment="1" applyProtection="1">
      <alignment horizontal="right" wrapText="1"/>
      <protection hidden="1"/>
    </xf>
    <xf numFmtId="165" fontId="2" fillId="0" borderId="9" xfId="7" applyNumberFormat="1" applyFont="1" applyBorder="1" applyAlignment="1" applyProtection="1">
      <alignment horizontal="center" vertical="center"/>
      <protection hidden="1"/>
    </xf>
    <xf numFmtId="165" fontId="2" fillId="0" borderId="8" xfId="6" applyNumberFormat="1" applyFont="1" applyBorder="1" applyAlignment="1" applyProtection="1">
      <alignment horizontal="center" vertical="center"/>
      <protection hidden="1"/>
    </xf>
    <xf numFmtId="164" fontId="2" fillId="5" borderId="2" xfId="6" applyNumberFormat="1" applyFont="1" applyFill="1" applyBorder="1" applyAlignment="1" applyProtection="1">
      <alignment horizontal="right" vertical="center" wrapText="1"/>
      <protection hidden="1"/>
    </xf>
    <xf numFmtId="1" fontId="17" fillId="10" borderId="1" xfId="6" applyFont="1" applyFill="1" applyBorder="1" applyAlignment="1" applyProtection="1">
      <alignment horizontal="left" vertical="center" indent="1"/>
      <protection hidden="1"/>
    </xf>
    <xf numFmtId="164" fontId="2" fillId="10" borderId="13" xfId="6" applyNumberFormat="1" applyFont="1" applyFill="1" applyBorder="1" applyAlignment="1" applyProtection="1">
      <alignment horizontal="right" vertical="center" wrapText="1"/>
      <protection hidden="1"/>
    </xf>
    <xf numFmtId="1" fontId="5" fillId="10" borderId="3" xfId="6" applyFont="1" applyFill="1" applyBorder="1" applyProtection="1">
      <alignment vertical="center"/>
      <protection hidden="1"/>
    </xf>
    <xf numFmtId="1" fontId="5" fillId="10" borderId="2" xfId="6" applyFont="1" applyFill="1" applyBorder="1" applyProtection="1">
      <alignment vertical="center"/>
      <protection hidden="1"/>
    </xf>
    <xf numFmtId="165" fontId="5" fillId="10" borderId="3" xfId="6" applyNumberFormat="1" applyFont="1" applyFill="1" applyBorder="1" applyProtection="1">
      <alignment vertical="center"/>
      <protection hidden="1"/>
    </xf>
    <xf numFmtId="164" fontId="2" fillId="0" borderId="9" xfId="6" applyNumberFormat="1" applyFont="1" applyFill="1" applyBorder="1" applyAlignment="1" applyProtection="1">
      <alignment horizontal="right" vertical="center" wrapText="1"/>
      <protection hidden="1"/>
    </xf>
    <xf numFmtId="165" fontId="2" fillId="0" borderId="8" xfId="7" applyNumberFormat="1" applyFont="1" applyFill="1" applyBorder="1" applyProtection="1">
      <alignment vertical="center"/>
      <protection hidden="1"/>
    </xf>
    <xf numFmtId="1" fontId="17" fillId="6" borderId="5" xfId="6" applyFont="1" applyFill="1" applyBorder="1" applyAlignment="1" applyProtection="1">
      <alignment horizontal="left" vertical="center" indent="1"/>
      <protection hidden="1"/>
    </xf>
    <xf numFmtId="165" fontId="2" fillId="6" borderId="14" xfId="7" applyNumberFormat="1" applyFont="1" applyFill="1" applyBorder="1" applyProtection="1">
      <alignment vertical="center"/>
      <protection hidden="1"/>
    </xf>
    <xf numFmtId="1" fontId="17" fillId="0" borderId="7" xfId="6" applyFont="1" applyFill="1" applyBorder="1" applyAlignment="1" applyProtection="1">
      <alignment horizontal="left" vertical="center" indent="1"/>
      <protection hidden="1"/>
    </xf>
    <xf numFmtId="165" fontId="2" fillId="0" borderId="16" xfId="7" applyNumberFormat="1" applyFont="1" applyBorder="1" applyProtection="1">
      <alignment vertical="center"/>
      <protection hidden="1"/>
    </xf>
    <xf numFmtId="1" fontId="28" fillId="5" borderId="4" xfId="6" applyFont="1" applyFill="1" applyBorder="1" applyAlignment="1" applyProtection="1">
      <alignment horizontal="center" vertical="center" wrapText="1"/>
      <protection hidden="1"/>
    </xf>
    <xf numFmtId="164" fontId="2" fillId="6" borderId="14" xfId="6" applyNumberFormat="1" applyFont="1" applyFill="1" applyBorder="1" applyAlignment="1" applyProtection="1">
      <alignment horizontal="right" vertical="center" wrapText="1"/>
      <protection hidden="1"/>
    </xf>
    <xf numFmtId="164" fontId="2" fillId="0" borderId="15" xfId="6" applyNumberFormat="1" applyFont="1" applyBorder="1" applyAlignment="1" applyProtection="1">
      <alignment horizontal="right" vertical="center" wrapText="1"/>
      <protection hidden="1"/>
    </xf>
    <xf numFmtId="0" fontId="32" fillId="0" borderId="0" xfId="8" applyFont="1" applyAlignment="1" applyProtection="1">
      <alignment vertical="center"/>
      <protection hidden="1"/>
    </xf>
    <xf numFmtId="0" fontId="32" fillId="0" borderId="0" xfId="8" applyFont="1" applyAlignment="1" applyProtection="1">
      <alignment vertical="center" wrapText="1"/>
      <protection hidden="1"/>
    </xf>
    <xf numFmtId="1" fontId="18" fillId="5" borderId="9" xfId="6" applyNumberFormat="1" applyFont="1" applyFill="1" applyBorder="1" applyAlignment="1" applyProtection="1">
      <alignment horizontal="center" vertical="center" wrapText="1"/>
      <protection hidden="1"/>
    </xf>
    <xf numFmtId="1" fontId="18" fillId="5" borderId="7" xfId="6" applyNumberFormat="1" applyFont="1" applyFill="1" applyBorder="1" applyAlignment="1" applyProtection="1">
      <alignment horizontal="center" vertical="center" wrapText="1"/>
      <protection hidden="1"/>
    </xf>
    <xf numFmtId="1" fontId="18" fillId="5" borderId="4" xfId="6" applyNumberFormat="1" applyFont="1" applyFill="1" applyBorder="1" applyAlignment="1" applyProtection="1">
      <alignment horizontal="center" vertical="center" wrapText="1"/>
      <protection hidden="1"/>
    </xf>
    <xf numFmtId="1" fontId="2" fillId="0" borderId="5" xfId="6" applyBorder="1" applyProtection="1">
      <alignment vertical="center"/>
      <protection hidden="1"/>
    </xf>
    <xf numFmtId="1" fontId="2" fillId="0" borderId="7" xfId="6" applyBorder="1" applyProtection="1">
      <alignment vertical="center"/>
      <protection hidden="1"/>
    </xf>
    <xf numFmtId="0" fontId="32" fillId="0" borderId="0" xfId="8" applyFont="1" applyFill="1" applyBorder="1" applyAlignment="1" applyProtection="1">
      <alignment vertical="center"/>
      <protection hidden="1"/>
    </xf>
    <xf numFmtId="0" fontId="22" fillId="0" borderId="0" xfId="9" applyFont="1" applyFill="1" applyBorder="1" applyAlignment="1" applyProtection="1">
      <alignment horizontal="center"/>
      <protection hidden="1"/>
    </xf>
    <xf numFmtId="3" fontId="22" fillId="0" borderId="0" xfId="9" applyNumberFormat="1" applyFont="1" applyFill="1" applyBorder="1" applyAlignment="1" applyProtection="1">
      <alignment horizontal="right" wrapText="1"/>
      <protection hidden="1"/>
    </xf>
    <xf numFmtId="0" fontId="34" fillId="6" borderId="4" xfId="8" applyFont="1" applyFill="1" applyBorder="1" applyAlignment="1" applyProtection="1">
      <alignment vertical="center"/>
      <protection hidden="1"/>
    </xf>
    <xf numFmtId="164" fontId="17" fillId="6" borderId="4" xfId="6" applyNumberFormat="1" applyFont="1" applyFill="1" applyBorder="1" applyProtection="1">
      <alignment vertical="center"/>
      <protection hidden="1"/>
    </xf>
    <xf numFmtId="1" fontId="30" fillId="0" borderId="0" xfId="6" applyFont="1" applyBorder="1" applyAlignment="1" applyProtection="1">
      <alignment wrapText="1"/>
      <protection hidden="1"/>
    </xf>
    <xf numFmtId="0" fontId="22" fillId="0" borderId="0" xfId="9" applyFont="1" applyFill="1" applyBorder="1" applyAlignment="1" applyProtection="1">
      <alignment horizontal="left" wrapText="1"/>
      <protection hidden="1"/>
    </xf>
    <xf numFmtId="0" fontId="22" fillId="0" borderId="0" xfId="9" applyFont="1" applyFill="1" applyBorder="1" applyAlignment="1" applyProtection="1">
      <alignment horizontal="center" wrapText="1"/>
      <protection hidden="1"/>
    </xf>
    <xf numFmtId="49" fontId="17" fillId="5" borderId="9" xfId="6" applyNumberFormat="1" applyFont="1" applyFill="1" applyBorder="1" applyAlignment="1" applyProtection="1">
      <alignment horizontal="center" vertical="center" wrapText="1"/>
      <protection hidden="1"/>
    </xf>
    <xf numFmtId="1" fontId="28" fillId="5" borderId="6" xfId="6" applyNumberFormat="1" applyFont="1" applyFill="1" applyBorder="1" applyAlignment="1" applyProtection="1">
      <alignment horizontal="center" vertical="center" wrapText="1"/>
      <protection hidden="1"/>
    </xf>
    <xf numFmtId="17" fontId="28" fillId="5" borderId="6" xfId="6" applyNumberFormat="1" applyFont="1" applyFill="1" applyBorder="1" applyAlignment="1" applyProtection="1">
      <alignment horizontal="center" vertical="center" wrapText="1"/>
      <protection hidden="1"/>
    </xf>
    <xf numFmtId="0" fontId="35" fillId="0" borderId="5" xfId="8" applyFont="1" applyBorder="1" applyAlignment="1" applyProtection="1">
      <alignment vertical="center"/>
      <protection hidden="1"/>
    </xf>
    <xf numFmtId="3" fontId="35" fillId="11" borderId="6" xfId="8" applyNumberFormat="1" applyFont="1" applyFill="1" applyBorder="1" applyAlignment="1" applyProtection="1">
      <alignment horizontal="right" vertical="center" wrapText="1"/>
      <protection hidden="1"/>
    </xf>
    <xf numFmtId="10" fontId="35" fillId="11" borderId="13" xfId="7" applyNumberFormat="1" applyFont="1" applyFill="1" applyBorder="1" applyProtection="1">
      <alignment vertical="center"/>
      <protection hidden="1"/>
    </xf>
    <xf numFmtId="10" fontId="35" fillId="11" borderId="0" xfId="7" applyNumberFormat="1" applyFont="1" applyFill="1" applyBorder="1" applyProtection="1">
      <alignment vertical="center"/>
      <protection hidden="1"/>
    </xf>
    <xf numFmtId="3" fontId="35" fillId="11" borderId="8" xfId="8" applyNumberFormat="1" applyFont="1" applyFill="1" applyBorder="1" applyAlignment="1" applyProtection="1">
      <alignment horizontal="right" vertical="center" wrapText="1"/>
      <protection hidden="1"/>
    </xf>
    <xf numFmtId="165" fontId="35" fillId="11" borderId="15" xfId="7" applyNumberFormat="1" applyFont="1" applyFill="1" applyBorder="1" applyProtection="1">
      <alignment vertical="center"/>
      <protection hidden="1"/>
    </xf>
    <xf numFmtId="0" fontId="32" fillId="11" borderId="0" xfId="8" applyFont="1" applyFill="1" applyAlignment="1" applyProtection="1">
      <alignment vertical="center"/>
      <protection hidden="1"/>
    </xf>
    <xf numFmtId="0" fontId="35" fillId="0" borderId="7" xfId="8" applyFont="1" applyBorder="1" applyAlignment="1" applyProtection="1">
      <alignment vertical="center"/>
      <protection hidden="1"/>
    </xf>
    <xf numFmtId="3" fontId="35" fillId="11" borderId="8" xfId="8" quotePrefix="1" applyNumberFormat="1" applyFont="1" applyFill="1" applyBorder="1" applyAlignment="1" applyProtection="1">
      <alignment horizontal="right" vertical="center" wrapText="1"/>
      <protection hidden="1"/>
    </xf>
    <xf numFmtId="165" fontId="35" fillId="11" borderId="15" xfId="7" applyNumberFormat="1" applyFont="1" applyFill="1" applyBorder="1" applyAlignment="1" applyProtection="1">
      <alignment horizontal="center" vertical="center"/>
      <protection hidden="1"/>
    </xf>
    <xf numFmtId="0" fontId="34" fillId="6" borderId="11" xfId="8" applyFont="1" applyFill="1" applyBorder="1" applyAlignment="1" applyProtection="1">
      <alignment vertical="center"/>
      <protection hidden="1"/>
    </xf>
    <xf numFmtId="3" fontId="34" fillId="6" borderId="9" xfId="8" applyNumberFormat="1" applyFont="1" applyFill="1" applyBorder="1" applyAlignment="1" applyProtection="1">
      <alignment horizontal="right" vertical="center" wrapText="1"/>
      <protection hidden="1"/>
    </xf>
    <xf numFmtId="165" fontId="34" fillId="6" borderId="12" xfId="7" applyNumberFormat="1" applyFont="1" applyFill="1" applyBorder="1" applyProtection="1">
      <alignment vertical="center"/>
      <protection hidden="1"/>
    </xf>
    <xf numFmtId="10" fontId="34" fillId="6" borderId="12" xfId="7" applyNumberFormat="1" applyFont="1" applyFill="1" applyBorder="1" applyProtection="1">
      <alignment vertical="center"/>
      <protection hidden="1"/>
    </xf>
    <xf numFmtId="165" fontId="34" fillId="6" borderId="9" xfId="7" applyNumberFormat="1" applyFont="1" applyFill="1" applyBorder="1" applyProtection="1">
      <alignment vertical="center"/>
      <protection hidden="1"/>
    </xf>
    <xf numFmtId="0" fontId="22" fillId="0" borderId="0" xfId="8" applyFont="1" applyAlignment="1" applyProtection="1">
      <alignment vertical="center"/>
      <protection hidden="1"/>
    </xf>
    <xf numFmtId="1" fontId="12" fillId="0" borderId="0" xfId="6" applyFont="1" applyFill="1" applyBorder="1" applyAlignment="1" applyProtection="1">
      <alignment vertical="center" wrapText="1"/>
      <protection hidden="1"/>
    </xf>
    <xf numFmtId="0" fontId="17" fillId="5" borderId="9" xfId="6" applyNumberFormat="1" applyFont="1" applyFill="1" applyBorder="1" applyAlignment="1" applyProtection="1">
      <alignment horizontal="center" vertical="center" wrapText="1"/>
      <protection hidden="1"/>
    </xf>
    <xf numFmtId="1" fontId="17" fillId="6" borderId="6" xfId="6" applyFont="1" applyFill="1" applyBorder="1" applyAlignment="1" applyProtection="1">
      <alignment horizontal="left" vertical="center" wrapText="1"/>
      <protection hidden="1"/>
    </xf>
    <xf numFmtId="3" fontId="17" fillId="6" borderId="0" xfId="6" applyNumberFormat="1" applyFont="1" applyFill="1" applyAlignment="1" applyProtection="1">
      <alignment horizontal="right" vertical="center"/>
      <protection hidden="1"/>
    </xf>
    <xf numFmtId="165" fontId="36" fillId="6" borderId="6" xfId="7" applyNumberFormat="1" applyFont="1" applyFill="1" applyBorder="1" applyAlignment="1" applyProtection="1">
      <alignment horizontal="right" vertical="center" wrapText="1"/>
      <protection hidden="1"/>
    </xf>
    <xf numFmtId="1" fontId="17" fillId="0" borderId="8" xfId="6" applyFont="1" applyFill="1" applyBorder="1" applyAlignment="1" applyProtection="1">
      <alignment horizontal="left" vertical="center" wrapText="1"/>
      <protection hidden="1"/>
    </xf>
    <xf numFmtId="3" fontId="17" fillId="0" borderId="0" xfId="6" applyNumberFormat="1" applyFont="1" applyAlignment="1" applyProtection="1">
      <alignment horizontal="right" vertical="center"/>
      <protection hidden="1"/>
    </xf>
    <xf numFmtId="165" fontId="36" fillId="0" borderId="8" xfId="7" applyNumberFormat="1" applyFont="1" applyBorder="1" applyAlignment="1" applyProtection="1">
      <alignment horizontal="right" vertical="center" wrapText="1"/>
      <protection hidden="1"/>
    </xf>
    <xf numFmtId="1" fontId="2" fillId="0" borderId="8" xfId="6" applyFont="1" applyFill="1" applyBorder="1" applyAlignment="1" applyProtection="1">
      <alignment horizontal="left" indent="1"/>
      <protection hidden="1"/>
    </xf>
    <xf numFmtId="3" fontId="2" fillId="0" borderId="0" xfId="6" applyNumberFormat="1" applyFont="1" applyAlignment="1" applyProtection="1">
      <alignment horizontal="right" vertical="center"/>
      <protection hidden="1"/>
    </xf>
    <xf numFmtId="165" fontId="32" fillId="0" borderId="8" xfId="7" applyNumberFormat="1" applyFont="1" applyBorder="1" applyAlignment="1" applyProtection="1">
      <alignment horizontal="right" vertical="center" wrapText="1"/>
      <protection hidden="1"/>
    </xf>
    <xf numFmtId="3" fontId="2" fillId="0" borderId="0" xfId="6" applyNumberFormat="1" applyAlignment="1" applyProtection="1">
      <alignment horizontal="right" vertical="center"/>
      <protection hidden="1"/>
    </xf>
    <xf numFmtId="3" fontId="36" fillId="0" borderId="8" xfId="8" applyNumberFormat="1" applyFont="1" applyBorder="1" applyAlignment="1" applyProtection="1">
      <alignment horizontal="right" vertical="center" wrapText="1"/>
      <protection hidden="1"/>
    </xf>
    <xf numFmtId="3" fontId="17" fillId="0" borderId="15" xfId="6" applyNumberFormat="1" applyFont="1" applyBorder="1" applyAlignment="1" applyProtection="1">
      <alignment horizontal="right" vertical="center"/>
      <protection hidden="1"/>
    </xf>
    <xf numFmtId="3" fontId="32" fillId="0" borderId="8" xfId="8" applyNumberFormat="1" applyFont="1" applyBorder="1" applyAlignment="1" applyProtection="1">
      <alignment horizontal="right" vertical="center" wrapText="1"/>
      <protection hidden="1"/>
    </xf>
    <xf numFmtId="1" fontId="37" fillId="0" borderId="0" xfId="6" applyFont="1" applyBorder="1" applyAlignment="1" applyProtection="1">
      <alignment vertical="center" wrapText="1"/>
      <protection hidden="1"/>
    </xf>
    <xf numFmtId="1" fontId="2" fillId="0" borderId="5" xfId="2" applyFont="1" applyBorder="1" applyAlignment="1" applyProtection="1">
      <alignment horizontal="left"/>
    </xf>
    <xf numFmtId="1" fontId="29" fillId="13" borderId="13" xfId="2" applyFont="1" applyFill="1" applyBorder="1" applyAlignment="1">
      <alignment vertical="center"/>
    </xf>
    <xf numFmtId="1" fontId="2" fillId="0" borderId="7" xfId="2" applyFont="1" applyBorder="1" applyAlignment="1" applyProtection="1">
      <alignment horizontal="left"/>
    </xf>
    <xf numFmtId="1" fontId="2" fillId="0" borderId="11" xfId="2" applyFont="1" applyBorder="1" applyAlignment="1" applyProtection="1">
      <alignment horizontal="left"/>
    </xf>
    <xf numFmtId="1" fontId="18" fillId="13" borderId="1" xfId="2" applyNumberFormat="1" applyFont="1" applyFill="1" applyBorder="1" applyAlignment="1">
      <alignment horizontal="center" vertical="center" wrapText="1"/>
    </xf>
    <xf numFmtId="1" fontId="2" fillId="0" borderId="5" xfId="2" applyFont="1" applyFill="1" applyBorder="1" applyAlignment="1">
      <alignment horizontal="left" vertical="center" wrapText="1"/>
    </xf>
    <xf numFmtId="1" fontId="2" fillId="0" borderId="7" xfId="2" applyFont="1" applyFill="1" applyBorder="1" applyAlignment="1">
      <alignment horizontal="left" vertical="center" wrapText="1"/>
    </xf>
    <xf numFmtId="1" fontId="28" fillId="13" borderId="6" xfId="2" applyNumberFormat="1" applyFont="1" applyFill="1" applyBorder="1" applyAlignment="1" applyProtection="1">
      <alignment horizontal="center" vertical="center" wrapText="1"/>
      <protection hidden="1"/>
    </xf>
    <xf numFmtId="0" fontId="17" fillId="13" borderId="4" xfId="2" applyNumberFormat="1" applyFont="1" applyFill="1" applyBorder="1" applyAlignment="1" applyProtection="1">
      <alignment horizontal="center" vertical="center"/>
      <protection hidden="1"/>
    </xf>
    <xf numFmtId="1" fontId="17" fillId="13" borderId="6" xfId="2" applyNumberFormat="1" applyFont="1" applyFill="1" applyBorder="1" applyAlignment="1">
      <alignment horizontal="center" vertical="center" wrapText="1"/>
    </xf>
    <xf numFmtId="3" fontId="14" fillId="2" borderId="0" xfId="3" applyNumberFormat="1" applyFont="1" applyFill="1" applyAlignment="1" applyProtection="1">
      <alignment horizontal="left" vertical="center" indent="8"/>
    </xf>
    <xf numFmtId="3" fontId="58" fillId="2" borderId="0" xfId="3" applyNumberFormat="1" applyFont="1" applyFill="1" applyAlignment="1" applyProtection="1">
      <alignment horizontal="left" vertical="center" indent="14"/>
    </xf>
    <xf numFmtId="1" fontId="0" fillId="2" borderId="0" xfId="0" applyNumberFormat="1" applyFill="1" applyAlignment="1">
      <alignment vertical="center"/>
    </xf>
    <xf numFmtId="1" fontId="0" fillId="4" borderId="0" xfId="0" applyNumberFormat="1" applyFill="1" applyAlignment="1">
      <alignment vertical="center"/>
    </xf>
    <xf numFmtId="1" fontId="0" fillId="0" borderId="0" xfId="0" applyNumberFormat="1" applyAlignment="1">
      <alignment vertical="center"/>
    </xf>
    <xf numFmtId="1" fontId="14" fillId="2" borderId="0" xfId="2" applyFont="1" applyFill="1" applyAlignment="1">
      <alignment horizontal="left" vertical="center" indent="8"/>
    </xf>
    <xf numFmtId="1" fontId="3" fillId="3" borderId="0" xfId="2" applyFont="1" applyFill="1" applyAlignment="1">
      <alignment horizontal="center" vertical="center"/>
    </xf>
    <xf numFmtId="1" fontId="9" fillId="3" borderId="0" xfId="2" applyFont="1" applyFill="1" applyAlignment="1">
      <alignment horizontal="center" vertical="center"/>
    </xf>
    <xf numFmtId="1" fontId="16" fillId="3" borderId="1" xfId="2" applyFont="1" applyFill="1" applyBorder="1" applyAlignment="1" applyProtection="1">
      <alignment horizontal="center" vertical="center"/>
      <protection hidden="1"/>
    </xf>
    <xf numFmtId="1" fontId="16" fillId="3" borderId="2" xfId="2" applyFont="1" applyFill="1" applyBorder="1" applyAlignment="1" applyProtection="1">
      <alignment horizontal="center" vertical="center"/>
      <protection hidden="1"/>
    </xf>
    <xf numFmtId="1" fontId="16" fillId="3" borderId="3" xfId="2" applyFont="1" applyFill="1" applyBorder="1" applyAlignment="1" applyProtection="1">
      <alignment horizontal="center" vertical="center"/>
      <protection hidden="1"/>
    </xf>
    <xf numFmtId="3" fontId="16" fillId="3" borderId="4" xfId="5" applyNumberFormat="1" applyFont="1" applyFill="1" applyBorder="1" applyAlignment="1">
      <alignment horizontal="center" vertical="center" wrapText="1"/>
    </xf>
    <xf numFmtId="0" fontId="22" fillId="5" borderId="1" xfId="5" applyNumberFormat="1" applyFont="1" applyFill="1" applyBorder="1" applyAlignment="1" applyProtection="1">
      <alignment vertical="center" wrapText="1"/>
    </xf>
    <xf numFmtId="0" fontId="22" fillId="5" borderId="2" xfId="5" applyNumberFormat="1" applyFont="1" applyFill="1" applyBorder="1" applyAlignment="1" applyProtection="1">
      <alignment vertical="center" wrapText="1"/>
    </xf>
    <xf numFmtId="0" fontId="22" fillId="5" borderId="3" xfId="5" applyNumberFormat="1" applyFont="1" applyFill="1" applyBorder="1" applyAlignment="1" applyProtection="1">
      <alignment vertical="center" wrapText="1"/>
    </xf>
    <xf numFmtId="0" fontId="0" fillId="5" borderId="6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7" borderId="6" xfId="0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0" fontId="22" fillId="5" borderId="1" xfId="5" applyNumberFormat="1" applyFont="1" applyFill="1" applyBorder="1" applyAlignment="1" applyProtection="1">
      <alignment horizontal="left" vertical="center" wrapText="1"/>
    </xf>
    <xf numFmtId="0" fontId="22" fillId="5" borderId="2" xfId="5" applyNumberFormat="1" applyFont="1" applyFill="1" applyBorder="1" applyAlignment="1" applyProtection="1">
      <alignment horizontal="left" vertical="center" wrapText="1"/>
    </xf>
    <xf numFmtId="0" fontId="22" fillId="5" borderId="3" xfId="5" applyNumberFormat="1" applyFont="1" applyFill="1" applyBorder="1" applyAlignment="1" applyProtection="1">
      <alignment horizontal="left" vertical="center" wrapText="1"/>
    </xf>
    <xf numFmtId="3" fontId="16" fillId="3" borderId="7" xfId="5" applyNumberFormat="1" applyFont="1" applyFill="1" applyBorder="1" applyAlignment="1">
      <alignment horizontal="center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1" fontId="16" fillId="3" borderId="11" xfId="5" applyNumberFormat="1" applyFont="1" applyFill="1" applyBorder="1" applyAlignment="1">
      <alignment horizontal="center" vertical="center" wrapText="1"/>
    </xf>
    <xf numFmtId="1" fontId="16" fillId="3" borderId="12" xfId="5" applyNumberFormat="1" applyFont="1" applyFill="1" applyBorder="1" applyAlignment="1">
      <alignment horizontal="center" vertical="center" wrapText="1"/>
    </xf>
    <xf numFmtId="3" fontId="16" fillId="3" borderId="11" xfId="5" applyNumberFormat="1" applyFont="1" applyFill="1" applyBorder="1" applyAlignment="1">
      <alignment horizontal="center" vertical="center" wrapText="1"/>
    </xf>
    <xf numFmtId="3" fontId="16" fillId="3" borderId="12" xfId="5" applyNumberFormat="1" applyFont="1" applyFill="1" applyBorder="1" applyAlignment="1">
      <alignment horizontal="center" vertical="center" wrapText="1"/>
    </xf>
    <xf numFmtId="1" fontId="19" fillId="0" borderId="1" xfId="2" applyFont="1" applyBorder="1" applyAlignment="1" applyProtection="1">
      <alignment wrapText="1"/>
      <protection hidden="1"/>
    </xf>
    <xf numFmtId="1" fontId="19" fillId="0" borderId="2" xfId="2" applyFont="1" applyBorder="1" applyAlignment="1" applyProtection="1">
      <alignment wrapText="1"/>
      <protection hidden="1"/>
    </xf>
    <xf numFmtId="1" fontId="19" fillId="0" borderId="3" xfId="2" applyFont="1" applyBorder="1" applyAlignment="1" applyProtection="1">
      <alignment wrapText="1"/>
      <protection hidden="1"/>
    </xf>
    <xf numFmtId="1" fontId="5" fillId="0" borderId="0" xfId="2" applyFont="1" applyFill="1" applyAlignment="1">
      <alignment horizontal="center" vertical="center"/>
    </xf>
    <xf numFmtId="0" fontId="22" fillId="5" borderId="1" xfId="5" applyNumberFormat="1" applyFont="1" applyFill="1" applyBorder="1" applyAlignment="1" applyProtection="1">
      <alignment horizontal="left" vertical="center" wrapText="1"/>
      <protection hidden="1"/>
    </xf>
    <xf numFmtId="0" fontId="22" fillId="5" borderId="2" xfId="5" applyNumberFormat="1" applyFont="1" applyFill="1" applyBorder="1" applyAlignment="1" applyProtection="1">
      <alignment horizontal="left" vertical="center" wrapText="1"/>
      <protection hidden="1"/>
    </xf>
    <xf numFmtId="0" fontId="22" fillId="5" borderId="3" xfId="5" applyNumberFormat="1" applyFont="1" applyFill="1" applyBorder="1" applyAlignment="1" applyProtection="1">
      <alignment horizontal="left" vertical="center" wrapText="1"/>
      <protection hidden="1"/>
    </xf>
    <xf numFmtId="3" fontId="16" fillId="3" borderId="4" xfId="5" applyNumberFormat="1" applyFont="1" applyFill="1" applyBorder="1" applyAlignment="1" applyProtection="1">
      <alignment horizontal="center" vertical="center" wrapText="1"/>
      <protection hidden="1"/>
    </xf>
    <xf numFmtId="3" fontId="16" fillId="5" borderId="6" xfId="5" applyNumberFormat="1" applyFont="1" applyFill="1" applyBorder="1" applyAlignment="1" applyProtection="1">
      <alignment horizontal="center" vertical="center" wrapText="1"/>
      <protection hidden="1"/>
    </xf>
    <xf numFmtId="3" fontId="16" fillId="5" borderId="9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4" xfId="5" applyNumberFormat="1" applyFont="1" applyFill="1" applyBorder="1" applyAlignment="1" applyProtection="1">
      <alignment horizontal="center" vertical="center" wrapText="1"/>
      <protection hidden="1"/>
    </xf>
    <xf numFmtId="3" fontId="16" fillId="5" borderId="4" xfId="5" applyNumberFormat="1" applyFont="1" applyFill="1" applyBorder="1" applyAlignment="1" applyProtection="1">
      <alignment horizontal="center" vertical="center" wrapText="1"/>
      <protection hidden="1"/>
    </xf>
    <xf numFmtId="0" fontId="22" fillId="11" borderId="1" xfId="5" applyNumberFormat="1" applyFont="1" applyFill="1" applyBorder="1" applyAlignment="1" applyProtection="1">
      <alignment horizontal="left" vertical="center" wrapText="1"/>
      <protection hidden="1"/>
    </xf>
    <xf numFmtId="0" fontId="22" fillId="11" borderId="2" xfId="5" applyNumberFormat="1" applyFont="1" applyFill="1" applyBorder="1" applyAlignment="1" applyProtection="1">
      <alignment horizontal="left" vertical="center" wrapText="1"/>
      <protection hidden="1"/>
    </xf>
    <xf numFmtId="0" fontId="22" fillId="11" borderId="3" xfId="5" applyNumberFormat="1" applyFont="1" applyFill="1" applyBorder="1" applyAlignment="1" applyProtection="1">
      <alignment horizontal="left" vertical="center" wrapText="1"/>
      <protection hidden="1"/>
    </xf>
    <xf numFmtId="3" fontId="16" fillId="3" borderId="11" xfId="5" applyNumberFormat="1" applyFont="1" applyFill="1" applyBorder="1" applyAlignment="1" applyProtection="1">
      <alignment horizontal="center" vertical="center" wrapText="1"/>
      <protection hidden="1"/>
    </xf>
    <xf numFmtId="3" fontId="16" fillId="3" borderId="12" xfId="5" applyNumberFormat="1" applyFont="1" applyFill="1" applyBorder="1" applyAlignment="1" applyProtection="1">
      <alignment horizontal="center" vertical="center" wrapText="1"/>
      <protection hidden="1"/>
    </xf>
    <xf numFmtId="0" fontId="0" fillId="5" borderId="4" xfId="0" applyFill="1" applyBorder="1" applyAlignment="1" applyProtection="1">
      <alignment horizontal="center" vertical="center" wrapText="1"/>
      <protection hidden="1"/>
    </xf>
    <xf numFmtId="3" fontId="23" fillId="3" borderId="4" xfId="5" applyNumberFormat="1" applyFont="1" applyFill="1" applyBorder="1" applyAlignment="1" applyProtection="1">
      <alignment horizontal="center" vertical="center" wrapText="1"/>
      <protection hidden="1"/>
    </xf>
    <xf numFmtId="0" fontId="22" fillId="5" borderId="4" xfId="5" applyNumberFormat="1" applyFont="1" applyFill="1" applyBorder="1" applyAlignment="1" applyProtection="1">
      <alignment vertical="center" wrapText="1"/>
      <protection hidden="1"/>
    </xf>
    <xf numFmtId="3" fontId="23" fillId="3" borderId="7" xfId="5" applyNumberFormat="1" applyFont="1" applyFill="1" applyBorder="1" applyAlignment="1" applyProtection="1">
      <alignment horizontal="center" vertical="center" wrapText="1"/>
      <protection hidden="1"/>
    </xf>
    <xf numFmtId="3" fontId="23" fillId="3" borderId="0" xfId="5" applyNumberFormat="1" applyFont="1" applyFill="1" applyBorder="1" applyAlignment="1" applyProtection="1">
      <alignment horizontal="center" vertical="center" wrapText="1"/>
      <protection hidden="1"/>
    </xf>
    <xf numFmtId="1" fontId="23" fillId="3" borderId="11" xfId="5" applyNumberFormat="1" applyFont="1" applyFill="1" applyBorder="1" applyAlignment="1" applyProtection="1">
      <alignment horizontal="center" vertical="center" wrapText="1"/>
      <protection hidden="1"/>
    </xf>
    <xf numFmtId="1" fontId="23" fillId="3" borderId="12" xfId="5" applyNumberFormat="1" applyFont="1" applyFill="1" applyBorder="1" applyAlignment="1" applyProtection="1">
      <alignment horizontal="center" vertical="center" wrapText="1"/>
      <protection hidden="1"/>
    </xf>
    <xf numFmtId="0" fontId="24" fillId="3" borderId="1" xfId="0" applyFont="1" applyFill="1" applyBorder="1" applyAlignment="1">
      <alignment horizontal="center" vertical="center" wrapText="1"/>
    </xf>
    <xf numFmtId="0" fontId="24" fillId="3" borderId="2" xfId="0" applyFont="1" applyFill="1" applyBorder="1" applyAlignment="1">
      <alignment horizontal="center" vertical="center" wrapText="1"/>
    </xf>
    <xf numFmtId="0" fontId="24" fillId="3" borderId="3" xfId="0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0" fontId="26" fillId="0" borderId="1" xfId="0" applyFont="1" applyBorder="1" applyAlignment="1">
      <alignment horizontal="left" wrapText="1"/>
    </xf>
    <xf numFmtId="0" fontId="26" fillId="0" borderId="2" xfId="0" applyFont="1" applyBorder="1" applyAlignment="1">
      <alignment horizontal="left" wrapText="1"/>
    </xf>
    <xf numFmtId="0" fontId="26" fillId="0" borderId="3" xfId="0" applyFont="1" applyBorder="1" applyAlignment="1">
      <alignment horizontal="left" wrapText="1"/>
    </xf>
    <xf numFmtId="1" fontId="12" fillId="3" borderId="12" xfId="6" applyFont="1" applyFill="1" applyBorder="1" applyAlignment="1" applyProtection="1">
      <alignment horizontal="center" vertical="center" wrapText="1"/>
      <protection hidden="1"/>
    </xf>
    <xf numFmtId="1" fontId="16" fillId="3" borderId="7" xfId="2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9" fillId="0" borderId="1" xfId="2" applyFont="1" applyBorder="1" applyAlignment="1" applyProtection="1">
      <alignment horizontal="left" wrapText="1"/>
      <protection hidden="1"/>
    </xf>
    <xf numFmtId="1" fontId="19" fillId="0" borderId="2" xfId="2" applyFont="1" applyBorder="1" applyAlignment="1" applyProtection="1">
      <alignment horizontal="left" wrapText="1"/>
      <protection hidden="1"/>
    </xf>
    <xf numFmtId="1" fontId="19" fillId="0" borderId="3" xfId="2" applyFont="1" applyBorder="1" applyAlignment="1" applyProtection="1">
      <alignment horizontal="left" wrapText="1"/>
      <protection hidden="1"/>
    </xf>
    <xf numFmtId="1" fontId="16" fillId="3" borderId="1" xfId="2" applyFont="1" applyFill="1" applyBorder="1" applyAlignment="1" applyProtection="1">
      <alignment horizontal="center" vertical="center" wrapText="1"/>
      <protection hidden="1"/>
    </xf>
    <xf numFmtId="1" fontId="16" fillId="3" borderId="2" xfId="2" applyFont="1" applyFill="1" applyBorder="1" applyAlignment="1" applyProtection="1">
      <alignment horizontal="center" vertical="center" wrapText="1"/>
      <protection hidden="1"/>
    </xf>
    <xf numFmtId="1" fontId="16" fillId="3" borderId="3" xfId="2" applyFont="1" applyFill="1" applyBorder="1" applyAlignment="1" applyProtection="1">
      <alignment horizontal="center" vertical="center" wrapText="1"/>
      <protection hidden="1"/>
    </xf>
    <xf numFmtId="1" fontId="19" fillId="0" borderId="1" xfId="2" applyFont="1" applyBorder="1" applyAlignment="1" applyProtection="1">
      <alignment horizontal="left" vertical="center" wrapText="1"/>
      <protection hidden="1"/>
    </xf>
    <xf numFmtId="1" fontId="19" fillId="0" borderId="2" xfId="2" applyFont="1" applyBorder="1" applyAlignment="1" applyProtection="1">
      <alignment horizontal="left" vertical="center" wrapText="1"/>
      <protection hidden="1"/>
    </xf>
    <xf numFmtId="1" fontId="19" fillId="0" borderId="3" xfId="2" applyFont="1" applyBorder="1" applyAlignment="1" applyProtection="1">
      <alignment horizontal="left" vertical="center" wrapText="1"/>
      <protection hidden="1"/>
    </xf>
    <xf numFmtId="49" fontId="16" fillId="3" borderId="5" xfId="2" applyNumberFormat="1" applyFont="1" applyFill="1" applyBorder="1" applyAlignment="1" applyProtection="1">
      <alignment horizontal="center" vertical="center" wrapText="1"/>
      <protection hidden="1"/>
    </xf>
    <xf numFmtId="1" fontId="16" fillId="3" borderId="13" xfId="2" applyFont="1" applyFill="1" applyBorder="1" applyAlignment="1" applyProtection="1">
      <alignment horizontal="center" vertical="center" wrapText="1"/>
      <protection hidden="1"/>
    </xf>
    <xf numFmtId="1" fontId="16" fillId="3" borderId="14" xfId="2" applyFont="1" applyFill="1" applyBorder="1" applyAlignment="1" applyProtection="1">
      <alignment horizontal="center" vertical="center" wrapText="1"/>
      <protection hidden="1"/>
    </xf>
    <xf numFmtId="1" fontId="16" fillId="3" borderId="11" xfId="2" applyFont="1" applyFill="1" applyBorder="1" applyAlignment="1" applyProtection="1">
      <alignment horizontal="center" vertical="center" wrapText="1"/>
      <protection hidden="1"/>
    </xf>
    <xf numFmtId="1" fontId="16" fillId="3" borderId="12" xfId="2" applyFont="1" applyFill="1" applyBorder="1" applyAlignment="1" applyProtection="1">
      <alignment horizontal="center" vertical="center" wrapText="1"/>
      <protection hidden="1"/>
    </xf>
    <xf numFmtId="1" fontId="16" fillId="3" borderId="16" xfId="2" applyFont="1" applyFill="1" applyBorder="1" applyAlignment="1" applyProtection="1">
      <alignment horizontal="center" vertical="center" wrapText="1"/>
      <protection hidden="1"/>
    </xf>
    <xf numFmtId="1" fontId="28" fillId="5" borderId="8" xfId="2" applyFont="1" applyFill="1" applyBorder="1" applyAlignment="1" applyProtection="1">
      <alignment horizontal="center" vertical="center" wrapText="1"/>
      <protection hidden="1"/>
    </xf>
    <xf numFmtId="1" fontId="28" fillId="5" borderId="9" xfId="2" applyFont="1" applyFill="1" applyBorder="1" applyAlignment="1" applyProtection="1">
      <alignment horizontal="center" vertical="center" wrapText="1"/>
      <protection hidden="1"/>
    </xf>
    <xf numFmtId="1" fontId="28" fillId="5" borderId="4" xfId="2" applyFont="1" applyFill="1" applyBorder="1" applyAlignment="1" applyProtection="1">
      <alignment horizontal="center" vertical="center" wrapText="1"/>
      <protection hidden="1"/>
    </xf>
    <xf numFmtId="1" fontId="28" fillId="5" borderId="15" xfId="2" applyFont="1" applyFill="1" applyBorder="1" applyAlignment="1" applyProtection="1">
      <alignment horizontal="center" vertical="center" wrapText="1"/>
      <protection hidden="1"/>
    </xf>
    <xf numFmtId="1" fontId="28" fillId="5" borderId="16" xfId="2" applyFont="1" applyFill="1" applyBorder="1" applyAlignment="1" applyProtection="1">
      <alignment horizontal="center" vertical="center" wrapText="1"/>
      <protection hidden="1"/>
    </xf>
    <xf numFmtId="1" fontId="12" fillId="3" borderId="0" xfId="6" applyFont="1" applyFill="1" applyBorder="1" applyAlignment="1" applyProtection="1">
      <alignment horizontal="center" vertical="center" wrapText="1"/>
      <protection hidden="1"/>
    </xf>
    <xf numFmtId="1" fontId="16" fillId="3" borderId="11" xfId="6" applyFont="1" applyFill="1" applyBorder="1" applyAlignment="1" applyProtection="1">
      <alignment horizontal="center" vertical="center" wrapText="1"/>
      <protection hidden="1"/>
    </xf>
    <xf numFmtId="1" fontId="16" fillId="3" borderId="12" xfId="6" applyFont="1" applyFill="1" applyBorder="1" applyAlignment="1" applyProtection="1">
      <alignment horizontal="center" vertical="center" wrapText="1"/>
      <protection hidden="1"/>
    </xf>
    <xf numFmtId="1" fontId="19" fillId="5" borderId="1" xfId="6" applyFont="1" applyFill="1" applyBorder="1" applyAlignment="1" applyProtection="1">
      <alignment horizontal="left" wrapText="1"/>
      <protection hidden="1"/>
    </xf>
    <xf numFmtId="1" fontId="19" fillId="5" borderId="2" xfId="6" applyFont="1" applyFill="1" applyBorder="1" applyAlignment="1" applyProtection="1">
      <alignment horizontal="left" wrapText="1"/>
      <protection hidden="1"/>
    </xf>
    <xf numFmtId="1" fontId="19" fillId="0" borderId="4" xfId="2" applyFont="1" applyBorder="1" applyAlignment="1" applyProtection="1">
      <alignment wrapText="1"/>
      <protection hidden="1"/>
    </xf>
    <xf numFmtId="1" fontId="19" fillId="0" borderId="1" xfId="2" applyFont="1" applyBorder="1" applyAlignment="1" applyProtection="1">
      <alignment vertical="center" wrapText="1"/>
      <protection hidden="1"/>
    </xf>
    <xf numFmtId="1" fontId="19" fillId="0" borderId="2" xfId="2" applyFont="1" applyBorder="1" applyAlignment="1" applyProtection="1">
      <alignment vertical="center" wrapText="1"/>
      <protection hidden="1"/>
    </xf>
    <xf numFmtId="1" fontId="19" fillId="0" borderId="3" xfId="2" applyFont="1" applyBorder="1" applyAlignment="1" applyProtection="1">
      <alignment vertical="center" wrapText="1"/>
      <protection hidden="1"/>
    </xf>
    <xf numFmtId="1" fontId="23" fillId="3" borderId="1" xfId="2" applyFont="1" applyFill="1" applyBorder="1" applyAlignment="1" applyProtection="1">
      <alignment horizontal="center" vertical="center" wrapText="1"/>
      <protection hidden="1"/>
    </xf>
    <xf numFmtId="1" fontId="23" fillId="3" borderId="2" xfId="2" applyFont="1" applyFill="1" applyBorder="1" applyAlignment="1" applyProtection="1">
      <alignment horizontal="center" vertical="center" wrapText="1"/>
      <protection hidden="1"/>
    </xf>
    <xf numFmtId="1" fontId="23" fillId="3" borderId="3" xfId="2" applyFont="1" applyFill="1" applyBorder="1" applyAlignment="1" applyProtection="1">
      <alignment horizontal="center" vertical="center" wrapText="1"/>
      <protection hidden="1"/>
    </xf>
    <xf numFmtId="1" fontId="16" fillId="3" borderId="1" xfId="6" applyFont="1" applyFill="1" applyBorder="1" applyAlignment="1" applyProtection="1">
      <alignment horizontal="center" vertical="center"/>
      <protection hidden="1"/>
    </xf>
    <xf numFmtId="1" fontId="16" fillId="3" borderId="2" xfId="6" applyFont="1" applyFill="1" applyBorder="1" applyAlignment="1" applyProtection="1">
      <alignment horizontal="center" vertical="center"/>
      <protection hidden="1"/>
    </xf>
    <xf numFmtId="1" fontId="16" fillId="3" borderId="3" xfId="6" applyFont="1" applyFill="1" applyBorder="1" applyAlignment="1" applyProtection="1">
      <alignment horizontal="center" vertical="center"/>
      <protection hidden="1"/>
    </xf>
    <xf numFmtId="1" fontId="19" fillId="0" borderId="1" xfId="6" applyFont="1" applyBorder="1" applyAlignment="1" applyProtection="1">
      <alignment wrapText="1"/>
      <protection hidden="1"/>
    </xf>
    <xf numFmtId="1" fontId="19" fillId="0" borderId="2" xfId="6" applyFont="1" applyBorder="1" applyAlignment="1" applyProtection="1">
      <alignment wrapText="1"/>
      <protection hidden="1"/>
    </xf>
    <xf numFmtId="1" fontId="19" fillId="0" borderId="3" xfId="6" applyFont="1" applyBorder="1" applyAlignment="1" applyProtection="1">
      <alignment wrapText="1"/>
      <protection hidden="1"/>
    </xf>
    <xf numFmtId="1" fontId="12" fillId="3" borderId="1" xfId="6" applyFont="1" applyFill="1" applyBorder="1" applyAlignment="1" applyProtection="1">
      <alignment horizontal="center" vertical="center" wrapText="1"/>
      <protection hidden="1"/>
    </xf>
    <xf numFmtId="1" fontId="12" fillId="3" borderId="2" xfId="6" applyFont="1" applyFill="1" applyBorder="1" applyAlignment="1" applyProtection="1">
      <alignment horizontal="center" vertical="center" wrapText="1"/>
      <protection hidden="1"/>
    </xf>
    <xf numFmtId="1" fontId="12" fillId="3" borderId="3" xfId="6" applyFont="1" applyFill="1" applyBorder="1" applyAlignment="1" applyProtection="1">
      <alignment horizontal="center" vertical="center" wrapText="1"/>
      <protection hidden="1"/>
    </xf>
    <xf numFmtId="1" fontId="19" fillId="0" borderId="1" xfId="6" applyFont="1" applyBorder="1" applyAlignment="1" applyProtection="1">
      <alignment horizontal="left"/>
      <protection hidden="1"/>
    </xf>
    <xf numFmtId="1" fontId="19" fillId="0" borderId="2" xfId="6" applyFont="1" applyBorder="1" applyAlignment="1" applyProtection="1">
      <alignment horizontal="left"/>
      <protection hidden="1"/>
    </xf>
    <xf numFmtId="1" fontId="19" fillId="0" borderId="3" xfId="6" applyFont="1" applyBorder="1" applyAlignment="1" applyProtection="1">
      <alignment horizontal="left"/>
      <protection hidden="1"/>
    </xf>
    <xf numFmtId="164" fontId="2" fillId="0" borderId="8" xfId="6" applyNumberFormat="1" applyFont="1" applyBorder="1" applyAlignment="1" applyProtection="1">
      <alignment horizontal="right" vertical="center"/>
      <protection hidden="1"/>
    </xf>
    <xf numFmtId="164" fontId="2" fillId="0" borderId="9" xfId="6" applyNumberFormat="1" applyFont="1" applyBorder="1" applyAlignment="1" applyProtection="1">
      <alignment horizontal="right" vertical="center"/>
      <protection hidden="1"/>
    </xf>
    <xf numFmtId="165" fontId="2" fillId="0" borderId="8" xfId="7" applyNumberFormat="1" applyFont="1" applyBorder="1" applyAlignment="1" applyProtection="1">
      <alignment horizontal="right" vertical="center"/>
      <protection hidden="1"/>
    </xf>
    <xf numFmtId="165" fontId="2" fillId="0" borderId="9" xfId="7" applyNumberFormat="1" applyFont="1" applyBorder="1" applyAlignment="1" applyProtection="1">
      <alignment horizontal="right" vertical="center"/>
      <protection hidden="1"/>
    </xf>
    <xf numFmtId="1" fontId="12" fillId="3" borderId="5" xfId="6" applyFont="1" applyFill="1" applyBorder="1" applyAlignment="1" applyProtection="1">
      <alignment horizontal="center" vertical="center" wrapText="1"/>
      <protection hidden="1"/>
    </xf>
    <xf numFmtId="1" fontId="12" fillId="3" borderId="13" xfId="6" applyFont="1" applyFill="1" applyBorder="1" applyAlignment="1" applyProtection="1">
      <alignment horizontal="center" vertical="center" wrapText="1"/>
      <protection hidden="1"/>
    </xf>
    <xf numFmtId="1" fontId="12" fillId="3" borderId="14" xfId="6" applyFont="1" applyFill="1" applyBorder="1" applyAlignment="1" applyProtection="1">
      <alignment horizontal="center" vertical="center" wrapText="1"/>
      <protection hidden="1"/>
    </xf>
    <xf numFmtId="1" fontId="12" fillId="3" borderId="11" xfId="6" applyFont="1" applyFill="1" applyBorder="1" applyAlignment="1" applyProtection="1">
      <alignment horizontal="center" vertical="center" wrapText="1"/>
      <protection hidden="1"/>
    </xf>
    <xf numFmtId="1" fontId="12" fillId="3" borderId="16" xfId="6" applyFont="1" applyFill="1" applyBorder="1" applyAlignment="1" applyProtection="1">
      <alignment horizontal="center" vertical="center" wrapText="1"/>
      <protection hidden="1"/>
    </xf>
    <xf numFmtId="1" fontId="23" fillId="3" borderId="5" xfId="6" applyFont="1" applyFill="1" applyBorder="1" applyAlignment="1" applyProtection="1">
      <alignment horizontal="center" vertical="center" wrapText="1"/>
      <protection hidden="1"/>
    </xf>
    <xf numFmtId="1" fontId="23" fillId="3" borderId="13" xfId="6" applyFont="1" applyFill="1" applyBorder="1" applyAlignment="1" applyProtection="1">
      <alignment horizontal="center" vertical="center" wrapText="1"/>
      <protection hidden="1"/>
    </xf>
    <xf numFmtId="1" fontId="23" fillId="3" borderId="14" xfId="6" applyFont="1" applyFill="1" applyBorder="1" applyAlignment="1" applyProtection="1">
      <alignment horizontal="center" vertical="center" wrapText="1"/>
      <protection hidden="1"/>
    </xf>
    <xf numFmtId="1" fontId="23" fillId="3" borderId="11" xfId="6" applyFont="1" applyFill="1" applyBorder="1" applyAlignment="1" applyProtection="1">
      <alignment horizontal="center" vertical="center" wrapText="1"/>
      <protection hidden="1"/>
    </xf>
    <xf numFmtId="1" fontId="23" fillId="3" borderId="12" xfId="6" applyFont="1" applyFill="1" applyBorder="1" applyAlignment="1" applyProtection="1">
      <alignment horizontal="center" vertical="center" wrapText="1"/>
      <protection hidden="1"/>
    </xf>
    <xf numFmtId="1" fontId="23" fillId="3" borderId="16" xfId="6" applyFont="1" applyFill="1" applyBorder="1" applyAlignment="1" applyProtection="1">
      <alignment horizontal="center" vertical="center" wrapText="1"/>
      <protection hidden="1"/>
    </xf>
    <xf numFmtId="1" fontId="16" fillId="3" borderId="1" xfId="6" applyFont="1" applyFill="1" applyBorder="1" applyAlignment="1" applyProtection="1">
      <alignment horizontal="center" vertical="center" wrapText="1"/>
      <protection hidden="1"/>
    </xf>
    <xf numFmtId="1" fontId="16" fillId="3" borderId="2" xfId="6" applyFont="1" applyFill="1" applyBorder="1" applyAlignment="1" applyProtection="1">
      <alignment horizontal="center" vertical="center" wrapText="1"/>
      <protection hidden="1"/>
    </xf>
    <xf numFmtId="1" fontId="16" fillId="3" borderId="3" xfId="6" applyFont="1" applyFill="1" applyBorder="1" applyAlignment="1" applyProtection="1">
      <alignment horizontal="center" vertical="center" wrapText="1"/>
      <protection hidden="1"/>
    </xf>
    <xf numFmtId="1" fontId="19" fillId="0" borderId="4" xfId="6" applyFont="1" applyBorder="1" applyAlignment="1" applyProtection="1">
      <alignment wrapText="1"/>
      <protection hidden="1"/>
    </xf>
    <xf numFmtId="1" fontId="19" fillId="0" borderId="9" xfId="6" applyFont="1" applyBorder="1" applyAlignment="1" applyProtection="1">
      <alignment wrapText="1"/>
      <protection hidden="1"/>
    </xf>
    <xf numFmtId="167" fontId="2" fillId="0" borderId="8" xfId="6" applyNumberFormat="1" applyFont="1" applyBorder="1" applyAlignment="1" applyProtection="1">
      <alignment horizontal="right" vertical="center"/>
      <protection hidden="1"/>
    </xf>
    <xf numFmtId="167" fontId="2" fillId="0" borderId="9" xfId="6" applyNumberFormat="1" applyFont="1" applyBorder="1" applyAlignment="1" applyProtection="1">
      <alignment horizontal="right" vertical="center"/>
      <protection hidden="1"/>
    </xf>
    <xf numFmtId="10" fontId="2" fillId="0" borderId="8" xfId="1" applyNumberFormat="1" applyFont="1" applyBorder="1" applyAlignment="1" applyProtection="1">
      <alignment horizontal="right" vertical="center"/>
      <protection hidden="1"/>
    </xf>
    <xf numFmtId="10" fontId="2" fillId="0" borderId="9" xfId="1" applyNumberFormat="1" applyFont="1" applyBorder="1" applyAlignment="1" applyProtection="1">
      <alignment horizontal="right" vertical="center"/>
      <protection hidden="1"/>
    </xf>
    <xf numFmtId="2" fontId="2" fillId="0" borderId="8" xfId="7" applyNumberFormat="1" applyFont="1" applyBorder="1" applyAlignment="1" applyProtection="1">
      <alignment horizontal="right" vertical="center"/>
      <protection hidden="1"/>
    </xf>
    <xf numFmtId="2" fontId="2" fillId="0" borderId="9" xfId="7" applyNumberFormat="1" applyFont="1" applyBorder="1" applyAlignment="1" applyProtection="1">
      <alignment horizontal="right" vertical="center"/>
      <protection hidden="1"/>
    </xf>
    <xf numFmtId="1" fontId="16" fillId="3" borderId="5" xfId="6" applyFont="1" applyFill="1" applyBorder="1" applyAlignment="1" applyProtection="1">
      <alignment horizontal="center" vertical="center" wrapText="1"/>
      <protection hidden="1"/>
    </xf>
    <xf numFmtId="1" fontId="16" fillId="3" borderId="13" xfId="6" applyFont="1" applyFill="1" applyBorder="1" applyAlignment="1" applyProtection="1">
      <alignment horizontal="center" vertical="center" wrapText="1"/>
      <protection hidden="1"/>
    </xf>
    <xf numFmtId="1" fontId="16" fillId="3" borderId="14" xfId="6" applyFont="1" applyFill="1" applyBorder="1" applyAlignment="1" applyProtection="1">
      <alignment horizontal="center" vertical="center" wrapText="1"/>
      <protection hidden="1"/>
    </xf>
    <xf numFmtId="1" fontId="16" fillId="3" borderId="16" xfId="6" applyFont="1" applyFill="1" applyBorder="1" applyAlignment="1" applyProtection="1">
      <alignment horizontal="center" vertical="center" wrapText="1"/>
      <protection hidden="1"/>
    </xf>
    <xf numFmtId="1" fontId="19" fillId="0" borderId="1" xfId="6" applyFont="1" applyBorder="1" applyAlignment="1" applyProtection="1">
      <alignment horizontal="left" vertical="center" wrapText="1"/>
      <protection hidden="1"/>
    </xf>
    <xf numFmtId="1" fontId="19" fillId="0" borderId="2" xfId="6" applyFont="1" applyBorder="1" applyAlignment="1" applyProtection="1">
      <alignment horizontal="left" vertical="center"/>
      <protection hidden="1"/>
    </xf>
    <xf numFmtId="1" fontId="19" fillId="0" borderId="3" xfId="6" applyFont="1" applyBorder="1" applyAlignment="1" applyProtection="1">
      <alignment horizontal="left" vertical="center"/>
      <protection hidden="1"/>
    </xf>
    <xf numFmtId="1" fontId="19" fillId="0" borderId="1" xfId="6" applyFont="1" applyBorder="1" applyAlignment="1" applyProtection="1">
      <alignment horizontal="left" wrapText="1"/>
      <protection hidden="1"/>
    </xf>
    <xf numFmtId="1" fontId="19" fillId="0" borderId="2" xfId="6" applyFont="1" applyBorder="1" applyAlignment="1" applyProtection="1">
      <alignment horizontal="left" wrapText="1"/>
      <protection hidden="1"/>
    </xf>
    <xf numFmtId="1" fontId="19" fillId="0" borderId="3" xfId="6" applyFont="1" applyBorder="1" applyAlignment="1" applyProtection="1">
      <alignment horizontal="left" wrapText="1"/>
      <protection hidden="1"/>
    </xf>
    <xf numFmtId="1" fontId="16" fillId="3" borderId="7" xfId="6" applyFont="1" applyFill="1" applyBorder="1" applyAlignment="1" applyProtection="1">
      <alignment horizontal="center" vertical="center" wrapText="1"/>
      <protection hidden="1"/>
    </xf>
    <xf numFmtId="1" fontId="16" fillId="3" borderId="0" xfId="6" applyFont="1" applyFill="1" applyBorder="1" applyAlignment="1" applyProtection="1">
      <alignment horizontal="center" vertical="center" wrapText="1"/>
      <protection hidden="1"/>
    </xf>
    <xf numFmtId="164" fontId="2" fillId="0" borderId="8" xfId="6" applyNumberFormat="1" applyFont="1" applyBorder="1" applyAlignment="1" applyProtection="1">
      <alignment horizontal="right" vertical="center" wrapText="1"/>
      <protection hidden="1"/>
    </xf>
    <xf numFmtId="1" fontId="19" fillId="0" borderId="4" xfId="6" applyFont="1" applyBorder="1" applyAlignment="1" applyProtection="1">
      <alignment horizontal="left" wrapText="1"/>
      <protection hidden="1"/>
    </xf>
    <xf numFmtId="1" fontId="33" fillId="3" borderId="5" xfId="6" applyFont="1" applyFill="1" applyBorder="1" applyAlignment="1" applyProtection="1">
      <alignment horizontal="center" wrapText="1"/>
      <protection hidden="1"/>
    </xf>
    <xf numFmtId="1" fontId="33" fillId="3" borderId="13" xfId="6" applyFont="1" applyFill="1" applyBorder="1" applyAlignment="1" applyProtection="1">
      <alignment horizontal="center" wrapText="1"/>
      <protection hidden="1"/>
    </xf>
    <xf numFmtId="1" fontId="33" fillId="3" borderId="14" xfId="6" applyFont="1" applyFill="1" applyBorder="1" applyAlignment="1" applyProtection="1">
      <alignment horizontal="center" wrapText="1"/>
      <protection hidden="1"/>
    </xf>
    <xf numFmtId="49" fontId="33" fillId="3" borderId="11" xfId="6" applyNumberFormat="1" applyFont="1" applyFill="1" applyBorder="1" applyAlignment="1" applyProtection="1">
      <alignment horizontal="center" wrapText="1"/>
      <protection hidden="1"/>
    </xf>
    <xf numFmtId="49" fontId="33" fillId="3" borderId="12" xfId="6" applyNumberFormat="1" applyFont="1" applyFill="1" applyBorder="1" applyAlignment="1" applyProtection="1">
      <alignment horizontal="center" wrapText="1"/>
      <protection hidden="1"/>
    </xf>
    <xf numFmtId="49" fontId="33" fillId="3" borderId="16" xfId="6" applyNumberFormat="1" applyFont="1" applyFill="1" applyBorder="1" applyAlignment="1" applyProtection="1">
      <alignment horizontal="center" wrapText="1"/>
      <protection hidden="1"/>
    </xf>
    <xf numFmtId="1" fontId="18" fillId="5" borderId="4" xfId="6" applyNumberFormat="1" applyFont="1" applyFill="1" applyBorder="1" applyAlignment="1" applyProtection="1">
      <alignment horizontal="center" vertical="center" wrapText="1"/>
      <protection hidden="1"/>
    </xf>
    <xf numFmtId="0" fontId="22" fillId="0" borderId="1" xfId="8" applyFont="1" applyBorder="1" applyAlignment="1" applyProtection="1">
      <alignment horizontal="left" wrapText="1"/>
      <protection hidden="1"/>
    </xf>
    <xf numFmtId="0" fontId="22" fillId="0" borderId="12" xfId="8" applyFont="1" applyBorder="1" applyAlignment="1" applyProtection="1">
      <alignment horizontal="left" wrapText="1"/>
      <protection hidden="1"/>
    </xf>
    <xf numFmtId="0" fontId="22" fillId="0" borderId="2" xfId="8" applyFont="1" applyBorder="1" applyAlignment="1" applyProtection="1">
      <alignment horizontal="left" wrapText="1"/>
      <protection hidden="1"/>
    </xf>
    <xf numFmtId="0" fontId="22" fillId="0" borderId="3" xfId="8" applyFont="1" applyBorder="1" applyAlignment="1" applyProtection="1">
      <alignment horizontal="left" wrapText="1"/>
      <protection hidden="1"/>
    </xf>
    <xf numFmtId="1" fontId="28" fillId="5" borderId="6" xfId="6" applyNumberFormat="1" applyFont="1" applyFill="1" applyBorder="1" applyAlignment="1" applyProtection="1">
      <alignment horizontal="center" vertical="center"/>
      <protection hidden="1"/>
    </xf>
    <xf numFmtId="1" fontId="28" fillId="5" borderId="8" xfId="6" applyNumberFormat="1" applyFont="1" applyFill="1" applyBorder="1" applyAlignment="1" applyProtection="1">
      <alignment horizontal="center" vertical="center"/>
      <protection hidden="1"/>
    </xf>
    <xf numFmtId="1" fontId="28" fillId="5" borderId="9" xfId="6" applyFont="1" applyFill="1" applyBorder="1" applyAlignment="1" applyProtection="1">
      <alignment horizontal="center" vertical="center"/>
      <protection hidden="1"/>
    </xf>
    <xf numFmtId="1" fontId="37" fillId="0" borderId="1" xfId="6" applyFont="1" applyBorder="1" applyAlignment="1" applyProtection="1">
      <alignment horizontal="left" vertical="center" wrapText="1"/>
      <protection hidden="1"/>
    </xf>
    <xf numFmtId="1" fontId="37" fillId="0" borderId="2" xfId="6" applyFont="1" applyBorder="1" applyAlignment="1" applyProtection="1">
      <alignment horizontal="left" vertical="center" wrapText="1"/>
      <protection hidden="1"/>
    </xf>
    <xf numFmtId="1" fontId="37" fillId="0" borderId="3" xfId="6" applyFont="1" applyBorder="1" applyAlignment="1" applyProtection="1">
      <alignment horizontal="left" vertical="center" wrapText="1"/>
      <protection hidden="1"/>
    </xf>
    <xf numFmtId="1" fontId="17" fillId="13" borderId="14" xfId="2" applyFont="1" applyFill="1" applyBorder="1" applyAlignment="1">
      <alignment horizontal="center" vertical="center" wrapText="1"/>
    </xf>
    <xf numFmtId="1" fontId="17" fillId="13" borderId="15" xfId="2" applyFont="1" applyFill="1" applyBorder="1" applyAlignment="1">
      <alignment horizontal="center" vertical="center" wrapText="1"/>
    </xf>
    <xf numFmtId="1" fontId="17" fillId="13" borderId="14" xfId="2" applyFont="1" applyFill="1" applyBorder="1" applyAlignment="1">
      <alignment horizontal="center" vertical="center"/>
    </xf>
    <xf numFmtId="1" fontId="17" fillId="13" borderId="15" xfId="2" applyFont="1" applyFill="1" applyBorder="1" applyAlignment="1">
      <alignment horizontal="center" vertical="center"/>
    </xf>
    <xf numFmtId="1" fontId="17" fillId="13" borderId="16" xfId="2" applyFont="1" applyFill="1" applyBorder="1" applyAlignment="1">
      <alignment horizontal="center" vertical="center"/>
    </xf>
    <xf numFmtId="1" fontId="2" fillId="0" borderId="0" xfId="2" applyAlignment="1">
      <alignment horizontal="center" vertical="center"/>
    </xf>
    <xf numFmtId="1" fontId="16" fillId="14" borderId="1" xfId="2" applyFont="1" applyFill="1" applyBorder="1" applyAlignment="1">
      <alignment horizontal="center" vertical="center" wrapText="1"/>
    </xf>
    <xf numFmtId="1" fontId="16" fillId="14" borderId="2" xfId="2" applyFont="1" applyFill="1" applyBorder="1" applyAlignment="1">
      <alignment horizontal="center" vertical="center" wrapText="1"/>
    </xf>
    <xf numFmtId="1" fontId="16" fillId="14" borderId="3" xfId="2" applyFont="1" applyFill="1" applyBorder="1" applyAlignment="1">
      <alignment horizontal="center" vertical="center" wrapText="1"/>
    </xf>
  </cellXfs>
  <cellStyles count="188">
    <cellStyle name="20% - Énfasis1 2" xfId="10"/>
    <cellStyle name="20% - Énfasis1 3" xfId="11"/>
    <cellStyle name="20% - Énfasis1 4" xfId="12"/>
    <cellStyle name="20% - Énfasis1 5" xfId="13"/>
    <cellStyle name="20% - Énfasis2 2" xfId="14"/>
    <cellStyle name="20% - Énfasis2 3" xfId="15"/>
    <cellStyle name="20% - Énfasis2 4" xfId="16"/>
    <cellStyle name="20% - Énfasis2 5" xfId="17"/>
    <cellStyle name="20% - Énfasis3 2" xfId="18"/>
    <cellStyle name="20% - Énfasis3 3" xfId="19"/>
    <cellStyle name="20% - Énfasis3 4" xfId="20"/>
    <cellStyle name="20% - Énfasis3 5" xfId="21"/>
    <cellStyle name="20% - Énfasis4 2" xfId="22"/>
    <cellStyle name="20% - Énfasis4 3" xfId="23"/>
    <cellStyle name="20% - Énfasis4 4" xfId="24"/>
    <cellStyle name="20% - Énfasis4 5" xfId="25"/>
    <cellStyle name="20% - Énfasis5 2" xfId="26"/>
    <cellStyle name="20% - Énfasis5 3" xfId="27"/>
    <cellStyle name="20% - Énfasis5 4" xfId="28"/>
    <cellStyle name="20% - Énfasis5 5" xfId="29"/>
    <cellStyle name="20% - Énfasis6 2" xfId="30"/>
    <cellStyle name="20% - Énfasis6 3" xfId="31"/>
    <cellStyle name="20% - Énfasis6 4" xfId="32"/>
    <cellStyle name="20% - Énfasis6 5" xfId="33"/>
    <cellStyle name="40% - Énfasis1 2" xfId="34"/>
    <cellStyle name="40% - Énfasis1 3" xfId="35"/>
    <cellStyle name="40% - Énfasis1 4" xfId="36"/>
    <cellStyle name="40% - Énfasis1 5" xfId="37"/>
    <cellStyle name="40% - Énfasis2 2" xfId="38"/>
    <cellStyle name="40% - Énfasis2 3" xfId="39"/>
    <cellStyle name="40% - Énfasis2 4" xfId="40"/>
    <cellStyle name="40% - Énfasis2 5" xfId="41"/>
    <cellStyle name="40% - Énfasis3 2" xfId="42"/>
    <cellStyle name="40% - Énfasis3 3" xfId="43"/>
    <cellStyle name="40% - Énfasis3 4" xfId="44"/>
    <cellStyle name="40% - Énfasis3 5" xfId="45"/>
    <cellStyle name="40% - Énfasis4 2" xfId="46"/>
    <cellStyle name="40% - Énfasis4 3" xfId="47"/>
    <cellStyle name="40% - Énfasis4 4" xfId="48"/>
    <cellStyle name="40% - Énfasis4 5" xfId="49"/>
    <cellStyle name="40% - Énfasis5 2" xfId="50"/>
    <cellStyle name="40% - Énfasis5 3" xfId="51"/>
    <cellStyle name="40% - Énfasis5 4" xfId="52"/>
    <cellStyle name="40% - Énfasis5 5" xfId="53"/>
    <cellStyle name="40% - Énfasis6 2" xfId="54"/>
    <cellStyle name="40% - Énfasis6 3" xfId="55"/>
    <cellStyle name="40% - Énfasis6 4" xfId="56"/>
    <cellStyle name="40% - Énfasis6 5" xfId="57"/>
    <cellStyle name="60% - Énfasis1 2" xfId="58"/>
    <cellStyle name="60% - Énfasis1 3" xfId="59"/>
    <cellStyle name="60% - Énfasis1 4" xfId="60"/>
    <cellStyle name="60% - Énfasis1 5" xfId="61"/>
    <cellStyle name="60% - Énfasis2 2" xfId="62"/>
    <cellStyle name="60% - Énfasis2 3" xfId="63"/>
    <cellStyle name="60% - Énfasis2 4" xfId="64"/>
    <cellStyle name="60% - Énfasis2 5" xfId="65"/>
    <cellStyle name="60% - Énfasis3 2" xfId="66"/>
    <cellStyle name="60% - Énfasis3 3" xfId="67"/>
    <cellStyle name="60% - Énfasis3 4" xfId="68"/>
    <cellStyle name="60% - Énfasis3 5" xfId="69"/>
    <cellStyle name="60% - Énfasis4 2" xfId="70"/>
    <cellStyle name="60% - Énfasis4 3" xfId="71"/>
    <cellStyle name="60% - Énfasis4 4" xfId="72"/>
    <cellStyle name="60% - Énfasis4 5" xfId="73"/>
    <cellStyle name="60% - Énfasis5 2" xfId="74"/>
    <cellStyle name="60% - Énfasis5 3" xfId="75"/>
    <cellStyle name="60% - Énfasis5 4" xfId="76"/>
    <cellStyle name="60% - Énfasis5 5" xfId="77"/>
    <cellStyle name="60% - Énfasis6 2" xfId="78"/>
    <cellStyle name="60% - Énfasis6 3" xfId="79"/>
    <cellStyle name="60% - Énfasis6 4" xfId="80"/>
    <cellStyle name="60% - Énfasis6 5" xfId="81"/>
    <cellStyle name="Buena 2" xfId="82"/>
    <cellStyle name="Buena 3" xfId="83"/>
    <cellStyle name="Buena 4" xfId="84"/>
    <cellStyle name="Buena 5" xfId="85"/>
    <cellStyle name="Cabecera 1" xfId="86"/>
    <cellStyle name="Cabecera 2" xfId="87"/>
    <cellStyle name="Cálculo 2" xfId="88"/>
    <cellStyle name="Cálculo 3" xfId="89"/>
    <cellStyle name="Cálculo 4" xfId="90"/>
    <cellStyle name="Cálculo 5" xfId="91"/>
    <cellStyle name="Celda de comprobación 2" xfId="92"/>
    <cellStyle name="Celda de comprobación 3" xfId="93"/>
    <cellStyle name="Celda de comprobación 4" xfId="94"/>
    <cellStyle name="Celda de comprobación 5" xfId="95"/>
    <cellStyle name="Celda vinculada 2" xfId="96"/>
    <cellStyle name="Celda vinculada 3" xfId="97"/>
    <cellStyle name="Celda vinculada 4" xfId="98"/>
    <cellStyle name="Celda vinculada 5" xfId="99"/>
    <cellStyle name="Encabezado 4 2" xfId="100"/>
    <cellStyle name="Encabezado 4 3" xfId="101"/>
    <cellStyle name="Encabezado 4 4" xfId="102"/>
    <cellStyle name="Encabezado 4 5" xfId="103"/>
    <cellStyle name="Énfasis1 2" xfId="104"/>
    <cellStyle name="Énfasis1 3" xfId="105"/>
    <cellStyle name="Énfasis1 4" xfId="106"/>
    <cellStyle name="Énfasis1 5" xfId="107"/>
    <cellStyle name="Énfasis2 2" xfId="108"/>
    <cellStyle name="Énfasis2 3" xfId="109"/>
    <cellStyle name="Énfasis2 4" xfId="110"/>
    <cellStyle name="Énfasis2 5" xfId="111"/>
    <cellStyle name="Énfasis3 2" xfId="112"/>
    <cellStyle name="Énfasis3 3" xfId="113"/>
    <cellStyle name="Énfasis3 4" xfId="114"/>
    <cellStyle name="Énfasis3 5" xfId="115"/>
    <cellStyle name="Énfasis4 2" xfId="116"/>
    <cellStyle name="Énfasis4 3" xfId="117"/>
    <cellStyle name="Énfasis4 4" xfId="118"/>
    <cellStyle name="Énfasis4 5" xfId="119"/>
    <cellStyle name="Énfasis5 2" xfId="120"/>
    <cellStyle name="Énfasis5 3" xfId="121"/>
    <cellStyle name="Énfasis5 4" xfId="122"/>
    <cellStyle name="Énfasis5 5" xfId="123"/>
    <cellStyle name="Énfasis6 2" xfId="124"/>
    <cellStyle name="Énfasis6 3" xfId="125"/>
    <cellStyle name="Énfasis6 4" xfId="126"/>
    <cellStyle name="Énfasis6 5" xfId="127"/>
    <cellStyle name="Entrada 2" xfId="128"/>
    <cellStyle name="Entrada 3" xfId="129"/>
    <cellStyle name="Entrada 4" xfId="130"/>
    <cellStyle name="Entrada 5" xfId="131"/>
    <cellStyle name="Estilo 1" xfId="132"/>
    <cellStyle name="Euro" xfId="133"/>
    <cellStyle name="Fecha" xfId="134"/>
    <cellStyle name="Fijo" xfId="135"/>
    <cellStyle name="Hipervínculo 2" xfId="3"/>
    <cellStyle name="Incorrecto 2" xfId="136"/>
    <cellStyle name="Incorrecto 3" xfId="137"/>
    <cellStyle name="Incorrecto 4" xfId="138"/>
    <cellStyle name="Incorrecto 5" xfId="139"/>
    <cellStyle name="Millares [0] 2" xfId="140"/>
    <cellStyle name="Monetario" xfId="141"/>
    <cellStyle name="Monetario0" xfId="142"/>
    <cellStyle name="Neutral 2" xfId="143"/>
    <cellStyle name="Neutral 3" xfId="144"/>
    <cellStyle name="Neutral 4" xfId="145"/>
    <cellStyle name="Neutral 5" xfId="146"/>
    <cellStyle name="Normal" xfId="0" builtinId="0"/>
    <cellStyle name="Normal 2" xfId="2"/>
    <cellStyle name="Normal 2 2" xfId="6"/>
    <cellStyle name="Normal 3" xfId="147"/>
    <cellStyle name="Normal 3 2" xfId="148"/>
    <cellStyle name="Normal_Hoja1" xfId="9"/>
    <cellStyle name="Normal_PlazasEstablecimientosMunicipioAutAños" xfId="8"/>
    <cellStyle name="Normal_Series anuales Estadísticas de Turismo" xfId="5"/>
    <cellStyle name="Notas 2" xfId="149"/>
    <cellStyle name="Notas 3" xfId="150"/>
    <cellStyle name="Notas 4" xfId="151"/>
    <cellStyle name="Notas 5" xfId="152"/>
    <cellStyle name="Porcentaje" xfId="153"/>
    <cellStyle name="Porcentual" xfId="1" builtinId="5"/>
    <cellStyle name="Porcentual 2" xfId="4"/>
    <cellStyle name="Porcentual 2 2" xfId="7"/>
    <cellStyle name="Punto" xfId="154"/>
    <cellStyle name="Punto0" xfId="155"/>
    <cellStyle name="Salida 2" xfId="156"/>
    <cellStyle name="Salida 3" xfId="157"/>
    <cellStyle name="Salida 4" xfId="158"/>
    <cellStyle name="Salida 5" xfId="159"/>
    <cellStyle name="Texto de advertencia 2" xfId="160"/>
    <cellStyle name="Texto de advertencia 3" xfId="161"/>
    <cellStyle name="Texto de advertencia 4" xfId="162"/>
    <cellStyle name="Texto de advertencia 5" xfId="163"/>
    <cellStyle name="Texto explicativo 2" xfId="164"/>
    <cellStyle name="Texto explicativo 3" xfId="165"/>
    <cellStyle name="Texto explicativo 4" xfId="166"/>
    <cellStyle name="Texto explicativo 5" xfId="167"/>
    <cellStyle name="Título 1 2" xfId="168"/>
    <cellStyle name="Título 1 3" xfId="169"/>
    <cellStyle name="Título 1 4" xfId="170"/>
    <cellStyle name="Título 1 5" xfId="171"/>
    <cellStyle name="Título 2 2" xfId="172"/>
    <cellStyle name="Título 2 3" xfId="173"/>
    <cellStyle name="Título 2 4" xfId="174"/>
    <cellStyle name="Título 2 5" xfId="175"/>
    <cellStyle name="Título 3 2" xfId="176"/>
    <cellStyle name="Título 3 3" xfId="177"/>
    <cellStyle name="Título 3 4" xfId="178"/>
    <cellStyle name="Título 3 5" xfId="179"/>
    <cellStyle name="Título 4" xfId="180"/>
    <cellStyle name="Título 5" xfId="181"/>
    <cellStyle name="Título 6" xfId="182"/>
    <cellStyle name="Título 7" xfId="183"/>
    <cellStyle name="Total 2" xfId="184"/>
    <cellStyle name="Total 3" xfId="185"/>
    <cellStyle name="Total 4" xfId="186"/>
    <cellStyle name="Total 5" xfId="18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2.xml"/><Relationship Id="rId10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tip'!$C$3:$F$3</c:f>
          <c:strCache>
            <c:ptCount val="1"/>
            <c:pt idx="0">
              <c:v>TURISTAS ALOJADOS EN ARONA POR TIPOLOGÍA DE ESTABLECIMIENTO</c:v>
            </c:pt>
          </c:strCache>
        </c:strRef>
      </c:tx>
    </c:title>
    <c:plotArea>
      <c:layout/>
      <c:lineChart>
        <c:grouping val="standard"/>
        <c:ser>
          <c:idx val="0"/>
          <c:order val="0"/>
          <c:tx>
            <c:strRef>
              <c:f>'tab. Turistas alojados tip'!$D$4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tip'!$C$69,'tab. Turistas alojados tip'!$C$56,'tab. Turistas alojados tip'!$C$43,'tab. Turistas alojados tip'!$C$30)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('tab. Turistas alojados tip'!$D$69,'tab. Turistas alojados tip'!$D$56,'tab. Turistas alojados tip'!$D$43,'tab. Turistas alojados tip'!$D$30)</c:f>
              <c:numCache>
                <c:formatCode>#,##0</c:formatCode>
                <c:ptCount val="4"/>
                <c:pt idx="0">
                  <c:v>679144</c:v>
                </c:pt>
                <c:pt idx="1">
                  <c:v>655734</c:v>
                </c:pt>
                <c:pt idx="2">
                  <c:v>666766</c:v>
                </c:pt>
                <c:pt idx="3">
                  <c:v>603695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tip'!$E$4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tip'!$C$69,'tab. Turistas alojados tip'!$C$56,'tab. Turistas alojados tip'!$C$43,'tab. Turistas alojados tip'!$C$30)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('tab. Turistas alojados tip'!$E$69,'tab. Turistas alojados tip'!$E$56,'tab. Turistas alojados tip'!$E$43,'tab. Turistas alojados tip'!$E$30)</c:f>
              <c:numCache>
                <c:formatCode>#,##0</c:formatCode>
                <c:ptCount val="4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tip'!$F$4</c:f>
              <c:strCache>
                <c:ptCount val="1"/>
                <c:pt idx="0">
                  <c:v> TOTAL GENERAL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tip'!$C$69,'tab. Turistas alojados tip'!$C$56,'tab. Turistas alojados tip'!$C$43,'tab. Turistas alojados tip'!$C$30)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('tab. Turistas alojados tip'!$F$69,'tab. Turistas alojados tip'!$F$56,'tab. Turistas alojados tip'!$F$43,'tab. Turistas alojados tip'!$F$30)</c:f>
              <c:numCache>
                <c:formatCode>#,##0</c:formatCode>
                <c:ptCount val="4"/>
                <c:pt idx="0">
                  <c:v>1532503</c:v>
                </c:pt>
                <c:pt idx="1">
                  <c:v>1475064</c:v>
                </c:pt>
                <c:pt idx="2">
                  <c:v>1530822</c:v>
                </c:pt>
                <c:pt idx="3">
                  <c:v>1386601</c:v>
                </c:pt>
              </c:numCache>
            </c:numRef>
          </c:val>
        </c:ser>
        <c:marker val="1"/>
        <c:axId val="170761216"/>
        <c:axId val="171283968"/>
      </c:lineChart>
      <c:catAx>
        <c:axId val="170761216"/>
        <c:scaling>
          <c:orientation val="minMax"/>
        </c:scaling>
        <c:axPos val="b"/>
        <c:numFmt formatCode="General" sourceLinked="1"/>
        <c:tickLblPos val="nextTo"/>
        <c:crossAx val="171283968"/>
        <c:crosses val="autoZero"/>
        <c:auto val="1"/>
        <c:lblAlgn val="ctr"/>
        <c:lblOffset val="100"/>
        <c:tickLblSkip val="1"/>
      </c:catAx>
      <c:valAx>
        <c:axId val="171283968"/>
        <c:scaling>
          <c:orientation val="minMax"/>
        </c:scaling>
        <c:axPos val="l"/>
        <c:numFmt formatCode="#,##0" sourceLinked="1"/>
        <c:tickLblPos val="nextTo"/>
        <c:crossAx val="170761216"/>
        <c:crosses val="autoZero"/>
        <c:crossBetween val="between"/>
      </c:valAx>
    </c:plotArea>
    <c:legend>
      <c:legendPos val="t"/>
    </c:legend>
    <c:plotVisOnly val="1"/>
  </c:chart>
  <c:spPr>
    <a:ln>
      <a:noFill/>
    </a:ln>
  </c:sp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/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merc'!$B$24:$B$35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merc'!$C$24:$C$35</c:f>
              <c:numCache>
                <c:formatCode>#,##0</c:formatCode>
                <c:ptCount val="12"/>
                <c:pt idx="0">
                  <c:v>52426</c:v>
                </c:pt>
                <c:pt idx="1">
                  <c:v>60644</c:v>
                </c:pt>
                <c:pt idx="2">
                  <c:v>58858</c:v>
                </c:pt>
                <c:pt idx="3">
                  <c:v>57705</c:v>
                </c:pt>
                <c:pt idx="4">
                  <c:v>57708</c:v>
                </c:pt>
                <c:pt idx="5">
                  <c:v>60007</c:v>
                </c:pt>
                <c:pt idx="6">
                  <c:v>63538</c:v>
                </c:pt>
                <c:pt idx="7">
                  <c:v>61171</c:v>
                </c:pt>
                <c:pt idx="8">
                  <c:v>54935</c:v>
                </c:pt>
                <c:pt idx="9">
                  <c:v>63519</c:v>
                </c:pt>
                <c:pt idx="10">
                  <c:v>50815</c:v>
                </c:pt>
                <c:pt idx="11">
                  <c:v>48196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merc'!$B$24:$B$35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merc'!$D$24:$D$35</c:f>
              <c:numCache>
                <c:formatCode>#,##0</c:formatCode>
                <c:ptCount val="12"/>
                <c:pt idx="0">
                  <c:v>44558</c:v>
                </c:pt>
                <c:pt idx="1">
                  <c:v>43882</c:v>
                </c:pt>
                <c:pt idx="2">
                  <c:v>49459</c:v>
                </c:pt>
                <c:pt idx="3">
                  <c:v>49822</c:v>
                </c:pt>
                <c:pt idx="4">
                  <c:v>46670</c:v>
                </c:pt>
                <c:pt idx="5">
                  <c:v>49120</c:v>
                </c:pt>
                <c:pt idx="6">
                  <c:v>55756</c:v>
                </c:pt>
                <c:pt idx="7">
                  <c:v>50424</c:v>
                </c:pt>
                <c:pt idx="8">
                  <c:v>50118</c:v>
                </c:pt>
                <c:pt idx="9">
                  <c:v>59190</c:v>
                </c:pt>
                <c:pt idx="10">
                  <c:v>39694</c:v>
                </c:pt>
                <c:pt idx="11">
                  <c:v>40763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merc'!$B$24:$B$35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merc'!$E$24:$E$29,'graficas evol mensual merc'!$E$30,'graficas evol mensual merc'!$E$31)</c:f>
              <c:numCache>
                <c:formatCode>#,##0</c:formatCode>
                <c:ptCount val="8"/>
                <c:pt idx="0">
                  <c:v>43200</c:v>
                </c:pt>
                <c:pt idx="1">
                  <c:v>40514</c:v>
                </c:pt>
                <c:pt idx="2">
                  <c:v>47668</c:v>
                </c:pt>
                <c:pt idx="3">
                  <c:v>54725</c:v>
                </c:pt>
                <c:pt idx="4">
                  <c:v>46169</c:v>
                </c:pt>
                <c:pt idx="5">
                  <c:v>52067</c:v>
                </c:pt>
                <c:pt idx="6">
                  <c:v>58213</c:v>
                </c:pt>
                <c:pt idx="7">
                  <c:v>53264</c:v>
                </c:pt>
              </c:numCache>
            </c:numRef>
          </c:val>
        </c:ser>
        <c:marker val="1"/>
        <c:axId val="173372544"/>
        <c:axId val="173426176"/>
      </c:lineChart>
      <c:catAx>
        <c:axId val="173372544"/>
        <c:scaling>
          <c:orientation val="minMax"/>
        </c:scaling>
        <c:axPos val="b"/>
        <c:numFmt formatCode="General" sourceLinked="1"/>
        <c:tickLblPos val="nextTo"/>
        <c:crossAx val="173426176"/>
        <c:crosses val="autoZero"/>
        <c:auto val="1"/>
        <c:lblAlgn val="ctr"/>
        <c:lblOffset val="100"/>
      </c:catAx>
      <c:valAx>
        <c:axId val="173426176"/>
        <c:scaling>
          <c:orientation val="minMax"/>
        </c:scaling>
        <c:axPos val="l"/>
        <c:numFmt formatCode="#,##0" sourceLinked="1"/>
        <c:tickLblPos val="nextTo"/>
        <c:crossAx val="1733725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"/>
          <c:y val="0.13191990577149706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merc'!$B$42:$B$53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merc'!$C$42:$C$53</c:f>
              <c:numCache>
                <c:formatCode>#,##0</c:formatCode>
                <c:ptCount val="12"/>
                <c:pt idx="0">
                  <c:v>6625</c:v>
                </c:pt>
                <c:pt idx="1">
                  <c:v>7394</c:v>
                </c:pt>
                <c:pt idx="2">
                  <c:v>12821</c:v>
                </c:pt>
                <c:pt idx="3">
                  <c:v>14919</c:v>
                </c:pt>
                <c:pt idx="4">
                  <c:v>21583</c:v>
                </c:pt>
                <c:pt idx="5">
                  <c:v>25060</c:v>
                </c:pt>
                <c:pt idx="6">
                  <c:v>27080</c:v>
                </c:pt>
                <c:pt idx="7">
                  <c:v>36335</c:v>
                </c:pt>
                <c:pt idx="8">
                  <c:v>18574</c:v>
                </c:pt>
                <c:pt idx="9">
                  <c:v>12920</c:v>
                </c:pt>
                <c:pt idx="10">
                  <c:v>8537</c:v>
                </c:pt>
                <c:pt idx="11">
                  <c:v>7622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merc'!$B$42:$B$53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merc'!$D$42:$D$53</c:f>
              <c:numCache>
                <c:formatCode>#,##0</c:formatCode>
                <c:ptCount val="12"/>
                <c:pt idx="0">
                  <c:v>6716</c:v>
                </c:pt>
                <c:pt idx="1">
                  <c:v>6733</c:v>
                </c:pt>
                <c:pt idx="2">
                  <c:v>6950</c:v>
                </c:pt>
                <c:pt idx="3">
                  <c:v>24722</c:v>
                </c:pt>
                <c:pt idx="4">
                  <c:v>22307</c:v>
                </c:pt>
                <c:pt idx="5">
                  <c:v>20291</c:v>
                </c:pt>
                <c:pt idx="6">
                  <c:v>33146</c:v>
                </c:pt>
                <c:pt idx="7">
                  <c:v>43437</c:v>
                </c:pt>
                <c:pt idx="8">
                  <c:v>24836</c:v>
                </c:pt>
                <c:pt idx="9">
                  <c:v>17095</c:v>
                </c:pt>
                <c:pt idx="10">
                  <c:v>9385</c:v>
                </c:pt>
                <c:pt idx="11">
                  <c:v>13156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merc'!$B$42:$B$53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merc'!$E$42:$E$47,'graficas evol mensual merc'!$E$48,'graficas evol mensual merc'!$E$49)</c:f>
              <c:numCache>
                <c:formatCode>#,##0</c:formatCode>
                <c:ptCount val="8"/>
                <c:pt idx="0">
                  <c:v>10081</c:v>
                </c:pt>
                <c:pt idx="1">
                  <c:v>8654</c:v>
                </c:pt>
                <c:pt idx="2">
                  <c:v>13577</c:v>
                </c:pt>
                <c:pt idx="3">
                  <c:v>24632</c:v>
                </c:pt>
                <c:pt idx="4">
                  <c:v>22652</c:v>
                </c:pt>
                <c:pt idx="5">
                  <c:v>23014</c:v>
                </c:pt>
                <c:pt idx="6">
                  <c:v>35576</c:v>
                </c:pt>
                <c:pt idx="7">
                  <c:v>43450</c:v>
                </c:pt>
              </c:numCache>
            </c:numRef>
          </c:val>
        </c:ser>
        <c:marker val="1"/>
        <c:axId val="173433984"/>
        <c:axId val="173435520"/>
      </c:lineChart>
      <c:catAx>
        <c:axId val="173433984"/>
        <c:scaling>
          <c:orientation val="minMax"/>
        </c:scaling>
        <c:axPos val="b"/>
        <c:numFmt formatCode="General" sourceLinked="1"/>
        <c:tickLblPos val="nextTo"/>
        <c:crossAx val="173435520"/>
        <c:crosses val="autoZero"/>
        <c:auto val="1"/>
        <c:lblAlgn val="ctr"/>
        <c:lblOffset val="100"/>
      </c:catAx>
      <c:valAx>
        <c:axId val="173435520"/>
        <c:scaling>
          <c:orientation val="minMax"/>
        </c:scaling>
        <c:axPos val="l"/>
        <c:numFmt formatCode="#,##0" sourceLinked="1"/>
        <c:tickLblPos val="nextTo"/>
        <c:crossAx val="1734339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12"/>
          <c:y val="0.1319199057714972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311" l="0.70000000000000062" r="0.70000000000000062" t="0.75000000000000311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19404208749524762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merc'!$C$60:$C$71</c:f>
              <c:numCache>
                <c:formatCode>#,##0</c:formatCode>
                <c:ptCount val="12"/>
                <c:pt idx="0">
                  <c:v>8182</c:v>
                </c:pt>
                <c:pt idx="1">
                  <c:v>7631</c:v>
                </c:pt>
                <c:pt idx="2">
                  <c:v>9094</c:v>
                </c:pt>
                <c:pt idx="3">
                  <c:v>9111</c:v>
                </c:pt>
                <c:pt idx="4">
                  <c:v>7192</c:v>
                </c:pt>
                <c:pt idx="5">
                  <c:v>6084</c:v>
                </c:pt>
                <c:pt idx="6">
                  <c:v>5797</c:v>
                </c:pt>
                <c:pt idx="7">
                  <c:v>7092</c:v>
                </c:pt>
                <c:pt idx="8">
                  <c:v>6657</c:v>
                </c:pt>
                <c:pt idx="9">
                  <c:v>7135</c:v>
                </c:pt>
                <c:pt idx="10">
                  <c:v>9579</c:v>
                </c:pt>
                <c:pt idx="11">
                  <c:v>7059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merc'!$D$60:$D$71</c:f>
              <c:numCache>
                <c:formatCode>#,##0</c:formatCode>
                <c:ptCount val="12"/>
                <c:pt idx="0">
                  <c:v>6955</c:v>
                </c:pt>
                <c:pt idx="1">
                  <c:v>6667</c:v>
                </c:pt>
                <c:pt idx="2">
                  <c:v>7514</c:v>
                </c:pt>
                <c:pt idx="3">
                  <c:v>8255</c:v>
                </c:pt>
                <c:pt idx="4">
                  <c:v>5933</c:v>
                </c:pt>
                <c:pt idx="5">
                  <c:v>5676</c:v>
                </c:pt>
                <c:pt idx="6">
                  <c:v>5616</c:v>
                </c:pt>
                <c:pt idx="7">
                  <c:v>5596</c:v>
                </c:pt>
                <c:pt idx="8">
                  <c:v>5724</c:v>
                </c:pt>
                <c:pt idx="9">
                  <c:v>7076</c:v>
                </c:pt>
                <c:pt idx="10">
                  <c:v>7018</c:v>
                </c:pt>
                <c:pt idx="11">
                  <c:v>6458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merc'!$E$60:$E$65,'graficas evol mensual merc'!$E$66,'graficas evol mensual merc'!$E$67)</c:f>
              <c:numCache>
                <c:formatCode>#,##0</c:formatCode>
                <c:ptCount val="8"/>
                <c:pt idx="0">
                  <c:v>7319</c:v>
                </c:pt>
                <c:pt idx="1">
                  <c:v>7061</c:v>
                </c:pt>
                <c:pt idx="2">
                  <c:v>6834</c:v>
                </c:pt>
                <c:pt idx="3">
                  <c:v>7532</c:v>
                </c:pt>
                <c:pt idx="4">
                  <c:v>6155</c:v>
                </c:pt>
                <c:pt idx="5">
                  <c:v>6045</c:v>
                </c:pt>
                <c:pt idx="6">
                  <c:v>6575</c:v>
                </c:pt>
                <c:pt idx="7">
                  <c:v>6071</c:v>
                </c:pt>
              </c:numCache>
            </c:numRef>
          </c:val>
        </c:ser>
        <c:marker val="1"/>
        <c:axId val="173538304"/>
        <c:axId val="173056768"/>
      </c:lineChart>
      <c:catAx>
        <c:axId val="173538304"/>
        <c:scaling>
          <c:orientation val="minMax"/>
        </c:scaling>
        <c:axPos val="b"/>
        <c:numFmt formatCode="General" sourceLinked="1"/>
        <c:tickLblPos val="nextTo"/>
        <c:crossAx val="173056768"/>
        <c:crosses val="autoZero"/>
        <c:auto val="1"/>
        <c:lblAlgn val="ctr"/>
        <c:lblOffset val="100"/>
      </c:catAx>
      <c:valAx>
        <c:axId val="173056768"/>
        <c:scaling>
          <c:orientation val="minMax"/>
        </c:scaling>
        <c:axPos val="l"/>
        <c:numFmt formatCode="#,##0" sourceLinked="1"/>
        <c:tickLblPos val="nextTo"/>
        <c:crossAx val="1735383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23"/>
          <c:y val="0.13191990577149731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19404208749524773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merc'!$B$78:$B$89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merc'!$C$78:$C$89</c:f>
              <c:numCache>
                <c:formatCode>#,##0</c:formatCode>
                <c:ptCount val="12"/>
                <c:pt idx="0">
                  <c:v>8222</c:v>
                </c:pt>
                <c:pt idx="1">
                  <c:v>8916</c:v>
                </c:pt>
                <c:pt idx="2">
                  <c:v>9032</c:v>
                </c:pt>
                <c:pt idx="3">
                  <c:v>3058</c:v>
                </c:pt>
                <c:pt idx="4">
                  <c:v>1564</c:v>
                </c:pt>
                <c:pt idx="5">
                  <c:v>1183</c:v>
                </c:pt>
                <c:pt idx="6">
                  <c:v>1544</c:v>
                </c:pt>
                <c:pt idx="7">
                  <c:v>907</c:v>
                </c:pt>
                <c:pt idx="8">
                  <c:v>1383</c:v>
                </c:pt>
                <c:pt idx="9">
                  <c:v>4152</c:v>
                </c:pt>
                <c:pt idx="10">
                  <c:v>8259</c:v>
                </c:pt>
                <c:pt idx="11">
                  <c:v>6330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merc'!$B$78:$B$89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merc'!$D$78:$D$89</c:f>
              <c:numCache>
                <c:formatCode>#,##0</c:formatCode>
                <c:ptCount val="12"/>
                <c:pt idx="0">
                  <c:v>7263</c:v>
                </c:pt>
                <c:pt idx="1">
                  <c:v>6630</c:v>
                </c:pt>
                <c:pt idx="2">
                  <c:v>8277</c:v>
                </c:pt>
                <c:pt idx="3">
                  <c:v>3631</c:v>
                </c:pt>
                <c:pt idx="4">
                  <c:v>968</c:v>
                </c:pt>
                <c:pt idx="5">
                  <c:v>997</c:v>
                </c:pt>
                <c:pt idx="6">
                  <c:v>810</c:v>
                </c:pt>
                <c:pt idx="7">
                  <c:v>690</c:v>
                </c:pt>
                <c:pt idx="8">
                  <c:v>962</c:v>
                </c:pt>
                <c:pt idx="9">
                  <c:v>3673</c:v>
                </c:pt>
                <c:pt idx="10">
                  <c:v>5368</c:v>
                </c:pt>
                <c:pt idx="11">
                  <c:v>5566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merc'!$B$78:$B$89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merc'!$E$78:$E$83,'graficas evol mensual merc'!$E$84,'graficas evol mensual merc'!$E$85)</c:f>
              <c:numCache>
                <c:formatCode>#,##0</c:formatCode>
                <c:ptCount val="8"/>
                <c:pt idx="0">
                  <c:v>6063</c:v>
                </c:pt>
                <c:pt idx="1">
                  <c:v>6299</c:v>
                </c:pt>
                <c:pt idx="2">
                  <c:v>5959</c:v>
                </c:pt>
                <c:pt idx="3">
                  <c:v>1842</c:v>
                </c:pt>
                <c:pt idx="4">
                  <c:v>995</c:v>
                </c:pt>
                <c:pt idx="5">
                  <c:v>656</c:v>
                </c:pt>
                <c:pt idx="6">
                  <c:v>616</c:v>
                </c:pt>
                <c:pt idx="7">
                  <c:v>500</c:v>
                </c:pt>
              </c:numCache>
            </c:numRef>
          </c:val>
        </c:ser>
        <c:marker val="1"/>
        <c:axId val="173063552"/>
        <c:axId val="173613824"/>
      </c:lineChart>
      <c:catAx>
        <c:axId val="173063552"/>
        <c:scaling>
          <c:orientation val="minMax"/>
        </c:scaling>
        <c:axPos val="b"/>
        <c:numFmt formatCode="General" sourceLinked="1"/>
        <c:tickLblPos val="nextTo"/>
        <c:crossAx val="173613824"/>
        <c:crosses val="autoZero"/>
        <c:auto val="1"/>
        <c:lblAlgn val="ctr"/>
        <c:lblOffset val="100"/>
      </c:catAx>
      <c:valAx>
        <c:axId val="173613824"/>
        <c:scaling>
          <c:orientation val="minMax"/>
        </c:scaling>
        <c:axPos val="l"/>
        <c:numFmt formatCode="#,##0" sourceLinked="1"/>
        <c:tickLblPos val="nextTo"/>
        <c:crossAx val="17306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39"/>
          <c:y val="0.13191990577149745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355" l="0.70000000000000062" r="0.70000000000000062" t="0.7500000000000035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1940420874952477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merc'!$B$96:$B$107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merc'!$C$96:$C$107</c:f>
              <c:numCache>
                <c:formatCode>#,##0</c:formatCode>
                <c:ptCount val="12"/>
                <c:pt idx="0">
                  <c:v>8108</c:v>
                </c:pt>
                <c:pt idx="1">
                  <c:v>9972</c:v>
                </c:pt>
                <c:pt idx="2">
                  <c:v>9231</c:v>
                </c:pt>
                <c:pt idx="3">
                  <c:v>2568</c:v>
                </c:pt>
                <c:pt idx="4">
                  <c:v>17</c:v>
                </c:pt>
                <c:pt idx="5">
                  <c:v>43</c:v>
                </c:pt>
                <c:pt idx="6">
                  <c:v>81</c:v>
                </c:pt>
                <c:pt idx="7">
                  <c:v>63</c:v>
                </c:pt>
                <c:pt idx="8">
                  <c:v>22</c:v>
                </c:pt>
                <c:pt idx="9">
                  <c:v>3986</c:v>
                </c:pt>
                <c:pt idx="10">
                  <c:v>8848</c:v>
                </c:pt>
                <c:pt idx="11">
                  <c:v>8833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merc'!$B$96:$B$107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merc'!$D$96:$D$107</c:f>
              <c:numCache>
                <c:formatCode>#,##0</c:formatCode>
                <c:ptCount val="12"/>
                <c:pt idx="0">
                  <c:v>8745</c:v>
                </c:pt>
                <c:pt idx="1">
                  <c:v>7781</c:v>
                </c:pt>
                <c:pt idx="2">
                  <c:v>10491</c:v>
                </c:pt>
                <c:pt idx="3">
                  <c:v>3281</c:v>
                </c:pt>
                <c:pt idx="4">
                  <c:v>371</c:v>
                </c:pt>
                <c:pt idx="5">
                  <c:v>44</c:v>
                </c:pt>
                <c:pt idx="6">
                  <c:v>73</c:v>
                </c:pt>
                <c:pt idx="7">
                  <c:v>7</c:v>
                </c:pt>
                <c:pt idx="8">
                  <c:v>260</c:v>
                </c:pt>
                <c:pt idx="9">
                  <c:v>3674</c:v>
                </c:pt>
                <c:pt idx="10">
                  <c:v>7984</c:v>
                </c:pt>
                <c:pt idx="11">
                  <c:v>7736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merc'!$B$96:$B$107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merc'!$E$96:$E$101,'graficas evol mensual merc'!$E$102,'graficas evol mensual merc'!$E$103)</c:f>
              <c:numCache>
                <c:formatCode>#,##0</c:formatCode>
                <c:ptCount val="8"/>
                <c:pt idx="0">
                  <c:v>8302</c:v>
                </c:pt>
                <c:pt idx="1">
                  <c:v>7230</c:v>
                </c:pt>
                <c:pt idx="2">
                  <c:v>7782</c:v>
                </c:pt>
                <c:pt idx="3">
                  <c:v>2825</c:v>
                </c:pt>
                <c:pt idx="4">
                  <c:v>94</c:v>
                </c:pt>
                <c:pt idx="5">
                  <c:v>220</c:v>
                </c:pt>
                <c:pt idx="6">
                  <c:v>141</c:v>
                </c:pt>
                <c:pt idx="7">
                  <c:v>16</c:v>
                </c:pt>
              </c:numCache>
            </c:numRef>
          </c:val>
        </c:ser>
        <c:marker val="1"/>
        <c:axId val="173660032"/>
        <c:axId val="173753088"/>
      </c:lineChart>
      <c:catAx>
        <c:axId val="173660032"/>
        <c:scaling>
          <c:orientation val="minMax"/>
        </c:scaling>
        <c:axPos val="b"/>
        <c:numFmt formatCode="General" sourceLinked="1"/>
        <c:tickLblPos val="nextTo"/>
        <c:crossAx val="173753088"/>
        <c:crosses val="autoZero"/>
        <c:auto val="1"/>
        <c:lblAlgn val="ctr"/>
        <c:lblOffset val="100"/>
      </c:catAx>
      <c:valAx>
        <c:axId val="173753088"/>
        <c:scaling>
          <c:orientation val="minMax"/>
        </c:scaling>
        <c:axPos val="l"/>
        <c:numFmt formatCode="#,##0" sourceLinked="1"/>
        <c:tickLblPos val="nextTo"/>
        <c:crossAx val="1736600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5"/>
          <c:y val="0.13191990577149756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19404208749524787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merc'!$B$114:$B$125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merc'!$C$114:$C$125</c:f>
              <c:numCache>
                <c:formatCode>#,##0</c:formatCode>
                <c:ptCount val="12"/>
                <c:pt idx="0">
                  <c:v>6977</c:v>
                </c:pt>
                <c:pt idx="1">
                  <c:v>7705</c:v>
                </c:pt>
                <c:pt idx="2">
                  <c:v>9169</c:v>
                </c:pt>
                <c:pt idx="3">
                  <c:v>2178</c:v>
                </c:pt>
                <c:pt idx="4">
                  <c:v>544</c:v>
                </c:pt>
                <c:pt idx="5">
                  <c:v>1019</c:v>
                </c:pt>
                <c:pt idx="6">
                  <c:v>1968</c:v>
                </c:pt>
                <c:pt idx="7">
                  <c:v>1028</c:v>
                </c:pt>
                <c:pt idx="8">
                  <c:v>1712</c:v>
                </c:pt>
                <c:pt idx="9">
                  <c:v>5465</c:v>
                </c:pt>
                <c:pt idx="10">
                  <c:v>9834</c:v>
                </c:pt>
                <c:pt idx="11">
                  <c:v>6702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merc'!$B$114:$B$125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merc'!$D$114:$D$125</c:f>
              <c:numCache>
                <c:formatCode>#,##0</c:formatCode>
                <c:ptCount val="12"/>
                <c:pt idx="0">
                  <c:v>6881</c:v>
                </c:pt>
                <c:pt idx="1">
                  <c:v>7497</c:v>
                </c:pt>
                <c:pt idx="2">
                  <c:v>8576</c:v>
                </c:pt>
                <c:pt idx="3">
                  <c:v>2522</c:v>
                </c:pt>
                <c:pt idx="4">
                  <c:v>52</c:v>
                </c:pt>
                <c:pt idx="5">
                  <c:v>466</c:v>
                </c:pt>
                <c:pt idx="6">
                  <c:v>835</c:v>
                </c:pt>
                <c:pt idx="7">
                  <c:v>516</c:v>
                </c:pt>
                <c:pt idx="8">
                  <c:v>739</c:v>
                </c:pt>
                <c:pt idx="9">
                  <c:v>3487</c:v>
                </c:pt>
                <c:pt idx="10">
                  <c:v>7797</c:v>
                </c:pt>
                <c:pt idx="11">
                  <c:v>6521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merc'!$B$114:$B$125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merc'!$E$114:$E$119,'graficas evol mensual merc'!$E$120,'graficas evol mensual merc'!$E$121)</c:f>
              <c:numCache>
                <c:formatCode>#,##0</c:formatCode>
                <c:ptCount val="8"/>
                <c:pt idx="0">
                  <c:v>8749</c:v>
                </c:pt>
                <c:pt idx="1">
                  <c:v>7442</c:v>
                </c:pt>
                <c:pt idx="2">
                  <c:v>7683</c:v>
                </c:pt>
                <c:pt idx="3">
                  <c:v>2299</c:v>
                </c:pt>
                <c:pt idx="4">
                  <c:v>319</c:v>
                </c:pt>
                <c:pt idx="5">
                  <c:v>363</c:v>
                </c:pt>
                <c:pt idx="6">
                  <c:v>933</c:v>
                </c:pt>
                <c:pt idx="7">
                  <c:v>591</c:v>
                </c:pt>
              </c:numCache>
            </c:numRef>
          </c:val>
        </c:ser>
        <c:marker val="1"/>
        <c:axId val="173788544"/>
        <c:axId val="173755392"/>
      </c:lineChart>
      <c:catAx>
        <c:axId val="173788544"/>
        <c:scaling>
          <c:orientation val="minMax"/>
        </c:scaling>
        <c:axPos val="b"/>
        <c:numFmt formatCode="General" sourceLinked="1"/>
        <c:tickLblPos val="nextTo"/>
        <c:crossAx val="173755392"/>
        <c:crosses val="autoZero"/>
        <c:auto val="1"/>
        <c:lblAlgn val="ctr"/>
        <c:lblOffset val="100"/>
      </c:catAx>
      <c:valAx>
        <c:axId val="173755392"/>
        <c:scaling>
          <c:orientation val="minMax"/>
        </c:scaling>
        <c:axPos val="l"/>
        <c:numFmt formatCode="#,##0" sourceLinked="1"/>
        <c:tickLblPos val="nextTo"/>
        <c:crossAx val="1737885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62"/>
          <c:y val="0.1319199057714977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" l="0.70000000000000062" r="0.70000000000000062" t="0.750000000000004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merc'!$B$132:$B$143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merc'!$C$132:$C$143</c:f>
              <c:numCache>
                <c:formatCode>#,##0</c:formatCode>
                <c:ptCount val="12"/>
                <c:pt idx="0">
                  <c:v>9503</c:v>
                </c:pt>
                <c:pt idx="1">
                  <c:v>12251</c:v>
                </c:pt>
                <c:pt idx="2">
                  <c:v>14115</c:v>
                </c:pt>
                <c:pt idx="3">
                  <c:v>4263</c:v>
                </c:pt>
                <c:pt idx="4">
                  <c:v>222</c:v>
                </c:pt>
                <c:pt idx="5">
                  <c:v>295</c:v>
                </c:pt>
                <c:pt idx="6">
                  <c:v>594</c:v>
                </c:pt>
                <c:pt idx="7">
                  <c:v>323</c:v>
                </c:pt>
                <c:pt idx="8">
                  <c:v>774</c:v>
                </c:pt>
                <c:pt idx="9">
                  <c:v>5888</c:v>
                </c:pt>
                <c:pt idx="10">
                  <c:v>13338</c:v>
                </c:pt>
                <c:pt idx="11">
                  <c:v>11344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merc'!$B$132:$B$143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merc'!$D$132:$D$143</c:f>
              <c:numCache>
                <c:formatCode>#,##0</c:formatCode>
                <c:ptCount val="12"/>
                <c:pt idx="0">
                  <c:v>10416</c:v>
                </c:pt>
                <c:pt idx="1">
                  <c:v>11426</c:v>
                </c:pt>
                <c:pt idx="2">
                  <c:v>12023</c:v>
                </c:pt>
                <c:pt idx="3">
                  <c:v>4901</c:v>
                </c:pt>
                <c:pt idx="4">
                  <c:v>126</c:v>
                </c:pt>
                <c:pt idx="5">
                  <c:v>352</c:v>
                </c:pt>
                <c:pt idx="6">
                  <c:v>579</c:v>
                </c:pt>
                <c:pt idx="7">
                  <c:v>305</c:v>
                </c:pt>
                <c:pt idx="8">
                  <c:v>461</c:v>
                </c:pt>
                <c:pt idx="9">
                  <c:v>3031</c:v>
                </c:pt>
                <c:pt idx="10">
                  <c:v>9426</c:v>
                </c:pt>
                <c:pt idx="11">
                  <c:v>8532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merc'!$B$132:$B$143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merc'!$E$132:$E$137,'graficas evol mensual merc'!$E$138,'graficas evol mensual merc'!$E$139)</c:f>
              <c:numCache>
                <c:formatCode>#,##0</c:formatCode>
                <c:ptCount val="8"/>
                <c:pt idx="0">
                  <c:v>9282</c:v>
                </c:pt>
                <c:pt idx="1">
                  <c:v>8321</c:v>
                </c:pt>
                <c:pt idx="2">
                  <c:v>9506</c:v>
                </c:pt>
                <c:pt idx="3">
                  <c:v>5108</c:v>
                </c:pt>
                <c:pt idx="4">
                  <c:v>141</c:v>
                </c:pt>
                <c:pt idx="5">
                  <c:v>293</c:v>
                </c:pt>
                <c:pt idx="6">
                  <c:v>481</c:v>
                </c:pt>
                <c:pt idx="7">
                  <c:v>213</c:v>
                </c:pt>
              </c:numCache>
            </c:numRef>
          </c:val>
        </c:ser>
        <c:marker val="1"/>
        <c:axId val="173333504"/>
        <c:axId val="173544192"/>
      </c:lineChart>
      <c:catAx>
        <c:axId val="173333504"/>
        <c:scaling>
          <c:orientation val="minMax"/>
        </c:scaling>
        <c:axPos val="b"/>
        <c:numFmt formatCode="General" sourceLinked="1"/>
        <c:tickLblPos val="nextTo"/>
        <c:crossAx val="173544192"/>
        <c:crosses val="autoZero"/>
        <c:auto val="1"/>
        <c:lblAlgn val="ctr"/>
        <c:lblOffset val="100"/>
      </c:catAx>
      <c:valAx>
        <c:axId val="173544192"/>
        <c:scaling>
          <c:orientation val="minMax"/>
        </c:scaling>
        <c:axPos val="l"/>
        <c:numFmt formatCode="#,##0" sourceLinked="1"/>
        <c:tickLblPos val="nextTo"/>
        <c:crossAx val="1733335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54"/>
          <c:y val="0.15547703180212172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merc'!$B$150:$B$161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merc'!$C$150:$C$161</c:f>
              <c:numCache>
                <c:formatCode>#,##0</c:formatCode>
                <c:ptCount val="12"/>
                <c:pt idx="0">
                  <c:v>2229</c:v>
                </c:pt>
                <c:pt idx="1">
                  <c:v>2417</c:v>
                </c:pt>
                <c:pt idx="2">
                  <c:v>1636</c:v>
                </c:pt>
                <c:pt idx="3">
                  <c:v>2465</c:v>
                </c:pt>
                <c:pt idx="4">
                  <c:v>1729</c:v>
                </c:pt>
                <c:pt idx="5">
                  <c:v>902</c:v>
                </c:pt>
                <c:pt idx="6">
                  <c:v>1291</c:v>
                </c:pt>
                <c:pt idx="7">
                  <c:v>2299</c:v>
                </c:pt>
                <c:pt idx="8">
                  <c:v>785</c:v>
                </c:pt>
                <c:pt idx="9">
                  <c:v>1456</c:v>
                </c:pt>
                <c:pt idx="10">
                  <c:v>1167</c:v>
                </c:pt>
                <c:pt idx="11">
                  <c:v>1291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merc'!$B$150:$B$161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merc'!$D$150:$D$161</c:f>
              <c:numCache>
                <c:formatCode>#,##0</c:formatCode>
                <c:ptCount val="12"/>
                <c:pt idx="0">
                  <c:v>1478</c:v>
                </c:pt>
                <c:pt idx="1">
                  <c:v>2555</c:v>
                </c:pt>
                <c:pt idx="2">
                  <c:v>1595</c:v>
                </c:pt>
                <c:pt idx="3">
                  <c:v>2582</c:v>
                </c:pt>
                <c:pt idx="4">
                  <c:v>1596</c:v>
                </c:pt>
                <c:pt idx="5">
                  <c:v>1314</c:v>
                </c:pt>
                <c:pt idx="6">
                  <c:v>2161</c:v>
                </c:pt>
                <c:pt idx="7">
                  <c:v>2723</c:v>
                </c:pt>
                <c:pt idx="8">
                  <c:v>1290</c:v>
                </c:pt>
                <c:pt idx="9">
                  <c:v>1948</c:v>
                </c:pt>
                <c:pt idx="10">
                  <c:v>1188</c:v>
                </c:pt>
                <c:pt idx="11">
                  <c:v>1372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merc'!$B$150:$B$161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merc'!$E$150:$E$155,'graficas evol mensual merc'!$E$156,'graficas evol mensual merc'!$E$157)</c:f>
              <c:numCache>
                <c:formatCode>#,##0</c:formatCode>
                <c:ptCount val="8"/>
                <c:pt idx="0">
                  <c:v>2001</c:v>
                </c:pt>
                <c:pt idx="1">
                  <c:v>2680</c:v>
                </c:pt>
                <c:pt idx="2">
                  <c:v>2020</c:v>
                </c:pt>
                <c:pt idx="3">
                  <c:v>3770</c:v>
                </c:pt>
                <c:pt idx="4">
                  <c:v>2125</c:v>
                </c:pt>
                <c:pt idx="5">
                  <c:v>2056</c:v>
                </c:pt>
                <c:pt idx="6">
                  <c:v>3223</c:v>
                </c:pt>
                <c:pt idx="7">
                  <c:v>2693</c:v>
                </c:pt>
              </c:numCache>
            </c:numRef>
          </c:val>
        </c:ser>
        <c:marker val="1"/>
        <c:axId val="173559168"/>
        <c:axId val="173601536"/>
      </c:lineChart>
      <c:catAx>
        <c:axId val="173559168"/>
        <c:scaling>
          <c:orientation val="minMax"/>
        </c:scaling>
        <c:axPos val="b"/>
        <c:numFmt formatCode="General" sourceLinked="1"/>
        <c:tickLblPos val="nextTo"/>
        <c:crossAx val="173601536"/>
        <c:crosses val="autoZero"/>
        <c:auto val="1"/>
        <c:lblAlgn val="ctr"/>
        <c:lblOffset val="100"/>
      </c:catAx>
      <c:valAx>
        <c:axId val="173601536"/>
        <c:scaling>
          <c:orientation val="minMax"/>
        </c:scaling>
        <c:axPos val="l"/>
        <c:numFmt formatCode="#,##0" sourceLinked="1"/>
        <c:tickLblPos val="nextTo"/>
        <c:crossAx val="1735591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76"/>
          <c:y val="0.15547703180212188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44" l="0.70000000000000062" r="0.70000000000000062" t="0.75000000000000444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merc'!$B$168:$B$179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merc'!$C$168:$C$179</c:f>
              <c:numCache>
                <c:formatCode>#,##0</c:formatCode>
                <c:ptCount val="12"/>
                <c:pt idx="0">
                  <c:v>4656</c:v>
                </c:pt>
                <c:pt idx="1">
                  <c:v>5758</c:v>
                </c:pt>
                <c:pt idx="2">
                  <c:v>5617</c:v>
                </c:pt>
                <c:pt idx="3">
                  <c:v>6562</c:v>
                </c:pt>
                <c:pt idx="4">
                  <c:v>5317</c:v>
                </c:pt>
                <c:pt idx="5">
                  <c:v>5994</c:v>
                </c:pt>
                <c:pt idx="6">
                  <c:v>7643</c:v>
                </c:pt>
                <c:pt idx="7">
                  <c:v>7593</c:v>
                </c:pt>
                <c:pt idx="8">
                  <c:v>5634</c:v>
                </c:pt>
                <c:pt idx="9">
                  <c:v>7369</c:v>
                </c:pt>
                <c:pt idx="10">
                  <c:v>4528</c:v>
                </c:pt>
                <c:pt idx="11">
                  <c:v>5215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merc'!$B$168:$B$179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merc'!$D$168:$D$179</c:f>
              <c:numCache>
                <c:formatCode>#,##0</c:formatCode>
                <c:ptCount val="12"/>
                <c:pt idx="0">
                  <c:v>4425</c:v>
                </c:pt>
                <c:pt idx="1">
                  <c:v>5758</c:v>
                </c:pt>
                <c:pt idx="2">
                  <c:v>5297</c:v>
                </c:pt>
                <c:pt idx="3">
                  <c:v>5877</c:v>
                </c:pt>
                <c:pt idx="4">
                  <c:v>5289</c:v>
                </c:pt>
                <c:pt idx="5">
                  <c:v>5316</c:v>
                </c:pt>
                <c:pt idx="6">
                  <c:v>8124</c:v>
                </c:pt>
                <c:pt idx="7">
                  <c:v>7906</c:v>
                </c:pt>
                <c:pt idx="8">
                  <c:v>4630</c:v>
                </c:pt>
                <c:pt idx="9">
                  <c:v>6336</c:v>
                </c:pt>
                <c:pt idx="10">
                  <c:v>4272</c:v>
                </c:pt>
                <c:pt idx="11">
                  <c:v>5170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merc'!$B$168:$B$179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merc'!$E$168:$E$173,'graficas evol mensual merc'!$E$174,'graficas evol mensual merc'!$E$175)</c:f>
              <c:numCache>
                <c:formatCode>#,##0</c:formatCode>
                <c:ptCount val="8"/>
                <c:pt idx="0">
                  <c:v>4968</c:v>
                </c:pt>
                <c:pt idx="1">
                  <c:v>5291</c:v>
                </c:pt>
                <c:pt idx="2">
                  <c:v>4481</c:v>
                </c:pt>
                <c:pt idx="3">
                  <c:v>5632</c:v>
                </c:pt>
                <c:pt idx="4">
                  <c:v>5945</c:v>
                </c:pt>
                <c:pt idx="5">
                  <c:v>3812</c:v>
                </c:pt>
                <c:pt idx="6">
                  <c:v>7572</c:v>
                </c:pt>
                <c:pt idx="7">
                  <c:v>6883</c:v>
                </c:pt>
              </c:numCache>
            </c:numRef>
          </c:val>
        </c:ser>
        <c:marker val="1"/>
        <c:axId val="173938944"/>
        <c:axId val="173974656"/>
      </c:lineChart>
      <c:catAx>
        <c:axId val="173938944"/>
        <c:scaling>
          <c:orientation val="minMax"/>
        </c:scaling>
        <c:axPos val="b"/>
        <c:numFmt formatCode="General" sourceLinked="1"/>
        <c:tickLblPos val="nextTo"/>
        <c:crossAx val="173974656"/>
        <c:crosses val="autoZero"/>
        <c:auto val="1"/>
        <c:lblAlgn val="ctr"/>
        <c:lblOffset val="100"/>
      </c:catAx>
      <c:valAx>
        <c:axId val="173974656"/>
        <c:scaling>
          <c:orientation val="minMax"/>
        </c:scaling>
        <c:axPos val="l"/>
        <c:numFmt formatCode="#,##0" sourceLinked="1"/>
        <c:tickLblPos val="nextTo"/>
        <c:crossAx val="1739389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93"/>
          <c:y val="0.15547703180212205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66" l="0.70000000000000062" r="0.70000000000000062" t="0.7500000000000046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merc'!$B$186:$B$197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merc'!$C$186:$C$197</c:f>
              <c:numCache>
                <c:formatCode>#,##0</c:formatCode>
                <c:ptCount val="12"/>
                <c:pt idx="0">
                  <c:v>3773</c:v>
                </c:pt>
                <c:pt idx="1">
                  <c:v>2723</c:v>
                </c:pt>
                <c:pt idx="2">
                  <c:v>3275</c:v>
                </c:pt>
                <c:pt idx="3">
                  <c:v>2796</c:v>
                </c:pt>
                <c:pt idx="4">
                  <c:v>3555</c:v>
                </c:pt>
                <c:pt idx="5">
                  <c:v>2875</c:v>
                </c:pt>
                <c:pt idx="6">
                  <c:v>3443</c:v>
                </c:pt>
                <c:pt idx="7">
                  <c:v>3156</c:v>
                </c:pt>
                <c:pt idx="8">
                  <c:v>2685</c:v>
                </c:pt>
                <c:pt idx="9">
                  <c:v>2931</c:v>
                </c:pt>
                <c:pt idx="10">
                  <c:v>3791</c:v>
                </c:pt>
                <c:pt idx="11">
                  <c:v>4194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merc'!$B$186:$B$197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merc'!$D$186:$D$197</c:f>
              <c:numCache>
                <c:formatCode>#,##0</c:formatCode>
                <c:ptCount val="12"/>
                <c:pt idx="0">
                  <c:v>3315</c:v>
                </c:pt>
                <c:pt idx="1">
                  <c:v>3583</c:v>
                </c:pt>
                <c:pt idx="2">
                  <c:v>3938</c:v>
                </c:pt>
                <c:pt idx="3">
                  <c:v>4186</c:v>
                </c:pt>
                <c:pt idx="4">
                  <c:v>3780</c:v>
                </c:pt>
                <c:pt idx="5">
                  <c:v>3685</c:v>
                </c:pt>
                <c:pt idx="6">
                  <c:v>4488</c:v>
                </c:pt>
                <c:pt idx="7">
                  <c:v>3696</c:v>
                </c:pt>
                <c:pt idx="8">
                  <c:v>3783</c:v>
                </c:pt>
                <c:pt idx="9">
                  <c:v>3660</c:v>
                </c:pt>
                <c:pt idx="10">
                  <c:v>4039</c:v>
                </c:pt>
                <c:pt idx="11">
                  <c:v>4031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merc'!$B$186:$B$197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merc'!$E$186:$E$191,'graficas evol mensual merc'!$E$192,'graficas evol mensual merc'!$E$193)</c:f>
              <c:numCache>
                <c:formatCode>#,##0</c:formatCode>
                <c:ptCount val="8"/>
                <c:pt idx="0">
                  <c:v>4042</c:v>
                </c:pt>
                <c:pt idx="1">
                  <c:v>3806</c:v>
                </c:pt>
                <c:pt idx="2">
                  <c:v>2859</c:v>
                </c:pt>
                <c:pt idx="3">
                  <c:v>4632</c:v>
                </c:pt>
                <c:pt idx="4">
                  <c:v>3666</c:v>
                </c:pt>
                <c:pt idx="5">
                  <c:v>4010</c:v>
                </c:pt>
                <c:pt idx="6">
                  <c:v>4948</c:v>
                </c:pt>
                <c:pt idx="7">
                  <c:v>3898</c:v>
                </c:pt>
              </c:numCache>
            </c:numRef>
          </c:val>
        </c:ser>
        <c:marker val="1"/>
        <c:axId val="174003712"/>
        <c:axId val="174019712"/>
      </c:lineChart>
      <c:catAx>
        <c:axId val="174003712"/>
        <c:scaling>
          <c:orientation val="minMax"/>
        </c:scaling>
        <c:axPos val="b"/>
        <c:numFmt formatCode="General" sourceLinked="1"/>
        <c:tickLblPos val="nextTo"/>
        <c:crossAx val="174019712"/>
        <c:crosses val="autoZero"/>
        <c:auto val="1"/>
        <c:lblAlgn val="ctr"/>
        <c:lblOffset val="100"/>
      </c:catAx>
      <c:valAx>
        <c:axId val="174019712"/>
        <c:scaling>
          <c:orientation val="minMax"/>
        </c:scaling>
        <c:axPos val="l"/>
        <c:numFmt formatCode="#,##0" sourceLinked="1"/>
        <c:tickLblPos val="nextTo"/>
        <c:crossAx val="1740037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15"/>
          <c:y val="0.15547703180212222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7261038158062337"/>
          <c:y val="0.14084507042253541"/>
        </c:manualLayout>
      </c:layout>
      <c:txPr>
        <a:bodyPr/>
        <a:lstStyle/>
        <a:p>
          <a:pPr>
            <a:defRPr sz="12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7928"/>
          <c:w val="0.91263650546021846"/>
          <c:h val="0.30884181730804927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tipología'!$F$4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/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tipología'!$F$6:$F$8,'Alojados zona tipología'!$F$10:$F$12,'Alojados zona tipología'!$F$14:$F$16)</c:f>
              <c:numCache>
                <c:formatCode>#,##0_)</c:formatCode>
                <c:ptCount val="9"/>
                <c:pt idx="0">
                  <c:v>3231391</c:v>
                </c:pt>
                <c:pt idx="1">
                  <c:v>1961134</c:v>
                </c:pt>
                <c:pt idx="2">
                  <c:v>1270257</c:v>
                </c:pt>
                <c:pt idx="3">
                  <c:v>2560602</c:v>
                </c:pt>
                <c:pt idx="4">
                  <c:v>1464721</c:v>
                </c:pt>
                <c:pt idx="5">
                  <c:v>1095881</c:v>
                </c:pt>
                <c:pt idx="6">
                  <c:v>956809</c:v>
                </c:pt>
                <c:pt idx="7">
                  <c:v>437008</c:v>
                </c:pt>
                <c:pt idx="8">
                  <c:v>519801</c:v>
                </c:pt>
              </c:numCache>
            </c:numRef>
          </c:val>
        </c:ser>
        <c:dLbls>
          <c:showVal val="1"/>
        </c:dLbls>
        <c:gapWidth val="30"/>
        <c:axId val="168708736"/>
        <c:axId val="168715008"/>
      </c:barChart>
      <c:catAx>
        <c:axId val="1687087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8715008"/>
        <c:crosses val="autoZero"/>
        <c:auto val="1"/>
        <c:lblAlgn val="ctr"/>
        <c:lblOffset val="100"/>
        <c:tickLblSkip val="1"/>
        <c:tickMarkSkip val="1"/>
      </c:catAx>
      <c:valAx>
        <c:axId val="168715008"/>
        <c:scaling>
          <c:orientation val="minMax"/>
        </c:scaling>
        <c:delete val="1"/>
        <c:axPos val="l"/>
        <c:numFmt formatCode="#,##0_)" sourceLinked="1"/>
        <c:tickLblPos val="none"/>
        <c:crossAx val="168708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21" r="0.75000000000000921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merc'!$B$204:$B$215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merc'!$C$204:$C$215</c:f>
              <c:numCache>
                <c:formatCode>#,##0</c:formatCode>
                <c:ptCount val="12"/>
                <c:pt idx="0">
                  <c:v>4718</c:v>
                </c:pt>
                <c:pt idx="1">
                  <c:v>3187</c:v>
                </c:pt>
                <c:pt idx="2">
                  <c:v>2660</c:v>
                </c:pt>
                <c:pt idx="3">
                  <c:v>1983</c:v>
                </c:pt>
                <c:pt idx="4">
                  <c:v>2047</c:v>
                </c:pt>
                <c:pt idx="5">
                  <c:v>2409</c:v>
                </c:pt>
                <c:pt idx="6">
                  <c:v>3394</c:v>
                </c:pt>
                <c:pt idx="7">
                  <c:v>8223</c:v>
                </c:pt>
                <c:pt idx="8">
                  <c:v>2218</c:v>
                </c:pt>
                <c:pt idx="9">
                  <c:v>1649</c:v>
                </c:pt>
                <c:pt idx="10">
                  <c:v>1673</c:v>
                </c:pt>
                <c:pt idx="11">
                  <c:v>2714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merc'!$B$204:$B$215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merc'!$D$204:$D$215</c:f>
              <c:numCache>
                <c:formatCode>#,##0</c:formatCode>
                <c:ptCount val="12"/>
                <c:pt idx="0">
                  <c:v>3389</c:v>
                </c:pt>
                <c:pt idx="1">
                  <c:v>2770</c:v>
                </c:pt>
                <c:pt idx="2">
                  <c:v>2017</c:v>
                </c:pt>
                <c:pt idx="3">
                  <c:v>2208</c:v>
                </c:pt>
                <c:pt idx="4">
                  <c:v>1589</c:v>
                </c:pt>
                <c:pt idx="5">
                  <c:v>1796</c:v>
                </c:pt>
                <c:pt idx="6">
                  <c:v>2451</c:v>
                </c:pt>
                <c:pt idx="7">
                  <c:v>6147</c:v>
                </c:pt>
                <c:pt idx="8">
                  <c:v>1725</c:v>
                </c:pt>
                <c:pt idx="9">
                  <c:v>1522</c:v>
                </c:pt>
                <c:pt idx="10">
                  <c:v>1965</c:v>
                </c:pt>
                <c:pt idx="11">
                  <c:v>2397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merc'!$B$204:$B$215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merc'!$E$204:$E$209,'graficas evol mensual merc'!$E$210,'graficas evol mensual merc'!$E$211)</c:f>
              <c:numCache>
                <c:formatCode>#,##0</c:formatCode>
                <c:ptCount val="8"/>
                <c:pt idx="0">
                  <c:v>3141</c:v>
                </c:pt>
                <c:pt idx="1">
                  <c:v>3191</c:v>
                </c:pt>
                <c:pt idx="2">
                  <c:v>2212</c:v>
                </c:pt>
                <c:pt idx="3">
                  <c:v>1822</c:v>
                </c:pt>
                <c:pt idx="4">
                  <c:v>1814</c:v>
                </c:pt>
                <c:pt idx="5">
                  <c:v>1923</c:v>
                </c:pt>
                <c:pt idx="6">
                  <c:v>2976</c:v>
                </c:pt>
                <c:pt idx="7">
                  <c:v>6420</c:v>
                </c:pt>
              </c:numCache>
            </c:numRef>
          </c:val>
        </c:ser>
        <c:marker val="1"/>
        <c:axId val="174058496"/>
        <c:axId val="174097152"/>
      </c:lineChart>
      <c:catAx>
        <c:axId val="174058496"/>
        <c:scaling>
          <c:orientation val="minMax"/>
        </c:scaling>
        <c:axPos val="b"/>
        <c:numFmt formatCode="General" sourceLinked="1"/>
        <c:tickLblPos val="nextTo"/>
        <c:crossAx val="174097152"/>
        <c:crosses val="autoZero"/>
        <c:auto val="1"/>
        <c:lblAlgn val="ctr"/>
        <c:lblOffset val="100"/>
      </c:catAx>
      <c:valAx>
        <c:axId val="174097152"/>
        <c:scaling>
          <c:orientation val="minMax"/>
        </c:scaling>
        <c:axPos val="l"/>
        <c:numFmt formatCode="#,##0" sourceLinked="1"/>
        <c:tickLblPos val="nextTo"/>
        <c:crossAx val="1740584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37"/>
          <c:y val="0.15547703180212238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merc'!$B$222:$B$233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merc'!$C$222:$C$233</c:f>
              <c:numCache>
                <c:formatCode>#,##0</c:formatCode>
                <c:ptCount val="12"/>
                <c:pt idx="0">
                  <c:v>1652</c:v>
                </c:pt>
                <c:pt idx="1">
                  <c:v>1016</c:v>
                </c:pt>
                <c:pt idx="2">
                  <c:v>1205</c:v>
                </c:pt>
                <c:pt idx="3">
                  <c:v>1740</c:v>
                </c:pt>
                <c:pt idx="4">
                  <c:v>1803</c:v>
                </c:pt>
                <c:pt idx="5">
                  <c:v>1223</c:v>
                </c:pt>
                <c:pt idx="6">
                  <c:v>2132</c:v>
                </c:pt>
                <c:pt idx="7">
                  <c:v>2969</c:v>
                </c:pt>
                <c:pt idx="8">
                  <c:v>2266</c:v>
                </c:pt>
                <c:pt idx="9">
                  <c:v>2809</c:v>
                </c:pt>
                <c:pt idx="10">
                  <c:v>1080</c:v>
                </c:pt>
                <c:pt idx="11">
                  <c:v>1091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merc'!$B$222:$B$233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merc'!$D$222:$D$233</c:f>
              <c:numCache>
                <c:formatCode>#,##0</c:formatCode>
                <c:ptCount val="12"/>
                <c:pt idx="0">
                  <c:v>1351</c:v>
                </c:pt>
                <c:pt idx="1">
                  <c:v>664</c:v>
                </c:pt>
                <c:pt idx="2">
                  <c:v>824</c:v>
                </c:pt>
                <c:pt idx="3">
                  <c:v>1374</c:v>
                </c:pt>
                <c:pt idx="4">
                  <c:v>1669</c:v>
                </c:pt>
                <c:pt idx="5">
                  <c:v>1443</c:v>
                </c:pt>
                <c:pt idx="6">
                  <c:v>1567</c:v>
                </c:pt>
                <c:pt idx="7">
                  <c:v>1610</c:v>
                </c:pt>
                <c:pt idx="8">
                  <c:v>1279</c:v>
                </c:pt>
                <c:pt idx="9">
                  <c:v>1650</c:v>
                </c:pt>
                <c:pt idx="10">
                  <c:v>891</c:v>
                </c:pt>
                <c:pt idx="11">
                  <c:v>903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merc'!$B$222:$B$233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merc'!$E$222:$E$227,'graficas evol mensual merc'!$E$228,'graficas evol mensual merc'!$E$229)</c:f>
              <c:numCache>
                <c:formatCode>#,##0</c:formatCode>
                <c:ptCount val="8"/>
                <c:pt idx="0">
                  <c:v>1478</c:v>
                </c:pt>
                <c:pt idx="1">
                  <c:v>640</c:v>
                </c:pt>
                <c:pt idx="2">
                  <c:v>772</c:v>
                </c:pt>
                <c:pt idx="3">
                  <c:v>1536</c:v>
                </c:pt>
                <c:pt idx="4">
                  <c:v>1437</c:v>
                </c:pt>
                <c:pt idx="5">
                  <c:v>1682</c:v>
                </c:pt>
                <c:pt idx="6">
                  <c:v>2594</c:v>
                </c:pt>
                <c:pt idx="7">
                  <c:v>2244</c:v>
                </c:pt>
              </c:numCache>
            </c:numRef>
          </c:val>
        </c:ser>
        <c:marker val="1"/>
        <c:axId val="174108032"/>
        <c:axId val="173884160"/>
      </c:lineChart>
      <c:catAx>
        <c:axId val="174108032"/>
        <c:scaling>
          <c:orientation val="minMax"/>
        </c:scaling>
        <c:axPos val="b"/>
        <c:numFmt formatCode="General" sourceLinked="1"/>
        <c:tickLblPos val="nextTo"/>
        <c:crossAx val="173884160"/>
        <c:crosses val="autoZero"/>
        <c:auto val="1"/>
        <c:lblAlgn val="ctr"/>
        <c:lblOffset val="100"/>
      </c:catAx>
      <c:valAx>
        <c:axId val="173884160"/>
        <c:scaling>
          <c:orientation val="minMax"/>
        </c:scaling>
        <c:axPos val="l"/>
        <c:numFmt formatCode="#,##0" sourceLinked="1"/>
        <c:tickLblPos val="nextTo"/>
        <c:crossAx val="1741080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54"/>
          <c:y val="0.15547703180212255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merc'!$B$240:$B$251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merc'!$C$240:$C$251</c:f>
              <c:numCache>
                <c:formatCode>#,##0</c:formatCode>
                <c:ptCount val="12"/>
                <c:pt idx="0">
                  <c:v>1080</c:v>
                </c:pt>
                <c:pt idx="1">
                  <c:v>937</c:v>
                </c:pt>
                <c:pt idx="2">
                  <c:v>1608</c:v>
                </c:pt>
                <c:pt idx="3">
                  <c:v>1517</c:v>
                </c:pt>
                <c:pt idx="4">
                  <c:v>1168</c:v>
                </c:pt>
                <c:pt idx="5">
                  <c:v>2171</c:v>
                </c:pt>
                <c:pt idx="6">
                  <c:v>2493</c:v>
                </c:pt>
                <c:pt idx="7">
                  <c:v>2389</c:v>
                </c:pt>
                <c:pt idx="8">
                  <c:v>2174</c:v>
                </c:pt>
                <c:pt idx="9">
                  <c:v>2057</c:v>
                </c:pt>
                <c:pt idx="10">
                  <c:v>1737</c:v>
                </c:pt>
                <c:pt idx="11">
                  <c:v>1348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merc'!$B$240:$B$251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merc'!$D$240:$D$251</c:f>
              <c:numCache>
                <c:formatCode>#,##0</c:formatCode>
                <c:ptCount val="12"/>
                <c:pt idx="0">
                  <c:v>1251</c:v>
                </c:pt>
                <c:pt idx="1">
                  <c:v>1635</c:v>
                </c:pt>
                <c:pt idx="2">
                  <c:v>1409</c:v>
                </c:pt>
                <c:pt idx="3">
                  <c:v>1418</c:v>
                </c:pt>
                <c:pt idx="4">
                  <c:v>1186</c:v>
                </c:pt>
                <c:pt idx="5">
                  <c:v>1636</c:v>
                </c:pt>
                <c:pt idx="6">
                  <c:v>1744</c:v>
                </c:pt>
                <c:pt idx="7">
                  <c:v>1578</c:v>
                </c:pt>
                <c:pt idx="8">
                  <c:v>1709</c:v>
                </c:pt>
                <c:pt idx="9">
                  <c:v>1500</c:v>
                </c:pt>
                <c:pt idx="10">
                  <c:v>1376</c:v>
                </c:pt>
                <c:pt idx="11">
                  <c:v>1633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merc'!$B$240:$B$251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merc'!$E$240:$E$245,'graficas evol mensual merc'!$E$246,'graficas evol mensual merc'!$E$247)</c:f>
              <c:numCache>
                <c:formatCode>#,##0</c:formatCode>
                <c:ptCount val="8"/>
                <c:pt idx="0">
                  <c:v>1519</c:v>
                </c:pt>
                <c:pt idx="1">
                  <c:v>1127</c:v>
                </c:pt>
                <c:pt idx="2">
                  <c:v>1303</c:v>
                </c:pt>
                <c:pt idx="3">
                  <c:v>1490</c:v>
                </c:pt>
                <c:pt idx="4">
                  <c:v>1313</c:v>
                </c:pt>
                <c:pt idx="5">
                  <c:v>2168</c:v>
                </c:pt>
                <c:pt idx="6">
                  <c:v>2920</c:v>
                </c:pt>
                <c:pt idx="7">
                  <c:v>2099</c:v>
                </c:pt>
              </c:numCache>
            </c:numRef>
          </c:val>
        </c:ser>
        <c:marker val="1"/>
        <c:axId val="174129536"/>
        <c:axId val="174131072"/>
      </c:lineChart>
      <c:catAx>
        <c:axId val="174129536"/>
        <c:scaling>
          <c:orientation val="minMax"/>
        </c:scaling>
        <c:axPos val="b"/>
        <c:numFmt formatCode="General" sourceLinked="1"/>
        <c:tickLblPos val="nextTo"/>
        <c:crossAx val="174131072"/>
        <c:crosses val="autoZero"/>
        <c:auto val="1"/>
        <c:lblAlgn val="ctr"/>
        <c:lblOffset val="100"/>
      </c:catAx>
      <c:valAx>
        <c:axId val="174131072"/>
        <c:scaling>
          <c:orientation val="minMax"/>
        </c:scaling>
        <c:axPos val="l"/>
        <c:numFmt formatCode="#,##0" sourceLinked="1"/>
        <c:tickLblPos val="nextTo"/>
        <c:crossAx val="1741295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76"/>
          <c:y val="0.15547703180212272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merc'!$B$258:$B$269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merc'!$C$258:$C$269</c:f>
              <c:numCache>
                <c:formatCode>#,##0</c:formatCode>
                <c:ptCount val="12"/>
                <c:pt idx="0">
                  <c:v>2564</c:v>
                </c:pt>
                <c:pt idx="1">
                  <c:v>2933</c:v>
                </c:pt>
                <c:pt idx="2">
                  <c:v>3672</c:v>
                </c:pt>
                <c:pt idx="3">
                  <c:v>2518</c:v>
                </c:pt>
                <c:pt idx="4">
                  <c:v>4072</c:v>
                </c:pt>
                <c:pt idx="5">
                  <c:v>4394</c:v>
                </c:pt>
                <c:pt idx="6">
                  <c:v>3712</c:v>
                </c:pt>
                <c:pt idx="7">
                  <c:v>3519</c:v>
                </c:pt>
                <c:pt idx="8">
                  <c:v>3436</c:v>
                </c:pt>
                <c:pt idx="9">
                  <c:v>4120</c:v>
                </c:pt>
                <c:pt idx="10">
                  <c:v>3464</c:v>
                </c:pt>
                <c:pt idx="11">
                  <c:v>2419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merc'!$B$258:$B$269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merc'!$D$258:$D$269</c:f>
              <c:numCache>
                <c:formatCode>#,##0</c:formatCode>
                <c:ptCount val="12"/>
                <c:pt idx="0">
                  <c:v>3284</c:v>
                </c:pt>
                <c:pt idx="1">
                  <c:v>3089</c:v>
                </c:pt>
                <c:pt idx="2">
                  <c:v>2931</c:v>
                </c:pt>
                <c:pt idx="3">
                  <c:v>3524</c:v>
                </c:pt>
                <c:pt idx="4">
                  <c:v>4754</c:v>
                </c:pt>
                <c:pt idx="5">
                  <c:v>3085</c:v>
                </c:pt>
                <c:pt idx="6">
                  <c:v>3288</c:v>
                </c:pt>
                <c:pt idx="7">
                  <c:v>2619</c:v>
                </c:pt>
                <c:pt idx="8">
                  <c:v>2334</c:v>
                </c:pt>
                <c:pt idx="9">
                  <c:v>2899</c:v>
                </c:pt>
                <c:pt idx="10">
                  <c:v>2010</c:v>
                </c:pt>
                <c:pt idx="11">
                  <c:v>2074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merc'!$B$258:$B$269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merc'!$E$258:$E$263,'graficas evol mensual merc'!$E$264,'graficas evol mensual merc'!$E$265)</c:f>
              <c:numCache>
                <c:formatCode>#,##0</c:formatCode>
                <c:ptCount val="8"/>
                <c:pt idx="0">
                  <c:v>3108</c:v>
                </c:pt>
                <c:pt idx="1">
                  <c:v>3262</c:v>
                </c:pt>
                <c:pt idx="2">
                  <c:v>3192</c:v>
                </c:pt>
                <c:pt idx="3">
                  <c:v>3102</c:v>
                </c:pt>
                <c:pt idx="4">
                  <c:v>3192</c:v>
                </c:pt>
                <c:pt idx="5">
                  <c:v>3610</c:v>
                </c:pt>
                <c:pt idx="6">
                  <c:v>3783</c:v>
                </c:pt>
                <c:pt idx="7">
                  <c:v>2502</c:v>
                </c:pt>
              </c:numCache>
            </c:numRef>
          </c:val>
        </c:ser>
        <c:marker val="1"/>
        <c:axId val="174170496"/>
        <c:axId val="174184704"/>
      </c:lineChart>
      <c:catAx>
        <c:axId val="174170496"/>
        <c:scaling>
          <c:orientation val="minMax"/>
        </c:scaling>
        <c:axPos val="b"/>
        <c:numFmt formatCode="General" sourceLinked="1"/>
        <c:tickLblPos val="nextTo"/>
        <c:crossAx val="174184704"/>
        <c:crosses val="autoZero"/>
        <c:auto val="1"/>
        <c:lblAlgn val="ctr"/>
        <c:lblOffset val="100"/>
      </c:catAx>
      <c:valAx>
        <c:axId val="174184704"/>
        <c:scaling>
          <c:orientation val="minMax"/>
        </c:scaling>
        <c:axPos val="l"/>
        <c:numFmt formatCode="#,##0" sourceLinked="1"/>
        <c:tickLblPos val="nextTo"/>
        <c:crossAx val="1741704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93"/>
          <c:y val="0.15547703180212288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77" l="0.70000000000000062" r="0.70000000000000062" t="0.75000000000000577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merc'!$B$276:$B$287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merc'!$C$276:$C$287</c:f>
              <c:numCache>
                <c:formatCode>#,##0</c:formatCode>
                <c:ptCount val="12"/>
                <c:pt idx="0">
                  <c:v>676</c:v>
                </c:pt>
                <c:pt idx="1">
                  <c:v>623</c:v>
                </c:pt>
                <c:pt idx="2">
                  <c:v>1071</c:v>
                </c:pt>
                <c:pt idx="3">
                  <c:v>1249</c:v>
                </c:pt>
                <c:pt idx="4">
                  <c:v>921</c:v>
                </c:pt>
                <c:pt idx="5">
                  <c:v>851</c:v>
                </c:pt>
                <c:pt idx="6">
                  <c:v>1212</c:v>
                </c:pt>
                <c:pt idx="7">
                  <c:v>746</c:v>
                </c:pt>
                <c:pt idx="8">
                  <c:v>1004</c:v>
                </c:pt>
                <c:pt idx="9">
                  <c:v>1286</c:v>
                </c:pt>
                <c:pt idx="10">
                  <c:v>1062</c:v>
                </c:pt>
                <c:pt idx="11">
                  <c:v>598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merc'!$B$276:$B$287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merc'!$D$276:$D$287</c:f>
              <c:numCache>
                <c:formatCode>#,##0</c:formatCode>
                <c:ptCount val="12"/>
                <c:pt idx="0">
                  <c:v>749</c:v>
                </c:pt>
                <c:pt idx="1">
                  <c:v>616</c:v>
                </c:pt>
                <c:pt idx="2">
                  <c:v>672</c:v>
                </c:pt>
                <c:pt idx="3">
                  <c:v>1033</c:v>
                </c:pt>
                <c:pt idx="4">
                  <c:v>709</c:v>
                </c:pt>
                <c:pt idx="5">
                  <c:v>710</c:v>
                </c:pt>
                <c:pt idx="6">
                  <c:v>1355</c:v>
                </c:pt>
                <c:pt idx="7">
                  <c:v>777</c:v>
                </c:pt>
                <c:pt idx="8">
                  <c:v>896</c:v>
                </c:pt>
                <c:pt idx="9">
                  <c:v>1153</c:v>
                </c:pt>
                <c:pt idx="10">
                  <c:v>631</c:v>
                </c:pt>
                <c:pt idx="11">
                  <c:v>587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merc'!$B$276:$B$287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merc'!$E$276:$E$281,'graficas evol mensual merc'!$E$282,'graficas evol mensual merc'!$E$283)</c:f>
              <c:numCache>
                <c:formatCode>#,##0</c:formatCode>
                <c:ptCount val="8"/>
                <c:pt idx="0">
                  <c:v>632</c:v>
                </c:pt>
                <c:pt idx="1">
                  <c:v>697</c:v>
                </c:pt>
                <c:pt idx="2">
                  <c:v>598</c:v>
                </c:pt>
                <c:pt idx="3">
                  <c:v>961</c:v>
                </c:pt>
                <c:pt idx="4">
                  <c:v>876</c:v>
                </c:pt>
                <c:pt idx="5">
                  <c:v>681</c:v>
                </c:pt>
                <c:pt idx="6">
                  <c:v>1297</c:v>
                </c:pt>
                <c:pt idx="7">
                  <c:v>712</c:v>
                </c:pt>
              </c:numCache>
            </c:numRef>
          </c:val>
        </c:ser>
        <c:marker val="1"/>
        <c:axId val="174206336"/>
        <c:axId val="174237952"/>
      </c:lineChart>
      <c:catAx>
        <c:axId val="174206336"/>
        <c:scaling>
          <c:orientation val="minMax"/>
        </c:scaling>
        <c:axPos val="b"/>
        <c:numFmt formatCode="General" sourceLinked="1"/>
        <c:tickLblPos val="nextTo"/>
        <c:crossAx val="174237952"/>
        <c:crosses val="autoZero"/>
        <c:auto val="1"/>
        <c:lblAlgn val="ctr"/>
        <c:lblOffset val="100"/>
      </c:catAx>
      <c:valAx>
        <c:axId val="174237952"/>
        <c:scaling>
          <c:orientation val="minMax"/>
        </c:scaling>
        <c:axPos val="l"/>
        <c:numFmt formatCode="#,##0" sourceLinked="1"/>
        <c:tickLblPos val="nextTo"/>
        <c:crossAx val="1742063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15"/>
          <c:y val="0.15547703180212305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200" b="0"/>
            </a:pPr>
            <a:r>
              <a:rPr lang="en-US"/>
              <a:t>2009</a:t>
            </a:r>
          </a:p>
        </c:rich>
      </c:tx>
      <c:layout>
        <c:manualLayout>
          <c:xMode val="edge"/>
          <c:yMode val="edge"/>
          <c:x val="0.47790444997794279"/>
          <c:y val="5.6440326207840327E-2"/>
        </c:manualLayout>
      </c:layout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59909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445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46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4951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46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384"/>
              <c:y val="1.292941663377246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069"/>
              <c:y val="2.5858833267544951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65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09279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32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55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2954"/>
              <c:y val="-1.6420359124890782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14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687"/>
              <c:y val="-1.6420359124890782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9.2312285234306332E-2"/>
          <c:w val="0.79230350479693945"/>
          <c:h val="0.86730850014758964"/>
        </c:manualLayout>
      </c:layout>
      <c:barChart>
        <c:barDir val="bar"/>
        <c:grouping val="clustered"/>
        <c:ser>
          <c:idx val="0"/>
          <c:order val="0"/>
          <c:tx>
            <c:v>2009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Lit>
              <c:ptCount val="20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Holanda</c:v>
              </c:pt>
              <c:pt idx="4">
                <c:v>Suecia</c:v>
              </c:pt>
              <c:pt idx="5">
                <c:v>Finlandia</c:v>
              </c:pt>
              <c:pt idx="6">
                <c:v>Bélgica</c:v>
              </c:pt>
              <c:pt idx="7">
                <c:v>Noruega</c:v>
              </c:pt>
              <c:pt idx="8">
                <c:v>Dinamarca</c:v>
              </c:pt>
              <c:pt idx="9">
                <c:v>Irlanda</c:v>
              </c:pt>
              <c:pt idx="10">
                <c:v>Italia</c:v>
              </c:pt>
              <c:pt idx="11">
                <c:v>Francia</c:v>
              </c:pt>
              <c:pt idx="12">
                <c:v>Países del Este</c:v>
              </c:pt>
              <c:pt idx="13">
                <c:v>Rusia</c:v>
              </c:pt>
              <c:pt idx="14">
                <c:v>Suiza</c:v>
              </c:pt>
              <c:pt idx="15">
                <c:v>Austria</c:v>
              </c:pt>
              <c:pt idx="16">
                <c:v>Resto de Europa</c:v>
              </c:pt>
              <c:pt idx="17">
                <c:v>USA</c:v>
              </c:pt>
              <c:pt idx="18">
                <c:v>Resto de América</c:v>
              </c:pt>
              <c:pt idx="19">
                <c:v>Resto del Mundo</c:v>
              </c:pt>
            </c:strLit>
          </c:cat>
          <c:val>
            <c:numLit>
              <c:formatCode>#,##0</c:formatCode>
              <c:ptCount val="20"/>
              <c:pt idx="0">
                <c:v>579456</c:v>
              </c:pt>
              <c:pt idx="1">
                <c:v>228774</c:v>
              </c:pt>
              <c:pt idx="2">
                <c:v>78488</c:v>
              </c:pt>
              <c:pt idx="3">
                <c:v>68400</c:v>
              </c:pt>
              <c:pt idx="4">
                <c:v>61578</c:v>
              </c:pt>
              <c:pt idx="5">
                <c:v>50447</c:v>
              </c:pt>
              <c:pt idx="6">
                <c:v>46184</c:v>
              </c:pt>
              <c:pt idx="7">
                <c:v>45889</c:v>
              </c:pt>
              <c:pt idx="8">
                <c:v>44835</c:v>
              </c:pt>
              <c:pt idx="9">
                <c:v>35891</c:v>
              </c:pt>
              <c:pt idx="10">
                <c:v>29976</c:v>
              </c:pt>
              <c:pt idx="11">
                <c:v>21802</c:v>
              </c:pt>
              <c:pt idx="12">
                <c:v>18075</c:v>
              </c:pt>
              <c:pt idx="13">
                <c:v>15225</c:v>
              </c:pt>
              <c:pt idx="14">
                <c:v>9888</c:v>
              </c:pt>
              <c:pt idx="15">
                <c:v>8767</c:v>
              </c:pt>
              <c:pt idx="16">
                <c:v>22947</c:v>
              </c:pt>
              <c:pt idx="17">
                <c:v>3523</c:v>
              </c:pt>
              <c:pt idx="18">
                <c:v>3174</c:v>
              </c:pt>
              <c:pt idx="19">
                <c:v>13282</c:v>
              </c:pt>
            </c:numLit>
          </c:val>
        </c:ser>
        <c:gapWidth val="26"/>
        <c:overlap val="-35"/>
        <c:axId val="174686592"/>
        <c:axId val="174688128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noFill/>
          </c:spPr>
          <c:dLbls>
            <c:dLbl>
              <c:idx val="1"/>
              <c:layout>
                <c:manualLayout>
                  <c:x val="2.8726781053194767E-3"/>
                  <c:y val="2.9896539682386486E-3"/>
                </c:manualLayout>
              </c:layout>
              <c:showVal val="1"/>
            </c:dLbl>
            <c:dLbl>
              <c:idx val="3"/>
              <c:layout>
                <c:manualLayout>
                  <c:x val="-7.2614187689348839E-2"/>
                  <c:y val="-1.494650436701812E-3"/>
                </c:manualLayout>
              </c:layout>
              <c:showVal val="1"/>
            </c:dLbl>
            <c:dLbl>
              <c:idx val="4"/>
              <c:layout>
                <c:manualLayout>
                  <c:x val="1.8996343405792225E-3"/>
                  <c:y val="1.176982783448949E-7"/>
                </c:manualLayout>
              </c:layout>
              <c:showVal val="1"/>
            </c:dLbl>
            <c:dLbl>
              <c:idx val="5"/>
              <c:layout>
                <c:manualLayout>
                  <c:x val="-7.6287282271534237E-2"/>
                  <c:y val="-1.4945327384234641E-3"/>
                </c:manualLayout>
              </c:layout>
              <c:showVal val="1"/>
            </c:dLbl>
            <c:dLbl>
              <c:idx val="6"/>
              <c:layout>
                <c:manualLayout>
                  <c:x val="0.12155745489078788"/>
                  <c:y val="0"/>
                </c:manualLayout>
              </c:layout>
              <c:showVal val="1"/>
            </c:dLbl>
            <c:dLbl>
              <c:idx val="7"/>
              <c:layout>
                <c:manualLayout>
                  <c:x val="3.7989695732478005E-3"/>
                  <c:y val="1.176982783448949E-7"/>
                </c:manualLayout>
              </c:layout>
              <c:showVal val="1"/>
            </c:dLbl>
            <c:dLbl>
              <c:idx val="9"/>
              <c:layout>
                <c:manualLayout>
                  <c:x val="6.5457726875049931E-3"/>
                  <c:y val="-1.4945327384234641E-3"/>
                </c:manualLayout>
              </c:layout>
              <c:showVal val="1"/>
            </c:dLbl>
            <c:dLbl>
              <c:idx val="11"/>
              <c:layout>
                <c:manualLayout>
                  <c:x val="8.9190400786678808E-2"/>
                  <c:y val="2.3539655668978851E-7"/>
                </c:manualLayout>
              </c:layout>
              <c:showVal val="1"/>
            </c:dLbl>
            <c:dLbl>
              <c:idx val="12"/>
              <c:layout>
                <c:manualLayout>
                  <c:x val="9.7337006427915512E-4"/>
                  <c:y val="2.3539655668978888E-7"/>
                </c:manualLayout>
              </c:layout>
              <c:showVal val="1"/>
            </c:dLbl>
            <c:dLbl>
              <c:idx val="13"/>
              <c:layout>
                <c:manualLayout>
                  <c:x val="3.2023889575786496E-3"/>
                  <c:y val="1.1769827834489445E-7"/>
                </c:manualLayout>
              </c:layout>
              <c:showVal val="1"/>
            </c:dLbl>
            <c:dLbl>
              <c:idx val="14"/>
              <c:layout>
                <c:manualLayout>
                  <c:x val="4.7249878889105805E-3"/>
                  <c:y val="1.4950035315368462E-3"/>
                </c:manualLayout>
              </c:layout>
              <c:showVal val="1"/>
            </c:dLbl>
            <c:dLbl>
              <c:idx val="15"/>
              <c:layout>
                <c:manualLayout>
                  <c:x val="5.6983048059163549E-3"/>
                  <c:y val="1.176982783448949E-7"/>
                </c:manualLayout>
              </c:layout>
              <c:showVal val="1"/>
            </c:dLbl>
            <c:dLbl>
              <c:idx val="16"/>
              <c:layout>
                <c:manualLayout>
                  <c:x val="1.8994847866239E-3"/>
                  <c:y val="1.176982783448949E-7"/>
                </c:manualLayout>
              </c:layout>
              <c:showVal val="1"/>
            </c:dLbl>
            <c:dLbl>
              <c:idx val="17"/>
              <c:layout>
                <c:manualLayout>
                  <c:x val="6.1218484053129837E-2"/>
                  <c:y val="5.8849139172447042E-7"/>
                </c:manualLayout>
              </c:layout>
              <c:showVal val="1"/>
            </c:dLbl>
            <c:dLbl>
              <c:idx val="18"/>
              <c:layout>
                <c:manualLayout>
                  <c:x val="4.1599965293594408E-3"/>
                  <c:y val="1.1769827823527932E-7"/>
                </c:manualLayout>
              </c:layout>
              <c:showVal val="1"/>
            </c:dLbl>
            <c:dLbl>
              <c:idx val="19"/>
              <c:layout>
                <c:manualLayout>
                  <c:x val="7.5973767741842183E-2"/>
                  <c:y val="-1.494297341866885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showVal val="1"/>
          </c:dLbls>
          <c:cat>
            <c:strLit>
              <c:ptCount val="20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Holanda</c:v>
              </c:pt>
              <c:pt idx="4">
                <c:v>Suecia</c:v>
              </c:pt>
              <c:pt idx="5">
                <c:v>Finlandia</c:v>
              </c:pt>
              <c:pt idx="6">
                <c:v>Bélgica</c:v>
              </c:pt>
              <c:pt idx="7">
                <c:v>Noruega</c:v>
              </c:pt>
              <c:pt idx="8">
                <c:v>Dinamarca</c:v>
              </c:pt>
              <c:pt idx="9">
                <c:v>Irlanda</c:v>
              </c:pt>
              <c:pt idx="10">
                <c:v>Italia</c:v>
              </c:pt>
              <c:pt idx="11">
                <c:v>Francia</c:v>
              </c:pt>
              <c:pt idx="12">
                <c:v>Países del Este</c:v>
              </c:pt>
              <c:pt idx="13">
                <c:v>Rusia</c:v>
              </c:pt>
              <c:pt idx="14">
                <c:v>Suiza</c:v>
              </c:pt>
              <c:pt idx="15">
                <c:v>Austria</c:v>
              </c:pt>
              <c:pt idx="16">
                <c:v>Resto de Europa</c:v>
              </c:pt>
              <c:pt idx="17">
                <c:v>USA</c:v>
              </c:pt>
              <c:pt idx="18">
                <c:v>Resto de América</c:v>
              </c:pt>
              <c:pt idx="19">
                <c:v>Resto del Mundo</c:v>
              </c:pt>
            </c:strLit>
          </c:cat>
          <c:val>
            <c:numLit>
              <c:formatCode>0.00%</c:formatCode>
              <c:ptCount val="20"/>
              <c:pt idx="0">
                <c:v>-0.15962652388176163</c:v>
              </c:pt>
              <c:pt idx="1">
                <c:v>0.14690930967062724</c:v>
              </c:pt>
              <c:pt idx="2">
                <c:v>-0.13381082184675488</c:v>
              </c:pt>
              <c:pt idx="3">
                <c:v>-4.8493447959268882E-2</c:v>
              </c:pt>
              <c:pt idx="4">
                <c:v>-0.15542449595391583</c:v>
              </c:pt>
              <c:pt idx="5">
                <c:v>-2.5592984624893775E-2</c:v>
              </c:pt>
              <c:pt idx="6">
                <c:v>0.17825343776309421</c:v>
              </c:pt>
              <c:pt idx="7">
                <c:v>-0.15491427413859793</c:v>
              </c:pt>
              <c:pt idx="8">
                <c:v>-0.17809349220898263</c:v>
              </c:pt>
              <c:pt idx="9">
                <c:v>-0.12081424687063669</c:v>
              </c:pt>
              <c:pt idx="10">
                <c:v>-0.18709152542372881</c:v>
              </c:pt>
              <c:pt idx="11">
                <c:v>0.10855748207657499</c:v>
              </c:pt>
              <c:pt idx="12">
                <c:v>-0.12592485129841868</c:v>
              </c:pt>
              <c:pt idx="13">
                <c:v>-0.27451634422948645</c:v>
              </c:pt>
              <c:pt idx="14">
                <c:v>-0.12487830781485088</c:v>
              </c:pt>
              <c:pt idx="15">
                <c:v>-0.10293666223268193</c:v>
              </c:pt>
              <c:pt idx="16">
                <c:v>-0.29482806305891057</c:v>
              </c:pt>
              <c:pt idx="17">
                <c:v>0.44919786096256686</c:v>
              </c:pt>
              <c:pt idx="18">
                <c:v>-0.18594511413182882</c:v>
              </c:pt>
              <c:pt idx="19">
                <c:v>0.74121657052962753</c:v>
              </c:pt>
            </c:numLit>
          </c:val>
        </c:ser>
        <c:gapWidth val="0"/>
        <c:axId val="174711936"/>
        <c:axId val="174689664"/>
      </c:barChart>
      <c:catAx>
        <c:axId val="174686592"/>
        <c:scaling>
          <c:orientation val="maxMin"/>
        </c:scaling>
        <c:axPos val="l"/>
        <c:tickLblPos val="low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74688128"/>
        <c:crosses val="autoZero"/>
        <c:auto val="1"/>
        <c:lblAlgn val="ctr"/>
        <c:lblOffset val="100"/>
      </c:catAx>
      <c:valAx>
        <c:axId val="174688128"/>
        <c:scaling>
          <c:orientation val="minMax"/>
        </c:scaling>
        <c:delete val="1"/>
        <c:axPos val="t"/>
        <c:numFmt formatCode="#,##0" sourceLinked="1"/>
        <c:tickLblPos val="none"/>
        <c:crossAx val="174686592"/>
        <c:crosses val="autoZero"/>
        <c:crossBetween val="between"/>
      </c:valAx>
      <c:valAx>
        <c:axId val="174689664"/>
        <c:scaling>
          <c:orientation val="minMax"/>
        </c:scaling>
        <c:delete val="1"/>
        <c:axPos val="t"/>
        <c:numFmt formatCode="0.00%" sourceLinked="1"/>
        <c:tickLblPos val="none"/>
        <c:crossAx val="174711936"/>
        <c:crosses val="autoZero"/>
        <c:crossBetween val="between"/>
      </c:valAx>
      <c:catAx>
        <c:axId val="174711936"/>
        <c:scaling>
          <c:orientation val="maxMin"/>
        </c:scaling>
        <c:delete val="1"/>
        <c:axPos val="r"/>
        <c:tickLblPos val="none"/>
        <c:crossAx val="17468966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printSettings>
    <c:headerFooter/>
    <c:pageMargins b="0.75000000000000966" l="0.70000000000000062" r="0.70000000000000062" t="0.75000000000000966" header="0.30000000000000032" footer="0.30000000000000032"/>
    <c:pageSetup orientation="portrait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actualizaciones!$A$2</c:f>
          <c:strCache>
            <c:ptCount val="1"/>
            <c:pt idx="0">
              <c:v>acumulado agosto 2010 </c:v>
            </c:pt>
          </c:strCache>
        </c:strRef>
      </c:tx>
      <c:layout>
        <c:manualLayout>
          <c:xMode val="edge"/>
          <c:yMode val="edge"/>
          <c:x val="0.39319478745968628"/>
          <c:y val="5.6440326207840327E-2"/>
        </c:manualLayout>
      </c:layout>
      <c:txPr>
        <a:bodyPr/>
        <a:lstStyle/>
        <a:p>
          <a:pPr>
            <a:defRPr sz="1200" b="0"/>
          </a:pPr>
          <a:endParaRPr lang="es-ES"/>
        </a:p>
      </c:txPr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59896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436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449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493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449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38"/>
              <c:y val="1.2929416633772449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065"/>
              <c:y val="2.585883326754493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628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09143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24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51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2948"/>
              <c:y val="-1.6420359124890776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09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665"/>
              <c:y val="-1.6420359124890776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9.2312285234306388E-2"/>
          <c:w val="0.79230350479693978"/>
          <c:h val="0.86730850014758964"/>
        </c:manualLayout>
      </c:layout>
      <c:barChart>
        <c:barDir val="bar"/>
        <c:grouping val="clustered"/>
        <c:ser>
          <c:idx val="0"/>
          <c:order val="0"/>
          <c:tx>
            <c:v>2010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Lit>
              <c:ptCount val="20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Suecia</c:v>
              </c:pt>
              <c:pt idx="4">
                <c:v>Holanda</c:v>
              </c:pt>
              <c:pt idx="5">
                <c:v>Noruega</c:v>
              </c:pt>
              <c:pt idx="6">
                <c:v>Finlandia</c:v>
              </c:pt>
              <c:pt idx="7">
                <c:v>Bélgica</c:v>
              </c:pt>
              <c:pt idx="8">
                <c:v>Dinamarca</c:v>
              </c:pt>
              <c:pt idx="9">
                <c:v>Irlanda</c:v>
              </c:pt>
              <c:pt idx="10">
                <c:v>Francia</c:v>
              </c:pt>
              <c:pt idx="11">
                <c:v>Italia</c:v>
              </c:pt>
              <c:pt idx="12">
                <c:v>Países del Este</c:v>
              </c:pt>
              <c:pt idx="13">
                <c:v>Rusia</c:v>
              </c:pt>
              <c:pt idx="14">
                <c:v>Suiza</c:v>
              </c:pt>
              <c:pt idx="15">
                <c:v>Austria</c:v>
              </c:pt>
              <c:pt idx="16">
                <c:v>Resto de Europa</c:v>
              </c:pt>
              <c:pt idx="17">
                <c:v>USA</c:v>
              </c:pt>
              <c:pt idx="18">
                <c:v>Resto de América</c:v>
              </c:pt>
              <c:pt idx="19">
                <c:v>Resto del Mundo</c:v>
              </c:pt>
            </c:strLit>
          </c:cat>
          <c:val>
            <c:numLit>
              <c:formatCode>#,##0</c:formatCode>
              <c:ptCount val="20"/>
              <c:pt idx="0">
                <c:v>395820</c:v>
              </c:pt>
              <c:pt idx="1">
                <c:v>181636</c:v>
              </c:pt>
              <c:pt idx="2">
                <c:v>53592</c:v>
              </c:pt>
              <c:pt idx="3">
                <c:v>33345</c:v>
              </c:pt>
              <c:pt idx="4">
                <c:v>44584</c:v>
              </c:pt>
              <c:pt idx="5">
                <c:v>28379</c:v>
              </c:pt>
              <c:pt idx="6">
                <c:v>26610</c:v>
              </c:pt>
              <c:pt idx="7">
                <c:v>31861</c:v>
              </c:pt>
              <c:pt idx="8">
                <c:v>22930</c:v>
              </c:pt>
              <c:pt idx="9">
                <c:v>25751</c:v>
              </c:pt>
              <c:pt idx="10">
                <c:v>20568</c:v>
              </c:pt>
              <c:pt idx="11">
                <c:v>23499</c:v>
              </c:pt>
              <c:pt idx="12">
                <c:v>13939</c:v>
              </c:pt>
              <c:pt idx="13">
                <c:v>12383</c:v>
              </c:pt>
              <c:pt idx="14">
                <c:v>6454</c:v>
              </c:pt>
              <c:pt idx="15">
                <c:v>5553</c:v>
              </c:pt>
              <c:pt idx="16">
                <c:v>16044</c:v>
              </c:pt>
              <c:pt idx="17">
                <c:v>1850</c:v>
              </c:pt>
              <c:pt idx="18">
                <c:v>2498</c:v>
              </c:pt>
              <c:pt idx="19">
                <c:v>9513</c:v>
              </c:pt>
            </c:numLit>
          </c:val>
        </c:ser>
        <c:gapWidth val="26"/>
        <c:overlap val="-35"/>
        <c:axId val="174766336"/>
        <c:axId val="174772224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noFill/>
          </c:spPr>
          <c:dLbls>
            <c:dLbl>
              <c:idx val="2"/>
              <c:layout>
                <c:manualLayout>
                  <c:x val="1.8450184501845033E-3"/>
                  <c:y val="1.4948858332584987E-3"/>
                </c:manualLayout>
              </c:layout>
              <c:showVal val="1"/>
            </c:dLbl>
            <c:dLbl>
              <c:idx val="4"/>
              <c:layout>
                <c:manualLayout>
                  <c:x val="-5.4478891245605531E-4"/>
                  <c:y val="1.4948858332584998E-3"/>
                </c:manualLayout>
              </c:layout>
              <c:showVal val="1"/>
            </c:dLbl>
            <c:dLbl>
              <c:idx val="5"/>
              <c:layout>
                <c:manualLayout>
                  <c:x val="0.1083707179591481"/>
                  <c:y val="-1.4945327384234635E-3"/>
                </c:manualLayout>
              </c:layout>
              <c:showVal val="1"/>
            </c:dLbl>
            <c:dLbl>
              <c:idx val="7"/>
              <c:layout>
                <c:manualLayout>
                  <c:x val="0.11769939274195892"/>
                  <c:y val="1.4951212298151867E-3"/>
                </c:manualLayout>
              </c:layout>
              <c:showVal val="1"/>
            </c:dLbl>
            <c:dLbl>
              <c:idx val="9"/>
              <c:layout>
                <c:manualLayout>
                  <c:x val="-7.6239649010663296E-2"/>
                  <c:y val="-1.4945327384234635E-3"/>
                </c:manualLayout>
              </c:layout>
              <c:showVal val="1"/>
            </c:dLbl>
            <c:dLbl>
              <c:idx val="10"/>
              <c:layout>
                <c:manualLayout>
                  <c:x val="9.9630996309963402E-2"/>
                  <c:y val="-1.4947681349801549E-3"/>
                </c:manualLayout>
              </c:layout>
              <c:showVal val="1"/>
            </c:dLbl>
            <c:dLbl>
              <c:idx val="11"/>
              <c:layout>
                <c:manualLayout>
                  <c:x val="0.10516605166051686"/>
                  <c:y val="0"/>
                </c:manualLayout>
              </c:layout>
              <c:showVal val="1"/>
            </c:dLbl>
            <c:dLbl>
              <c:idx val="12"/>
              <c:layout>
                <c:manualLayout>
                  <c:x val="8.0097916727198751E-2"/>
                  <c:y val="1.4948858332584998E-3"/>
                </c:manualLayout>
              </c:layout>
              <c:showVal val="1"/>
            </c:dLbl>
            <c:dLbl>
              <c:idx val="13"/>
              <c:layout>
                <c:manualLayout>
                  <c:x val="7.7490774907749291E-2"/>
                  <c:y val="4.4843044049404594E-3"/>
                </c:manualLayout>
              </c:layout>
              <c:showVal val="1"/>
            </c:dLbl>
            <c:dLbl>
              <c:idx val="14"/>
              <c:layout>
                <c:manualLayout>
                  <c:x val="-7.5318156724874297E-2"/>
                  <c:y val="1.1769827834489451E-7"/>
                </c:manualLayout>
              </c:layout>
              <c:showVal val="1"/>
            </c:dLbl>
            <c:dLbl>
              <c:idx val="15"/>
              <c:layout>
                <c:manualLayout>
                  <c:x val="-7.9608914199378294E-2"/>
                  <c:y val="-2.9893008734036166E-3"/>
                </c:manualLayout>
              </c:layout>
              <c:showVal val="1"/>
            </c:dLbl>
            <c:dLbl>
              <c:idx val="16"/>
              <c:layout>
                <c:manualLayout>
                  <c:x val="2.9332887817067194E-3"/>
                  <c:y val="1.1769827834489451E-7"/>
                </c:manualLayout>
              </c:layout>
              <c:showVal val="1"/>
            </c:dLbl>
            <c:dLbl>
              <c:idx val="17"/>
              <c:layout>
                <c:manualLayout>
                  <c:x val="5.5369439521166961E-3"/>
                  <c:y val="2.3539655668978856E-7"/>
                </c:manualLayout>
              </c:layout>
              <c:showVal val="1"/>
            </c:dLbl>
            <c:dLbl>
              <c:idx val="18"/>
              <c:layout>
                <c:manualLayout>
                  <c:x val="6.6420664206642083E-2"/>
                  <c:y val="1.1769827834489451E-7"/>
                </c:manualLayout>
              </c:layout>
              <c:showVal val="1"/>
            </c:dLbl>
            <c:dLbl>
              <c:idx val="19"/>
              <c:layout>
                <c:manualLayout>
                  <c:x val="7.2174738841405503E-2"/>
                  <c:y val="0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showVal val="1"/>
          </c:dLbls>
          <c:cat>
            <c:strLit>
              <c:ptCount val="20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SUECIA</c:v>
              </c:pt>
              <c:pt idx="4">
                <c:v>FINLANDIA</c:v>
              </c:pt>
              <c:pt idx="5">
                <c:v>DINAMARCA</c:v>
              </c:pt>
              <c:pt idx="6">
                <c:v>NORUEGA</c:v>
              </c:pt>
              <c:pt idx="7">
                <c:v>HOLANDA</c:v>
              </c:pt>
              <c:pt idx="8">
                <c:v>BELGICA</c:v>
              </c:pt>
              <c:pt idx="9">
                <c:v>FRANCIA</c:v>
              </c:pt>
              <c:pt idx="10">
                <c:v>ITALIA</c:v>
              </c:pt>
              <c:pt idx="11">
                <c:v>IRLANDA</c:v>
              </c:pt>
              <c:pt idx="12">
                <c:v>PAISES DEL ESTE</c:v>
              </c:pt>
              <c:pt idx="13">
                <c:v>RUSIA</c:v>
              </c:pt>
              <c:pt idx="14">
                <c:v>AUSTRIA</c:v>
              </c:pt>
              <c:pt idx="15">
                <c:v>SUIZA</c:v>
              </c:pt>
              <c:pt idx="16">
                <c:v>USA</c:v>
              </c:pt>
              <c:pt idx="17">
                <c:v>RESTO DE AMERICA</c:v>
              </c:pt>
              <c:pt idx="18">
                <c:v>RESTO DE EUROPA</c:v>
              </c:pt>
              <c:pt idx="19">
                <c:v>RESTO DEL MUNDO</c:v>
              </c:pt>
            </c:strLit>
          </c:cat>
          <c:val>
            <c:numLit>
              <c:formatCode>0.00%</c:formatCode>
              <c:ptCount val="20"/>
              <c:pt idx="0">
                <c:v>1.5727845908681495E-2</c:v>
              </c:pt>
              <c:pt idx="1">
                <c:v>0.1055008460030919</c:v>
              </c:pt>
              <c:pt idx="2">
                <c:v>2.6430705584923032E-2</c:v>
              </c:pt>
              <c:pt idx="3">
                <c:v>-0.16903409090909091</c:v>
              </c:pt>
              <c:pt idx="4">
                <c:v>-7.1011835305884313E-2</c:v>
              </c:pt>
              <c:pt idx="5">
                <c:v>3.7813128542695203E-2</c:v>
              </c:pt>
              <c:pt idx="6">
                <c:v>-0.13584256162114766</c:v>
              </c:pt>
              <c:pt idx="7">
                <c:v>3.8798865377718365E-2</c:v>
              </c:pt>
              <c:pt idx="8">
                <c:v>-0.21649695892844945</c:v>
              </c:pt>
              <c:pt idx="9">
                <c:v>-3.0970121171069478E-2</c:v>
              </c:pt>
              <c:pt idx="10">
                <c:v>0.28517870532366929</c:v>
              </c:pt>
              <c:pt idx="11">
                <c:v>5.0610274064469975E-2</c:v>
              </c:pt>
              <c:pt idx="12">
                <c:v>0.17559247701779546</c:v>
              </c:pt>
              <c:pt idx="13">
                <c:v>0.17910874119215392</c:v>
              </c:pt>
              <c:pt idx="14">
                <c:v>-2.5222776015707601E-2</c:v>
              </c:pt>
              <c:pt idx="15">
                <c:v>-3.9439543331603544E-2</c:v>
              </c:pt>
              <c:pt idx="16">
                <c:v>-7.5540190146931752E-2</c:v>
              </c:pt>
              <c:pt idx="17">
                <c:v>-0.20838682071031236</c:v>
              </c:pt>
              <c:pt idx="18">
                <c:v>9.5133713283647489E-2</c:v>
              </c:pt>
              <c:pt idx="19">
                <c:v>3.3572359843546284E-2</c:v>
              </c:pt>
            </c:numLit>
          </c:val>
        </c:ser>
        <c:gapWidth val="0"/>
        <c:axId val="174775296"/>
        <c:axId val="174773760"/>
      </c:barChart>
      <c:catAx>
        <c:axId val="174766336"/>
        <c:scaling>
          <c:orientation val="maxMin"/>
        </c:scaling>
        <c:axPos val="l"/>
        <c:tickLblPos val="low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74772224"/>
        <c:crosses val="autoZero"/>
        <c:auto val="1"/>
        <c:lblAlgn val="ctr"/>
        <c:lblOffset val="100"/>
      </c:catAx>
      <c:valAx>
        <c:axId val="174772224"/>
        <c:scaling>
          <c:orientation val="minMax"/>
        </c:scaling>
        <c:delete val="1"/>
        <c:axPos val="t"/>
        <c:numFmt formatCode="#,##0" sourceLinked="1"/>
        <c:tickLblPos val="none"/>
        <c:crossAx val="174766336"/>
        <c:crosses val="autoZero"/>
        <c:crossBetween val="between"/>
      </c:valAx>
      <c:valAx>
        <c:axId val="174773760"/>
        <c:scaling>
          <c:orientation val="minMax"/>
        </c:scaling>
        <c:delete val="1"/>
        <c:axPos val="t"/>
        <c:numFmt formatCode="0.00%" sourceLinked="1"/>
        <c:tickLblPos val="none"/>
        <c:crossAx val="174775296"/>
        <c:crosses val="autoZero"/>
        <c:crossBetween val="between"/>
      </c:valAx>
      <c:catAx>
        <c:axId val="174775296"/>
        <c:scaling>
          <c:orientation val="maxMin"/>
        </c:scaling>
        <c:delete val="1"/>
        <c:axPos val="r"/>
        <c:tickLblPos val="none"/>
        <c:crossAx val="174773760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printSettings>
    <c:headerFooter/>
    <c:pageMargins b="0.75000000000000944" l="0.70000000000000062" r="0.70000000000000062" t="0.75000000000000944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MENSUAL DE LOS TURISTAS ALOJADOS</a:t>
            </a:r>
          </a:p>
        </c:rich>
      </c:tx>
      <c:layout>
        <c:manualLayout>
          <c:xMode val="edge"/>
          <c:yMode val="edge"/>
          <c:x val="0.16190509519643875"/>
          <c:y val="3.002309468822188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288"/>
        </c:manualLayout>
      </c:layout>
      <c:lineChart>
        <c:grouping val="standard"/>
        <c:ser>
          <c:idx val="2"/>
          <c:order val="0"/>
          <c:tx>
            <c:v>2006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129774</c:v>
              </c:pt>
              <c:pt idx="1">
                <c:v>118889</c:v>
              </c:pt>
              <c:pt idx="2">
                <c:v>134943</c:v>
              </c:pt>
              <c:pt idx="3">
                <c:v>132613</c:v>
              </c:pt>
              <c:pt idx="4">
                <c:v>102984</c:v>
              </c:pt>
              <c:pt idx="5">
                <c:v>114554</c:v>
              </c:pt>
              <c:pt idx="6">
                <c:v>127674</c:v>
              </c:pt>
              <c:pt idx="7">
                <c:v>144343</c:v>
              </c:pt>
              <c:pt idx="8">
                <c:v>125810</c:v>
              </c:pt>
              <c:pt idx="9">
                <c:v>145366</c:v>
              </c:pt>
              <c:pt idx="10">
                <c:v>122871</c:v>
              </c:pt>
              <c:pt idx="11">
                <c:v>132682</c:v>
              </c:pt>
            </c:numLit>
          </c:val>
        </c:ser>
        <c:ser>
          <c:idx val="4"/>
          <c:order val="1"/>
          <c:tx>
            <c:v>2007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120990</c:v>
              </c:pt>
              <c:pt idx="1">
                <c:v>124670</c:v>
              </c:pt>
              <c:pt idx="2">
                <c:v>138239</c:v>
              </c:pt>
              <c:pt idx="3">
                <c:v>113906</c:v>
              </c:pt>
              <c:pt idx="4">
                <c:v>97451</c:v>
              </c:pt>
              <c:pt idx="5">
                <c:v>111572</c:v>
              </c:pt>
              <c:pt idx="6">
                <c:v>125114</c:v>
              </c:pt>
              <c:pt idx="7">
                <c:v>138788</c:v>
              </c:pt>
              <c:pt idx="8">
                <c:v>109924</c:v>
              </c:pt>
              <c:pt idx="9">
                <c:v>132946</c:v>
              </c:pt>
              <c:pt idx="10">
                <c:v>131730</c:v>
              </c:pt>
              <c:pt idx="11">
                <c:v>129734</c:v>
              </c:pt>
            </c:numLit>
          </c:val>
        </c:ser>
        <c:ser>
          <c:idx val="5"/>
          <c:order val="2"/>
          <c:tx>
            <c:v>2008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125609</c:v>
              </c:pt>
              <c:pt idx="1">
                <c:v>137012</c:v>
              </c:pt>
              <c:pt idx="2">
                <c:v>147299</c:v>
              </c:pt>
              <c:pt idx="3">
                <c:v>118862</c:v>
              </c:pt>
              <c:pt idx="4">
                <c:v>113690</c:v>
              </c:pt>
              <c:pt idx="5">
                <c:v>120859</c:v>
              </c:pt>
              <c:pt idx="6">
                <c:v>132846</c:v>
              </c:pt>
              <c:pt idx="7">
                <c:v>145365</c:v>
              </c:pt>
              <c:pt idx="8">
                <c:v>109237</c:v>
              </c:pt>
              <c:pt idx="9">
                <c:v>130594</c:v>
              </c:pt>
              <c:pt idx="10">
                <c:v>130980</c:v>
              </c:pt>
              <c:pt idx="11">
                <c:v>118469</c:v>
              </c:pt>
            </c:numLit>
          </c:val>
        </c:ser>
        <c:ser>
          <c:idx val="6"/>
          <c:order val="3"/>
          <c:tx>
            <c:v>2009</c:v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114748</c:v>
              </c:pt>
              <c:pt idx="1">
                <c:v>114778</c:v>
              </c:pt>
              <c:pt idx="2">
                <c:v>125201</c:v>
              </c:pt>
              <c:pt idx="3">
                <c:v>123673</c:v>
              </c:pt>
              <c:pt idx="4">
                <c:v>100518</c:v>
              </c:pt>
              <c:pt idx="5">
                <c:v>101166</c:v>
              </c:pt>
              <c:pt idx="6">
                <c:v>128599</c:v>
              </c:pt>
              <c:pt idx="7">
                <c:v>134600</c:v>
              </c:pt>
              <c:pt idx="8">
                <c:v>105034</c:v>
              </c:pt>
              <c:pt idx="9">
                <c:v>121560</c:v>
              </c:pt>
              <c:pt idx="10">
                <c:v>106156</c:v>
              </c:pt>
              <c:pt idx="11">
                <c:v>110568</c:v>
              </c:pt>
            </c:numLit>
          </c:val>
        </c:ser>
        <c:ser>
          <c:idx val="8"/>
          <c:order val="4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117383</c:v>
              </c:pt>
              <c:pt idx="1">
                <c:v>109388</c:v>
              </c:pt>
              <c:pt idx="2">
                <c:v>120018</c:v>
              </c:pt>
              <c:pt idx="3">
                <c:v>125967</c:v>
              </c:pt>
              <c:pt idx="4">
                <c:v>101676</c:v>
              </c:pt>
              <c:pt idx="5">
                <c:v>107391</c:v>
              </c:pt>
              <c:pt idx="6">
                <c:v>136606</c:v>
              </c:pt>
              <c:pt idx="7">
                <c:v>138380</c:v>
              </c:pt>
            </c:numLit>
          </c:val>
        </c:ser>
        <c:dLbls>
          <c:showVal val="1"/>
        </c:dLbls>
        <c:marker val="1"/>
        <c:axId val="175692416"/>
        <c:axId val="171205760"/>
      </c:lineChart>
      <c:catAx>
        <c:axId val="1756924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205760"/>
        <c:crosses val="autoZero"/>
        <c:auto val="1"/>
        <c:lblAlgn val="ctr"/>
        <c:lblOffset val="100"/>
        <c:tickLblSkip val="1"/>
        <c:tickMarkSkip val="1"/>
      </c:catAx>
      <c:valAx>
        <c:axId val="171205760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56924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0.1200926497091101"/>
          <c:w val="0.9"/>
          <c:h val="4.969943273219882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21" r="0.75000000000000921" t="1" header="0" footer="0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categ'!$B$7:$G$7</c:f>
          <c:strCache>
            <c:ptCount val="1"/>
            <c:pt idx="0">
              <c:v>PERNOCTACIONES EN ARONA SEGÚN TIPOLOGÍA Y CATEGORÍA DE ESTABLECIMIENTO</c:v>
            </c:pt>
          </c:strCache>
        </c:strRef>
      </c:tx>
      <c:layout>
        <c:manualLayout>
          <c:xMode val="edge"/>
          <c:yMode val="edge"/>
          <c:x val="0.18797086368366286"/>
          <c:y val="1.250516274298203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0"/>
          <c:order val="0"/>
          <c:tx>
            <c:strRef>
              <c:f>'Pernoctaciones  tipolog y categ'!$C$8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categ'!$B$10,'Pernoctaciones  tipolog y categ'!$B$12:$B$16,'Pernoctaciones  tipolog y categ'!$B$18)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categ'!$C$10,'Pernoctaciones  tipolog y categ'!$C$12:$C$16,'Pernoctaciones  tipolog y categ'!$C$18)</c:f>
              <c:numCache>
                <c:formatCode>#,##0_)</c:formatCode>
                <c:ptCount val="7"/>
                <c:pt idx="0">
                  <c:v>7684474</c:v>
                </c:pt>
                <c:pt idx="1">
                  <c:v>3231246</c:v>
                </c:pt>
                <c:pt idx="2">
                  <c:v>377118</c:v>
                </c:pt>
                <c:pt idx="3">
                  <c:v>1832211</c:v>
                </c:pt>
                <c:pt idx="4">
                  <c:v>955701</c:v>
                </c:pt>
                <c:pt idx="5">
                  <c:v>66216</c:v>
                </c:pt>
                <c:pt idx="6">
                  <c:v>4453228</c:v>
                </c:pt>
              </c:numCache>
            </c:numRef>
          </c:val>
        </c:ser>
        <c:ser>
          <c:idx val="2"/>
          <c:order val="1"/>
          <c:tx>
            <c:strRef>
              <c:f>'Pernoctaciones  tipolog y categ'!$E$8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categ'!$B$10,'Pernoctaciones  tipolog y categ'!$B$12:$B$16,'Pernoctaciones  tipolog y categ'!$B$18)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categ'!$E$10,'Pernoctaciones  tipolog y categ'!$E$12:$E$16,'Pernoctaciones  tipolog y categ'!$E$18)</c:f>
              <c:numCache>
                <c:formatCode>#,##0_)</c:formatCode>
                <c:ptCount val="7"/>
                <c:pt idx="0">
                  <c:v>7641350</c:v>
                </c:pt>
                <c:pt idx="1">
                  <c:v>3390064</c:v>
                </c:pt>
                <c:pt idx="2">
                  <c:v>405667</c:v>
                </c:pt>
                <c:pt idx="3">
                  <c:v>1982773</c:v>
                </c:pt>
                <c:pt idx="4">
                  <c:v>940801</c:v>
                </c:pt>
                <c:pt idx="5">
                  <c:v>60823</c:v>
                </c:pt>
                <c:pt idx="6">
                  <c:v>4251286</c:v>
                </c:pt>
              </c:numCache>
            </c:numRef>
          </c:val>
        </c:ser>
        <c:dLbls>
          <c:showVal val="1"/>
        </c:dLbls>
        <c:gapWidth val="30"/>
        <c:overlap val="-10"/>
        <c:axId val="176563328"/>
        <c:axId val="176565248"/>
      </c:barChart>
      <c:lineChart>
        <c:grouping val="standard"/>
        <c:ser>
          <c:idx val="1"/>
          <c:order val="2"/>
          <c:tx>
            <c:strRef>
              <c:f>'Pernoctaciones  tipolog y categ'!$G$8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951903774778E-2"/>
                  <c:y val="-0.4352969076834938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872483551366E-2"/>
                  <c:y val="-2.9502911120881471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9519365490345E-2"/>
                  <c:y val="0.2547202792544336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679951166353945E-2"/>
                  <c:y val="0.1249064044659394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509918310159E-2"/>
                  <c:y val="-3.6835471708168456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1977352987003E-2"/>
                  <c:y val="-0.1313175320090064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523388530648017E-2"/>
                  <c:y val="-0.3481306207282465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categ'!$G$10,'Pernoctaciones  tipolog y categ'!$G$12:$G$16,'Pernoctaciones  tipolog y categ'!$G$18)</c:f>
              <c:numCache>
                <c:formatCode>0.00%</c:formatCode>
                <c:ptCount val="7"/>
                <c:pt idx="0">
                  <c:v>-5.6118349805074491E-3</c:v>
                </c:pt>
                <c:pt idx="1">
                  <c:v>4.9150699142064699E-2</c:v>
                </c:pt>
                <c:pt idx="2">
                  <c:v>7.5703095582814933E-2</c:v>
                </c:pt>
                <c:pt idx="3">
                  <c:v>8.2175033334042857E-2</c:v>
                </c:pt>
                <c:pt idx="4">
                  <c:v>-1.5590650213822105E-2</c:v>
                </c:pt>
                <c:pt idx="5">
                  <c:v>-8.1445572067174093E-2</c:v>
                </c:pt>
                <c:pt idx="6">
                  <c:v>-4.5347330071579539E-2</c:v>
                </c:pt>
              </c:numCache>
            </c:numRef>
          </c:val>
        </c:ser>
        <c:dLbls>
          <c:showVal val="1"/>
        </c:dLbls>
        <c:marker val="1"/>
        <c:axId val="176575232"/>
        <c:axId val="176576768"/>
      </c:lineChart>
      <c:catAx>
        <c:axId val="1765633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6565248"/>
        <c:crosses val="autoZero"/>
        <c:auto val="1"/>
        <c:lblAlgn val="ctr"/>
        <c:lblOffset val="100"/>
        <c:tickLblSkip val="1"/>
        <c:tickMarkSkip val="1"/>
      </c:catAx>
      <c:valAx>
        <c:axId val="17656524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76563328"/>
        <c:crosses val="autoZero"/>
        <c:crossBetween val="between"/>
      </c:valAx>
      <c:catAx>
        <c:axId val="176575232"/>
        <c:scaling>
          <c:orientation val="minMax"/>
        </c:scaling>
        <c:delete val="1"/>
        <c:axPos val="b"/>
        <c:tickLblPos val="none"/>
        <c:crossAx val="176576768"/>
        <c:crosses val="autoZero"/>
        <c:auto val="1"/>
        <c:lblAlgn val="ctr"/>
        <c:lblOffset val="100"/>
      </c:catAx>
      <c:valAx>
        <c:axId val="176576768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765752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29525510663953"/>
          <c:y val="0.10329323047817032"/>
          <c:w val="0.62760465879265093"/>
          <c:h val="8.048789586580855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44" r="0.75000000000000944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mensual'!$B$6:$F$6</c:f>
          <c:strCache>
            <c:ptCount val="1"/>
            <c:pt idx="0">
              <c:v>EVOLUCIÓN  DE PERNOCTACIONES EN ARONA</c:v>
            </c:pt>
          </c:strCache>
        </c:strRef>
      </c:tx>
      <c:layout>
        <c:manualLayout>
          <c:xMode val="edge"/>
          <c:yMode val="edge"/>
          <c:x val="0.22171051199245256"/>
          <c:y val="2.51237857902393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468"/>
          <c:y val="0.24875682320046091"/>
          <c:w val="0.83717483495168965"/>
          <c:h val="0.50995148756094422"/>
        </c:manualLayout>
      </c:layout>
      <c:lineChart>
        <c:grouping val="standard"/>
        <c:ser>
          <c:idx val="2"/>
          <c:order val="0"/>
          <c:tx>
            <c:v>2006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1156739</c:v>
              </c:pt>
              <c:pt idx="1">
                <c:v>1089149</c:v>
              </c:pt>
              <c:pt idx="2">
                <c:v>1173563</c:v>
              </c:pt>
              <c:pt idx="3">
                <c:v>1052890</c:v>
              </c:pt>
              <c:pt idx="4">
                <c:v>893485</c:v>
              </c:pt>
              <c:pt idx="5">
                <c:v>963161</c:v>
              </c:pt>
              <c:pt idx="6">
                <c:v>1205214</c:v>
              </c:pt>
              <c:pt idx="7">
                <c:v>1352562</c:v>
              </c:pt>
              <c:pt idx="8">
                <c:v>1042087</c:v>
              </c:pt>
              <c:pt idx="9">
                <c:v>1162171</c:v>
              </c:pt>
              <c:pt idx="10">
                <c:v>1094673</c:v>
              </c:pt>
              <c:pt idx="11">
                <c:v>1118825</c:v>
              </c:pt>
            </c:numLit>
          </c:val>
        </c:ser>
        <c:ser>
          <c:idx val="4"/>
          <c:order val="1"/>
          <c:tx>
            <c:v>2007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1136069</c:v>
              </c:pt>
              <c:pt idx="1">
                <c:v>1087421</c:v>
              </c:pt>
              <c:pt idx="2">
                <c:v>1161485</c:v>
              </c:pt>
              <c:pt idx="3">
                <c:v>921332</c:v>
              </c:pt>
              <c:pt idx="4">
                <c:v>843524</c:v>
              </c:pt>
              <c:pt idx="5">
                <c:v>870873</c:v>
              </c:pt>
              <c:pt idx="6">
                <c:v>1107163</c:v>
              </c:pt>
              <c:pt idx="7">
                <c:v>1217829</c:v>
              </c:pt>
              <c:pt idx="8">
                <c:v>947570</c:v>
              </c:pt>
              <c:pt idx="9">
                <c:v>1037408</c:v>
              </c:pt>
              <c:pt idx="10">
                <c:v>1129190</c:v>
              </c:pt>
              <c:pt idx="11">
                <c:v>1128835</c:v>
              </c:pt>
            </c:numLit>
          </c:val>
        </c:ser>
        <c:ser>
          <c:idx val="5"/>
          <c:order val="2"/>
          <c:tx>
            <c:v>2008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1208833</c:v>
              </c:pt>
              <c:pt idx="1">
                <c:v>1200551</c:v>
              </c:pt>
              <c:pt idx="2">
                <c:v>1236005</c:v>
              </c:pt>
              <c:pt idx="3">
                <c:v>980237</c:v>
              </c:pt>
              <c:pt idx="4">
                <c:v>879957</c:v>
              </c:pt>
              <c:pt idx="5">
                <c:v>988781</c:v>
              </c:pt>
              <c:pt idx="6">
                <c:v>1173172</c:v>
              </c:pt>
              <c:pt idx="7">
                <c:v>1235129</c:v>
              </c:pt>
              <c:pt idx="8">
                <c:v>941230</c:v>
              </c:pt>
              <c:pt idx="9">
                <c:v>1030421</c:v>
              </c:pt>
              <c:pt idx="10">
                <c:v>1063748</c:v>
              </c:pt>
              <c:pt idx="11">
                <c:v>1041524</c:v>
              </c:pt>
            </c:numLit>
          </c:val>
        </c:ser>
        <c:ser>
          <c:idx val="6"/>
          <c:order val="3"/>
          <c:tx>
            <c:v>2009</c:v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1082678</c:v>
              </c:pt>
              <c:pt idx="1">
                <c:v>1001235</c:v>
              </c:pt>
              <c:pt idx="2">
                <c:v>1035643</c:v>
              </c:pt>
              <c:pt idx="3">
                <c:v>898231</c:v>
              </c:pt>
              <c:pt idx="4">
                <c:v>747735</c:v>
              </c:pt>
              <c:pt idx="5">
                <c:v>809527</c:v>
              </c:pt>
              <c:pt idx="6">
                <c:v>1016816</c:v>
              </c:pt>
              <c:pt idx="7">
                <c:v>1092609</c:v>
              </c:pt>
              <c:pt idx="8">
                <c:v>847650</c:v>
              </c:pt>
              <c:pt idx="9">
                <c:v>933356</c:v>
              </c:pt>
              <c:pt idx="10">
                <c:v>890587</c:v>
              </c:pt>
              <c:pt idx="11">
                <c:v>916285</c:v>
              </c:pt>
            </c:numLit>
          </c:val>
        </c:ser>
        <c:ser>
          <c:idx val="7"/>
          <c:order val="4"/>
          <c:tx>
            <c:v>2010</c:v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5"/>
            <c:spPr>
              <a:solidFill>
                <a:srgbClr val="4F81BD"/>
              </a:solidFill>
              <a:ln>
                <a:solidFill>
                  <a:srgbClr val="4F81BD"/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1022615</c:v>
              </c:pt>
              <c:pt idx="1">
                <c:v>940907</c:v>
              </c:pt>
              <c:pt idx="2">
                <c:v>1013045</c:v>
              </c:pt>
              <c:pt idx="3">
                <c:v>822032</c:v>
              </c:pt>
              <c:pt idx="4">
                <c:v>758111</c:v>
              </c:pt>
              <c:pt idx="5">
                <c:v>841798</c:v>
              </c:pt>
              <c:pt idx="6">
                <c:v>1077779</c:v>
              </c:pt>
              <c:pt idx="7">
                <c:v>1165063</c:v>
              </c:pt>
            </c:numLit>
          </c:val>
        </c:ser>
        <c:dLbls>
          <c:showVal val="1"/>
        </c:dLbls>
        <c:marker val="1"/>
        <c:axId val="177191168"/>
        <c:axId val="177206016"/>
      </c:lineChart>
      <c:catAx>
        <c:axId val="1771911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7206016"/>
        <c:crosses val="autoZero"/>
        <c:auto val="1"/>
        <c:lblAlgn val="ctr"/>
        <c:lblOffset val="100"/>
        <c:tickLblSkip val="1"/>
        <c:tickMarkSkip val="1"/>
      </c:catAx>
      <c:valAx>
        <c:axId val="177206016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71911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662E-2"/>
          <c:w val="0.87417508295334556"/>
          <c:h val="5.361115278982835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21" r="0.75000000000000921" t="1" header="0" footer="0"/>
    <c:pageSetup paperSize="9" orientation="landscape" horizontalDpi="1200" verticalDpi="12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'!$C$3:$J$3</c:f>
          <c:strCache>
            <c:ptCount val="1"/>
            <c:pt idx="0">
              <c:v>TURISTAS  ALOJADOS EN ARONA</c:v>
            </c:pt>
          </c:strCache>
        </c:strRef>
      </c:tx>
      <c:layout>
        <c:manualLayout>
          <c:xMode val="edge"/>
          <c:yMode val="edge"/>
          <c:x val="0.24219526285384171"/>
          <c:y val="3.5938903863432202E-3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097"/>
          <c:y val="0.25962782429974723"/>
          <c:w val="0.83325053642039226"/>
          <c:h val="0.47650548004266757"/>
        </c:manualLayout>
      </c:layout>
      <c:lineChart>
        <c:grouping val="standard"/>
        <c:ser>
          <c:idx val="0"/>
          <c:order val="0"/>
          <c:tx>
            <c:v>2007</c:v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'tablas Zonas mensual '!$C$5:$C$16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'!$D$5:$D$16</c:f>
              <c:numCache>
                <c:formatCode>#,##0</c:formatCode>
                <c:ptCount val="12"/>
                <c:pt idx="0">
                  <c:v>120990</c:v>
                </c:pt>
                <c:pt idx="1">
                  <c:v>124670</c:v>
                </c:pt>
                <c:pt idx="2">
                  <c:v>138239</c:v>
                </c:pt>
                <c:pt idx="3">
                  <c:v>113906</c:v>
                </c:pt>
                <c:pt idx="4">
                  <c:v>97451</c:v>
                </c:pt>
                <c:pt idx="5">
                  <c:v>111572</c:v>
                </c:pt>
                <c:pt idx="6">
                  <c:v>125114</c:v>
                </c:pt>
                <c:pt idx="7">
                  <c:v>138788</c:v>
                </c:pt>
                <c:pt idx="8">
                  <c:v>109924</c:v>
                </c:pt>
                <c:pt idx="9">
                  <c:v>132946</c:v>
                </c:pt>
                <c:pt idx="10">
                  <c:v>131730</c:v>
                </c:pt>
                <c:pt idx="11">
                  <c:v>129734</c:v>
                </c:pt>
              </c:numCache>
            </c:numRef>
          </c:val>
        </c:ser>
        <c:ser>
          <c:idx val="1"/>
          <c:order val="1"/>
          <c:tx>
            <c:v>2008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'!$C$5:$C$16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'!$E$5:$E$16</c:f>
              <c:numCache>
                <c:formatCode>#,##0</c:formatCode>
                <c:ptCount val="12"/>
                <c:pt idx="0">
                  <c:v>125609</c:v>
                </c:pt>
                <c:pt idx="1">
                  <c:v>137012</c:v>
                </c:pt>
                <c:pt idx="2">
                  <c:v>147299</c:v>
                </c:pt>
                <c:pt idx="3">
                  <c:v>118862</c:v>
                </c:pt>
                <c:pt idx="4">
                  <c:v>113690</c:v>
                </c:pt>
                <c:pt idx="5">
                  <c:v>120859</c:v>
                </c:pt>
                <c:pt idx="6">
                  <c:v>132846</c:v>
                </c:pt>
                <c:pt idx="7">
                  <c:v>145365</c:v>
                </c:pt>
                <c:pt idx="8">
                  <c:v>109237</c:v>
                </c:pt>
                <c:pt idx="9">
                  <c:v>130594</c:v>
                </c:pt>
                <c:pt idx="10">
                  <c:v>130980</c:v>
                </c:pt>
                <c:pt idx="11">
                  <c:v>118469</c:v>
                </c:pt>
              </c:numCache>
            </c:numRef>
          </c:val>
        </c:ser>
        <c:ser>
          <c:idx val="2"/>
          <c:order val="2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'!$C$5:$C$16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'!$F$5:$F$16</c:f>
              <c:numCache>
                <c:formatCode>#,##0</c:formatCode>
                <c:ptCount val="12"/>
                <c:pt idx="0">
                  <c:v>114748</c:v>
                </c:pt>
                <c:pt idx="1">
                  <c:v>114778</c:v>
                </c:pt>
                <c:pt idx="2">
                  <c:v>125201</c:v>
                </c:pt>
                <c:pt idx="3">
                  <c:v>123673</c:v>
                </c:pt>
                <c:pt idx="4">
                  <c:v>100518</c:v>
                </c:pt>
                <c:pt idx="5">
                  <c:v>101166</c:v>
                </c:pt>
                <c:pt idx="6">
                  <c:v>128599</c:v>
                </c:pt>
                <c:pt idx="7">
                  <c:v>134600</c:v>
                </c:pt>
                <c:pt idx="8">
                  <c:v>105034</c:v>
                </c:pt>
                <c:pt idx="9">
                  <c:v>121560</c:v>
                </c:pt>
                <c:pt idx="10">
                  <c:v>106156</c:v>
                </c:pt>
                <c:pt idx="11">
                  <c:v>110568</c:v>
                </c:pt>
              </c:numCache>
            </c:numRef>
          </c:val>
        </c:ser>
        <c:ser>
          <c:idx val="3"/>
          <c:order val="3"/>
          <c:tx>
            <c:v>2010</c:v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F81BD"/>
                </a:solidFill>
              </a:ln>
            </c:spPr>
          </c:marker>
          <c:cat>
            <c:strRef>
              <c:f>'tablas Zonas mensual '!$C$5:$C$16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'!$G$5:$G$10,'tablas Zonas mensual '!$G$11,'tablas Zonas mensual '!$G$12)</c:f>
              <c:numCache>
                <c:formatCode>#,##0</c:formatCode>
                <c:ptCount val="8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</c:numCache>
            </c:numRef>
          </c:val>
        </c:ser>
        <c:marker val="1"/>
        <c:axId val="172198144"/>
        <c:axId val="172212608"/>
      </c:lineChart>
      <c:catAx>
        <c:axId val="17219814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72212608"/>
        <c:crosses val="autoZero"/>
        <c:auto val="1"/>
        <c:lblAlgn val="ctr"/>
        <c:lblOffset val="100"/>
      </c:catAx>
      <c:valAx>
        <c:axId val="1722126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72198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774"/>
          <c:y val="0.16367086189697985"/>
          <c:w val="0.4774077352250885"/>
          <c:h val="6.3562948740286035E-2"/>
        </c:manualLayout>
      </c:layout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199" l="0.70000000000000062" r="0.70000000000000062" t="0.75000000000001199" header="0.30000000000000032" footer="0.30000000000000032"/>
    <c:pageSetup/>
  </c:printSettings>
  <c:userShapes r:id="rId2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3907808398950218"/>
          <c:y val="0.13072434517113951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30142863570625211"/>
          <c:w val="0.91406319737487662"/>
          <c:h val="0.27618730515828382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'!$D$7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('IO zona y Tipología '!$D$9:$D$11,'IO zona y Tipología '!$D$13:$D$15,'IO zona y Tipología '!$D$17:$D$19)</c:f>
              <c:numCache>
                <c:formatCode>#,##0.00_)</c:formatCode>
                <c:ptCount val="9"/>
                <c:pt idx="0">
                  <c:v>55.867241183010883</c:v>
                </c:pt>
                <c:pt idx="1">
                  <c:v>65.332502463578365</c:v>
                </c:pt>
                <c:pt idx="2">
                  <c:v>46.919716091694326</c:v>
                </c:pt>
                <c:pt idx="3">
                  <c:v>57.233164441175383</c:v>
                </c:pt>
                <c:pt idx="4">
                  <c:v>68.685426800335946</c:v>
                </c:pt>
                <c:pt idx="5">
                  <c:v>47.762084217471006</c:v>
                </c:pt>
                <c:pt idx="6">
                  <c:v>58.74398489839048</c:v>
                </c:pt>
                <c:pt idx="7">
                  <c:v>68.537551500751988</c:v>
                </c:pt>
                <c:pt idx="8">
                  <c:v>52.735028464579848</c:v>
                </c:pt>
              </c:numCache>
            </c:numRef>
          </c:val>
        </c:ser>
        <c:dLbls>
          <c:showVal val="1"/>
        </c:dLbls>
        <c:gapWidth val="30"/>
        <c:axId val="177620864"/>
        <c:axId val="177627136"/>
      </c:barChart>
      <c:catAx>
        <c:axId val="1776208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4948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7627136"/>
        <c:crosses val="autoZero"/>
        <c:auto val="1"/>
        <c:lblAlgn val="ctr"/>
        <c:lblOffset val="100"/>
        <c:tickLblSkip val="1"/>
        <c:tickMarkSkip val="1"/>
      </c:catAx>
      <c:valAx>
        <c:axId val="177627136"/>
        <c:scaling>
          <c:orientation val="minMax"/>
        </c:scaling>
        <c:delete val="1"/>
        <c:axPos val="l"/>
        <c:numFmt formatCode="#,##0.00_)" sourceLinked="1"/>
        <c:tickLblPos val="none"/>
        <c:crossAx val="177620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44" r="0.75000000000000944" t="1" header="0" footer="0"/>
    <c:pageSetup paperSize="9"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categoría'!$B$7:$E$7</c:f>
          <c:strCache>
            <c:ptCount val="1"/>
            <c:pt idx="0">
              <c:v>ÍNDICES DE OCUPACIÓN EN LOS ESTABLECIMIENTOS ALOJATIVOS DE ARONA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9832611716374494"/>
          <c:w val="0.90049538618993386"/>
          <c:h val="0.4431372549019601"/>
        </c:manualLayout>
      </c:layout>
      <c:barChart>
        <c:barDir val="col"/>
        <c:grouping val="clustered"/>
        <c:ser>
          <c:idx val="0"/>
          <c:order val="0"/>
          <c:tx>
            <c:strRef>
              <c:f>'IO tipología y categoría'!$C$8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categoría'!$B$10,'IO tipología y categoría'!$B$12:$B$16,'IO tipología y categoría'!$B$18)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categoría'!$C$10,'IO tipología y categoría'!$C$12:$C$16,'IO tipología y categoría'!$C$18)</c:f>
              <c:numCache>
                <c:formatCode>#,##0.00_)</c:formatCode>
                <c:ptCount val="7"/>
                <c:pt idx="0">
                  <c:v>57.304402808100484</c:v>
                </c:pt>
                <c:pt idx="1">
                  <c:v>65.575981575992941</c:v>
                </c:pt>
                <c:pt idx="2">
                  <c:v>62.502050983726377</c:v>
                </c:pt>
                <c:pt idx="3">
                  <c:v>71.652218597006197</c:v>
                </c:pt>
                <c:pt idx="4">
                  <c:v>58.849707106478022</c:v>
                </c:pt>
                <c:pt idx="5">
                  <c:v>46.286445263076956</c:v>
                </c:pt>
                <c:pt idx="6">
                  <c:v>52.499406125717442</c:v>
                </c:pt>
              </c:numCache>
            </c:numRef>
          </c:val>
        </c:ser>
        <c:ser>
          <c:idx val="2"/>
          <c:order val="1"/>
          <c:tx>
            <c:strRef>
              <c:f>'IO tipología y categoría'!$D$8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categoría'!$B$10,'IO tipología y categoría'!$B$12:$B$16,'IO tipología y categoría'!$B$18)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categoría'!$D$10,'IO tipología y categoría'!$D$12:$D$16,'IO tipología y categoría'!$D$18)</c:f>
              <c:numCache>
                <c:formatCode>#,##0.00_)</c:formatCode>
                <c:ptCount val="7"/>
                <c:pt idx="0">
                  <c:v>58.74398489839048</c:v>
                </c:pt>
                <c:pt idx="1">
                  <c:v>68.537551500751988</c:v>
                </c:pt>
                <c:pt idx="2">
                  <c:v>67.233649723469398</c:v>
                </c:pt>
                <c:pt idx="3">
                  <c:v>76.615583763210253</c:v>
                </c:pt>
                <c:pt idx="4">
                  <c:v>57.932201907795033</c:v>
                </c:pt>
                <c:pt idx="5">
                  <c:v>46.430125420804742</c:v>
                </c:pt>
                <c:pt idx="6">
                  <c:v>52.735028464579848</c:v>
                </c:pt>
              </c:numCache>
            </c:numRef>
          </c:val>
        </c:ser>
        <c:dLbls>
          <c:showVal val="1"/>
        </c:dLbls>
        <c:gapWidth val="30"/>
        <c:overlap val="-10"/>
        <c:axId val="179548160"/>
        <c:axId val="179550080"/>
      </c:barChart>
      <c:lineChart>
        <c:grouping val="standard"/>
        <c:ser>
          <c:idx val="1"/>
          <c:order val="2"/>
          <c:tx>
            <c:strRef>
              <c:f>'IO tipología y categoría'!$E$8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415853678667475E-2"/>
                  <c:y val="-0.2448495344731526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6.1400485316693912E-2"/>
                  <c:y val="-0.2195055413469737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5435877119128E-2"/>
                  <c:y val="-0.1168391163380792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5241255220455851E-2"/>
                  <c:y val="-0.1878059488088287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6361445385364493E-2"/>
                  <c:y val="-0.3852067852132300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57983789762086E-2"/>
                  <c:y val="-0.272298366796222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70529391373252E-2"/>
                  <c:y val="-0.3024929684300973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categoría'!$E$10,'IO tipología y categoría'!$E$12:$E$16,'IO tipología y categoría'!$E$18)</c:f>
              <c:numCache>
                <c:formatCode>0.00%</c:formatCode>
                <c:ptCount val="7"/>
                <c:pt idx="0">
                  <c:v>2.5121666394654296E-2</c:v>
                </c:pt>
                <c:pt idx="1">
                  <c:v>4.5162418519454794E-2</c:v>
                </c:pt>
                <c:pt idx="2">
                  <c:v>7.5703095582815072E-2</c:v>
                </c:pt>
                <c:pt idx="3">
                  <c:v>6.9270223077383397E-2</c:v>
                </c:pt>
                <c:pt idx="4">
                  <c:v>-1.5590650213822221E-2</c:v>
                </c:pt>
                <c:pt idx="5">
                  <c:v>3.1041519155587949E-3</c:v>
                </c:pt>
                <c:pt idx="6">
                  <c:v>4.4880953186055006E-3</c:v>
                </c:pt>
              </c:numCache>
            </c:numRef>
          </c:val>
        </c:ser>
        <c:dLbls>
          <c:showVal val="1"/>
        </c:dLbls>
        <c:marker val="1"/>
        <c:axId val="179551616"/>
        <c:axId val="178783360"/>
      </c:lineChart>
      <c:catAx>
        <c:axId val="1795481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1.0908070453457734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9550080"/>
        <c:crosses val="autoZero"/>
        <c:auto val="1"/>
        <c:lblAlgn val="ctr"/>
        <c:lblOffset val="100"/>
        <c:tickLblSkip val="1"/>
        <c:tickMarkSkip val="1"/>
      </c:catAx>
      <c:valAx>
        <c:axId val="179550080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79548160"/>
        <c:crosses val="autoZero"/>
        <c:crossBetween val="between"/>
      </c:valAx>
      <c:catAx>
        <c:axId val="179551616"/>
        <c:scaling>
          <c:orientation val="minMax"/>
        </c:scaling>
        <c:delete val="1"/>
        <c:axPos val="b"/>
        <c:tickLblPos val="none"/>
        <c:crossAx val="178783360"/>
        <c:crosses val="autoZero"/>
        <c:auto val="1"/>
        <c:lblAlgn val="ctr"/>
        <c:lblOffset val="100"/>
      </c:catAx>
      <c:valAx>
        <c:axId val="178783360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795516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40535499100396"/>
          <c:y val="0.17800296702042709"/>
          <c:w val="0.62565228874692558"/>
          <c:h val="4.979734310704793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33" r="0.75000000000000933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mensual'!$B$6:$F$6</c:f>
          <c:strCache>
            <c:ptCount val="1"/>
            <c:pt idx="0">
              <c:v>EVOLUCIÓN  DE INDICES DE OCUPACIÓN EN ESTABLECIMIENTOS ALOJATIVOS DE ARONA</c:v>
            </c:pt>
          </c:strCache>
        </c:strRef>
      </c:tx>
      <c:layout>
        <c:manualLayout>
          <c:xMode val="edge"/>
          <c:yMode val="edge"/>
          <c:x val="0.19146683464566941"/>
          <c:y val="4.62941364869682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3437"/>
          <c:h val="0.52764976958525345"/>
        </c:manualLayout>
      </c:layout>
      <c:lineChart>
        <c:grouping val="standard"/>
        <c:ser>
          <c:idx val="2"/>
          <c:order val="0"/>
          <c:tx>
            <c:v>2006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#,##0.00</c:formatCode>
              <c:ptCount val="12"/>
              <c:pt idx="0">
                <c:v>68.349999999999994</c:v>
              </c:pt>
              <c:pt idx="1">
                <c:v>71.260000000000005</c:v>
              </c:pt>
              <c:pt idx="2">
                <c:v>69.349999999999994</c:v>
              </c:pt>
              <c:pt idx="3">
                <c:v>64.290000000000006</c:v>
              </c:pt>
              <c:pt idx="4">
                <c:v>52.8</c:v>
              </c:pt>
              <c:pt idx="5">
                <c:v>58.81</c:v>
              </c:pt>
              <c:pt idx="6">
                <c:v>71.22</c:v>
              </c:pt>
              <c:pt idx="7">
                <c:v>79.92</c:v>
              </c:pt>
              <c:pt idx="8">
                <c:v>63.63</c:v>
              </c:pt>
              <c:pt idx="9">
                <c:v>68.669999999999987</c:v>
              </c:pt>
              <c:pt idx="10">
                <c:v>66.84</c:v>
              </c:pt>
              <c:pt idx="11">
                <c:v>66.11</c:v>
              </c:pt>
            </c:numLit>
          </c:val>
        </c:ser>
        <c:ser>
          <c:idx val="4"/>
          <c:order val="1"/>
          <c:tx>
            <c:v>2007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#,##0.00</c:formatCode>
              <c:ptCount val="12"/>
              <c:pt idx="0">
                <c:v>67.13</c:v>
              </c:pt>
              <c:pt idx="1">
                <c:v>71.14</c:v>
              </c:pt>
              <c:pt idx="2">
                <c:v>68.63</c:v>
              </c:pt>
              <c:pt idx="3">
                <c:v>56.260000000000012</c:v>
              </c:pt>
              <c:pt idx="4">
                <c:v>49.85</c:v>
              </c:pt>
              <c:pt idx="5">
                <c:v>53.18</c:v>
              </c:pt>
              <c:pt idx="6">
                <c:v>65.400000000000006</c:v>
              </c:pt>
              <c:pt idx="7">
                <c:v>71.930000000000007</c:v>
              </c:pt>
              <c:pt idx="8">
                <c:v>57.84</c:v>
              </c:pt>
              <c:pt idx="9">
                <c:v>61.28</c:v>
              </c:pt>
              <c:pt idx="10">
                <c:v>68.92</c:v>
              </c:pt>
              <c:pt idx="11">
                <c:v>66.679999999999978</c:v>
              </c:pt>
            </c:numLit>
          </c:val>
        </c:ser>
        <c:ser>
          <c:idx val="5"/>
          <c:order val="2"/>
          <c:tx>
            <c:v>2008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#,##0.00</c:formatCode>
              <c:ptCount val="12"/>
              <c:pt idx="0">
                <c:v>70.22</c:v>
              </c:pt>
              <c:pt idx="1">
                <c:v>74.540000000000006</c:v>
              </c:pt>
              <c:pt idx="2">
                <c:v>71.790000000000006</c:v>
              </c:pt>
              <c:pt idx="3">
                <c:v>58.83</c:v>
              </c:pt>
              <c:pt idx="4">
                <c:v>51.11</c:v>
              </c:pt>
              <c:pt idx="5">
                <c:v>59.35</c:v>
              </c:pt>
              <c:pt idx="6">
                <c:v>68.260000000000005</c:v>
              </c:pt>
              <c:pt idx="7">
                <c:v>71.86999999999999</c:v>
              </c:pt>
              <c:pt idx="8">
                <c:v>56.59</c:v>
              </c:pt>
              <c:pt idx="9">
                <c:v>59.96</c:v>
              </c:pt>
              <c:pt idx="10">
                <c:v>63.96</c:v>
              </c:pt>
              <c:pt idx="11">
                <c:v>60.6</c:v>
              </c:pt>
            </c:numLit>
          </c:val>
        </c:ser>
        <c:ser>
          <c:idx val="6"/>
          <c:order val="3"/>
          <c:tx>
            <c:v>2009</c:v>
          </c:tx>
          <c:spPr>
            <a:ln>
              <a:solidFill>
                <a:srgbClr val="0066FF"/>
              </a:solidFill>
            </a:ln>
          </c:spPr>
          <c:marker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#,##0.00</c:formatCode>
              <c:ptCount val="12"/>
              <c:pt idx="0">
                <c:v>62.97</c:v>
              </c:pt>
              <c:pt idx="1">
                <c:v>64.47</c:v>
              </c:pt>
              <c:pt idx="2">
                <c:v>60.230000000000011</c:v>
              </c:pt>
              <c:pt idx="3">
                <c:v>53.98</c:v>
              </c:pt>
              <c:pt idx="4">
                <c:v>43.49</c:v>
              </c:pt>
              <c:pt idx="5">
                <c:v>48.650921001231985</c:v>
              </c:pt>
              <c:pt idx="6">
                <c:v>60.33</c:v>
              </c:pt>
              <c:pt idx="7">
                <c:v>64.83</c:v>
              </c:pt>
              <c:pt idx="8">
                <c:v>51.97</c:v>
              </c:pt>
              <c:pt idx="9">
                <c:v>55.379656895756845</c:v>
              </c:pt>
              <c:pt idx="10">
                <c:v>54.603405251960424</c:v>
              </c:pt>
              <c:pt idx="11">
                <c:v>54.366767791419946</c:v>
              </c:pt>
            </c:numLit>
          </c:val>
        </c:ser>
        <c:ser>
          <c:idx val="7"/>
          <c:order val="4"/>
          <c:tx>
            <c:v>2010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#,##0.00</c:formatCode>
              <c:ptCount val="12"/>
              <c:pt idx="0">
                <c:v>61.43</c:v>
              </c:pt>
              <c:pt idx="1">
                <c:v>62.58</c:v>
              </c:pt>
              <c:pt idx="2">
                <c:v>60.857908202957205</c:v>
              </c:pt>
              <c:pt idx="3">
                <c:v>51.02904569466947</c:v>
              </c:pt>
              <c:pt idx="4">
                <c:v>45.542941967683639</c:v>
              </c:pt>
              <c:pt idx="5">
                <c:v>52.256054031572205</c:v>
              </c:pt>
              <c:pt idx="6">
                <c:v>65.543821197739646</c:v>
              </c:pt>
              <c:pt idx="7">
                <c:v>70.851891673619676</c:v>
              </c:pt>
            </c:numLit>
          </c:val>
        </c:ser>
        <c:dLbls>
          <c:showVal val="1"/>
        </c:dLbls>
        <c:marker val="1"/>
        <c:axId val="178701440"/>
        <c:axId val="178703744"/>
      </c:lineChart>
      <c:catAx>
        <c:axId val="1787014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6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8703744"/>
        <c:crosses val="autoZero"/>
        <c:auto val="1"/>
        <c:lblAlgn val="ctr"/>
        <c:lblOffset val="100"/>
        <c:tickLblSkip val="1"/>
        <c:tickMarkSkip val="1"/>
      </c:catAx>
      <c:valAx>
        <c:axId val="178703744"/>
        <c:scaling>
          <c:orientation val="minMax"/>
          <c:max val="100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8701440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445E-2"/>
          <c:y val="0.14589880409231318"/>
          <c:w val="0.89999991601050777"/>
          <c:h val="4.966129042004888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21" r="0.75000000000000921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'!$D$7</c:f>
          <c:strCache>
            <c:ptCount val="1"/>
            <c:pt idx="0">
              <c:v>acumulado agosto 2010 </c:v>
            </c:pt>
          </c:strCache>
        </c:strRef>
      </c:tx>
      <c:layout>
        <c:manualLayout>
          <c:xMode val="edge"/>
          <c:yMode val="edge"/>
          <c:x val="0.35754550182007316"/>
          <c:y val="0.13692733848008443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7528200261612229"/>
          <c:w val="0.91406319737487662"/>
          <c:h val="0.35123342481212605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'!$D$7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('EM zonas y tipología '!$D$9:$D$11,'EM zonas y tipología '!$D$13:$D$15,'EM zonas y tipología '!$D$17:$D$19)</c:f>
              <c:numCache>
                <c:formatCode>#,##0.00_)</c:formatCode>
                <c:ptCount val="9"/>
                <c:pt idx="0">
                  <c:v>7.4696014812196978</c:v>
                </c:pt>
                <c:pt idx="1">
                  <c:v>6.9941533826857318</c:v>
                </c:pt>
                <c:pt idx="2">
                  <c:v>8.2036398933444179</c:v>
                </c:pt>
                <c:pt idx="3">
                  <c:v>7.7841531014972256</c:v>
                </c:pt>
                <c:pt idx="4">
                  <c:v>7.3923723357554101</c:v>
                </c:pt>
                <c:pt idx="5">
                  <c:v>8.3077952806919733</c:v>
                </c:pt>
                <c:pt idx="6">
                  <c:v>7.9862856641189621</c:v>
                </c:pt>
                <c:pt idx="7">
                  <c:v>7.7574415113682127</c:v>
                </c:pt>
                <c:pt idx="8">
                  <c:v>8.1786799178916549</c:v>
                </c:pt>
              </c:numCache>
            </c:numRef>
          </c:val>
        </c:ser>
        <c:dLbls>
          <c:showVal val="1"/>
        </c:dLbls>
        <c:gapWidth val="30"/>
        <c:axId val="179626752"/>
        <c:axId val="179628672"/>
      </c:barChart>
      <c:catAx>
        <c:axId val="1796267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3973122705833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9628672"/>
        <c:crosses val="autoZero"/>
        <c:auto val="1"/>
        <c:lblAlgn val="ctr"/>
        <c:lblOffset val="100"/>
        <c:tickLblSkip val="1"/>
        <c:tickMarkSkip val="1"/>
      </c:catAx>
      <c:valAx>
        <c:axId val="179628672"/>
        <c:scaling>
          <c:orientation val="minMax"/>
        </c:scaling>
        <c:delete val="1"/>
        <c:axPos val="l"/>
        <c:numFmt formatCode="#,##0.00_)" sourceLinked="1"/>
        <c:tickLblPos val="none"/>
        <c:crossAx val="179626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categoría'!$B$6:$E$6</c:f>
          <c:strCache>
            <c:ptCount val="1"/>
            <c:pt idx="0">
              <c:v>ESTANCIAS MEDIAS DE LOS TURISTAS ALOJADOS EN ARONA SEGÚN TIPOLOGÍA Y CATEGORÍA DE ESTABLECIMIENTO</c:v>
            </c:pt>
          </c:strCache>
        </c:strRef>
      </c:tx>
      <c:layout>
        <c:manualLayout>
          <c:xMode val="edge"/>
          <c:yMode val="edge"/>
          <c:x val="0.10605418836752002"/>
          <c:y val="7.074989967203132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3131644133235669"/>
          <c:w val="0.90886793539522259"/>
          <c:h val="0.41014682479277087"/>
        </c:manualLayout>
      </c:layout>
      <c:barChart>
        <c:barDir val="col"/>
        <c:grouping val="clustered"/>
        <c:ser>
          <c:idx val="0"/>
          <c:order val="0"/>
          <c:tx>
            <c:strRef>
              <c:f>'EM tipología y categoría'!$C$7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categoría'!$B$9,'EM tipología y categoría'!$B$11:$B$15,'EM tipología y categoría'!$B$17)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categoría'!$C$9,'EM tipología y categoría'!$C$11:$C$15,'EM tipología y categoría'!$C$17)</c:f>
              <c:numCache>
                <c:formatCode>#,##0.00_)</c:formatCode>
                <c:ptCount val="7"/>
                <c:pt idx="0">
                  <c:v>8.1465201853526459</c:v>
                </c:pt>
                <c:pt idx="1">
                  <c:v>8.0438882554729627</c:v>
                </c:pt>
                <c:pt idx="2">
                  <c:v>7.9493676222596967</c:v>
                </c:pt>
                <c:pt idx="3">
                  <c:v>8.1886525139664812</c:v>
                </c:pt>
                <c:pt idx="4">
                  <c:v>7.8411345306564488</c:v>
                </c:pt>
                <c:pt idx="5">
                  <c:v>7.6736585931162358</c:v>
                </c:pt>
                <c:pt idx="6">
                  <c:v>8.2226444428441905</c:v>
                </c:pt>
              </c:numCache>
            </c:numRef>
          </c:val>
        </c:ser>
        <c:ser>
          <c:idx val="2"/>
          <c:order val="1"/>
          <c:tx>
            <c:strRef>
              <c:f>'EM tipología y categoría'!$D$7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categoría'!$B$9,'EM tipología y categoría'!$B$11:$B$15,'EM tipología y categoría'!$B$17)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categoría'!$D$9,'EM tipología y categoría'!$D$11:$D$15,'EM tipología y categoría'!$D$17)</c:f>
              <c:numCache>
                <c:formatCode>#,##0.00_)</c:formatCode>
                <c:ptCount val="7"/>
                <c:pt idx="0">
                  <c:v>7.9862856641189621</c:v>
                </c:pt>
                <c:pt idx="1">
                  <c:v>7.7574415113682127</c:v>
                </c:pt>
                <c:pt idx="2">
                  <c:v>7.89465797411696</c:v>
                </c:pt>
                <c:pt idx="3">
                  <c:v>7.8374811254377716</c:v>
                </c:pt>
                <c:pt idx="4">
                  <c:v>7.6245512233469217</c:v>
                </c:pt>
                <c:pt idx="5">
                  <c:v>6.5783041315163313</c:v>
                </c:pt>
                <c:pt idx="6">
                  <c:v>8.1786799178916549</c:v>
                </c:pt>
              </c:numCache>
            </c:numRef>
          </c:val>
        </c:ser>
        <c:dLbls>
          <c:showVal val="1"/>
        </c:dLbls>
        <c:gapWidth val="30"/>
        <c:overlap val="-10"/>
        <c:axId val="181250688"/>
        <c:axId val="181265152"/>
      </c:barChart>
      <c:lineChart>
        <c:grouping val="standard"/>
        <c:ser>
          <c:idx val="1"/>
          <c:order val="2"/>
          <c:tx>
            <c:strRef>
              <c:f>'EM tipología y categoría'!$E$7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4485720632883344E-2"/>
                  <c:y val="-0.1387401574803151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808695151350667E-2"/>
                  <c:y val="-0.1970051063476467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80966603312507E-2"/>
                  <c:y val="-0.1143154864868604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118422893063129E-2"/>
                  <c:y val="-0.2252710238988140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52411160203807E-2"/>
                  <c:y val="-0.1735341737818802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4820263454529E-2"/>
                  <c:y val="-0.4604624773397181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07474144102017E-2"/>
                  <c:y val="-0.1337885224803841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5E-2"/>
                  <c:y val="-0.30338568838825158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categoría'!$E$9,'EM tipología y categoría'!$E$11:$E$15,'EM tipología y categoría'!$E$17)</c:f>
              <c:numCache>
                <c:formatCode>#,##0.00_)</c:formatCode>
                <c:ptCount val="7"/>
                <c:pt idx="0">
                  <c:v>-0.16023452123368376</c:v>
                </c:pt>
                <c:pt idx="1">
                  <c:v>-0.28644674410475002</c:v>
                </c:pt>
                <c:pt idx="2">
                  <c:v>-5.4709648142736711E-2</c:v>
                </c:pt>
                <c:pt idx="3">
                  <c:v>-0.35117138852870955</c:v>
                </c:pt>
                <c:pt idx="4">
                  <c:v>-0.21658330730952713</c:v>
                </c:pt>
                <c:pt idx="5">
                  <c:v>-1.0953544615999045</c:v>
                </c:pt>
                <c:pt idx="6">
                  <c:v>-4.3964524952535555E-2</c:v>
                </c:pt>
              </c:numCache>
            </c:numRef>
          </c:val>
        </c:ser>
        <c:dLbls>
          <c:showVal val="1"/>
        </c:dLbls>
        <c:marker val="1"/>
        <c:axId val="181266688"/>
        <c:axId val="182030336"/>
      </c:lineChart>
      <c:catAx>
        <c:axId val="1812506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169E-3"/>
              <c:y val="0.9582556665905064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265152"/>
        <c:crosses val="autoZero"/>
        <c:auto val="1"/>
        <c:lblAlgn val="ctr"/>
        <c:lblOffset val="100"/>
        <c:tickLblSkip val="1"/>
        <c:tickMarkSkip val="1"/>
      </c:catAx>
      <c:valAx>
        <c:axId val="181265152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81250688"/>
        <c:crosses val="autoZero"/>
        <c:crossBetween val="between"/>
      </c:valAx>
      <c:catAx>
        <c:axId val="181266688"/>
        <c:scaling>
          <c:orientation val="minMax"/>
        </c:scaling>
        <c:delete val="1"/>
        <c:axPos val="b"/>
        <c:tickLblPos val="none"/>
        <c:crossAx val="182030336"/>
        <c:crosses val="autoZero"/>
        <c:auto val="1"/>
        <c:lblAlgn val="ctr"/>
        <c:lblOffset val="100"/>
      </c:catAx>
      <c:valAx>
        <c:axId val="182030336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1812666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812479944709124"/>
          <c:y val="0.17905484134342639"/>
          <c:w val="0.60468804252134045"/>
          <c:h val="8.048781501256921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33" r="0.75000000000000933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mensual'!$B$6:$F$6</c:f>
          <c:strCache>
            <c:ptCount val="1"/>
            <c:pt idx="0">
              <c:v>EVOLUCIÓN  DE LA ESTANCIA MEDIA  DE LOS TURISTAS ALOJADOS EN ARONA</c:v>
            </c:pt>
          </c:strCache>
        </c:strRef>
      </c:tx>
      <c:layout>
        <c:manualLayout>
          <c:xMode val="edge"/>
          <c:yMode val="edge"/>
          <c:x val="0.14671163575042651"/>
          <c:y val="2.518891687657495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384"/>
          <c:h val="0.48866558842882707"/>
        </c:manualLayout>
      </c:layout>
      <c:lineChart>
        <c:grouping val="standard"/>
        <c:ser>
          <c:idx val="2"/>
          <c:order val="0"/>
          <c:tx>
            <c:v>2006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8.91</c:v>
              </c:pt>
              <c:pt idx="1">
                <c:v>9.16</c:v>
              </c:pt>
              <c:pt idx="2">
                <c:v>8.7000000000000011</c:v>
              </c:pt>
              <c:pt idx="3">
                <c:v>7.94</c:v>
              </c:pt>
              <c:pt idx="4">
                <c:v>8.68</c:v>
              </c:pt>
              <c:pt idx="5">
                <c:v>8.41</c:v>
              </c:pt>
              <c:pt idx="6">
                <c:v>9.44</c:v>
              </c:pt>
              <c:pt idx="7">
                <c:v>9.3700000000000028</c:v>
              </c:pt>
              <c:pt idx="8">
                <c:v>8.2800000000000011</c:v>
              </c:pt>
              <c:pt idx="9">
                <c:v>7.99</c:v>
              </c:pt>
              <c:pt idx="10">
                <c:v>8.91</c:v>
              </c:pt>
              <c:pt idx="11">
                <c:v>8.43</c:v>
              </c:pt>
            </c:numLit>
          </c:val>
        </c:ser>
        <c:ser>
          <c:idx val="4"/>
          <c:order val="1"/>
          <c:tx>
            <c:v>2007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9.39</c:v>
              </c:pt>
              <c:pt idx="1">
                <c:v>8.7200000000000024</c:v>
              </c:pt>
              <c:pt idx="2">
                <c:v>8.4</c:v>
              </c:pt>
              <c:pt idx="3">
                <c:v>8.09</c:v>
              </c:pt>
              <c:pt idx="4">
                <c:v>8.66</c:v>
              </c:pt>
              <c:pt idx="5">
                <c:v>7.81</c:v>
              </c:pt>
              <c:pt idx="6">
                <c:v>8.8500000000000032</c:v>
              </c:pt>
              <c:pt idx="7">
                <c:v>8.77</c:v>
              </c:pt>
              <c:pt idx="8">
                <c:v>8.620000000000001</c:v>
              </c:pt>
              <c:pt idx="9">
                <c:v>7.8</c:v>
              </c:pt>
              <c:pt idx="10">
                <c:v>8.57</c:v>
              </c:pt>
              <c:pt idx="11">
                <c:v>8.7000000000000011</c:v>
              </c:pt>
            </c:numLit>
          </c:val>
        </c:ser>
        <c:ser>
          <c:idx val="5"/>
          <c:order val="2"/>
          <c:tx>
            <c:v>2008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9.620000000000001</c:v>
              </c:pt>
              <c:pt idx="1">
                <c:v>8.76</c:v>
              </c:pt>
              <c:pt idx="2">
                <c:v>8.39</c:v>
              </c:pt>
              <c:pt idx="3">
                <c:v>8.25</c:v>
              </c:pt>
              <c:pt idx="4">
                <c:v>7.74</c:v>
              </c:pt>
              <c:pt idx="5">
                <c:v>8.18</c:v>
              </c:pt>
              <c:pt idx="6">
                <c:v>8.83</c:v>
              </c:pt>
              <c:pt idx="7">
                <c:v>8.5</c:v>
              </c:pt>
              <c:pt idx="8">
                <c:v>8.620000000000001</c:v>
              </c:pt>
              <c:pt idx="9">
                <c:v>7.89</c:v>
              </c:pt>
              <c:pt idx="10">
                <c:v>8.120000000000001</c:v>
              </c:pt>
              <c:pt idx="11">
                <c:v>8.7900000000000009</c:v>
              </c:pt>
            </c:numLit>
          </c:val>
        </c:ser>
        <c:ser>
          <c:idx val="6"/>
          <c:order val="3"/>
          <c:tx>
            <c:v>2009</c:v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9.44</c:v>
              </c:pt>
              <c:pt idx="1">
                <c:v>8.7200000000000024</c:v>
              </c:pt>
              <c:pt idx="2">
                <c:v>8.27</c:v>
              </c:pt>
              <c:pt idx="3">
                <c:v>7.26</c:v>
              </c:pt>
              <c:pt idx="4">
                <c:v>7.44</c:v>
              </c:pt>
              <c:pt idx="5">
                <c:v>8.0019670640333675</c:v>
              </c:pt>
              <c:pt idx="6">
                <c:v>7.91</c:v>
              </c:pt>
              <c:pt idx="7">
                <c:v>8.120000000000001</c:v>
              </c:pt>
              <c:pt idx="8">
                <c:v>8.07</c:v>
              </c:pt>
              <c:pt idx="9">
                <c:v>7.6781507074695625</c:v>
              </c:pt>
              <c:pt idx="10">
                <c:v>8.389417461094995</c:v>
              </c:pt>
              <c:pt idx="11">
                <c:v>8.2870722089573832</c:v>
              </c:pt>
            </c:numLit>
          </c:val>
        </c:ser>
        <c:ser>
          <c:idx val="7"/>
          <c:order val="4"/>
          <c:tx>
            <c:v>2010</c:v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5"/>
            <c:spPr>
              <a:solidFill>
                <a:srgbClr val="4F81BD"/>
              </a:solidFill>
              <a:ln>
                <a:solidFill>
                  <a:srgbClr val="4F81BD"/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8.7100000000000009</c:v>
              </c:pt>
              <c:pt idx="1">
                <c:v>8.6</c:v>
              </c:pt>
              <c:pt idx="2">
                <c:v>8.4407755503341129</c:v>
              </c:pt>
              <c:pt idx="3">
                <c:v>6.5257726229885602</c:v>
              </c:pt>
              <c:pt idx="4">
                <c:v>7.4561450096384574</c:v>
              </c:pt>
              <c:pt idx="5">
                <c:v>7.8386270730321925</c:v>
              </c:pt>
              <c:pt idx="6">
                <c:v>7.8896900575377362</c:v>
              </c:pt>
              <c:pt idx="7">
                <c:v>8.4193019222430987</c:v>
              </c:pt>
            </c:numLit>
          </c:val>
        </c:ser>
        <c:dLbls>
          <c:showVal val="1"/>
        </c:dLbls>
        <c:marker val="1"/>
        <c:axId val="182595584"/>
        <c:axId val="182597888"/>
      </c:lineChart>
      <c:catAx>
        <c:axId val="1825955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29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597888"/>
        <c:crosses val="autoZero"/>
        <c:auto val="1"/>
        <c:lblAlgn val="ctr"/>
        <c:lblOffset val="100"/>
        <c:tickLblSkip val="1"/>
        <c:tickMarkSkip val="1"/>
      </c:catAx>
      <c:valAx>
        <c:axId val="182597888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5955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8.7127599775154593E-2"/>
          <c:y val="0.15530941182687794"/>
          <c:w val="0.89999991147819169"/>
          <c:h val="5.428578977963330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21" r="0.75000000000000921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8553005769894638"/>
          <c:y val="7.8110989714802403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3.7383177570094642E-2"/>
          <c:y val="0.20975609756097946"/>
          <c:w val="0.93458086086700187"/>
          <c:h val="0.37560975609756098"/>
        </c:manualLayout>
      </c:layout>
      <c:barChart>
        <c:barDir val="col"/>
        <c:grouping val="clustered"/>
        <c:ser>
          <c:idx val="2"/>
          <c:order val="0"/>
          <c:tx>
            <c:strRef>
              <c:f>'Alojados por municipio'!$E$7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tx2">
                      <a:lumMod val="75000"/>
                    </a:scheme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('Alojados por municipio'!$E$9:$E$11,'Alojados por municipio'!$E$13:$E$15,'Alojados por municipio'!$E$17:$E$19,'Alojados por municipio'!$E$21:$E$23,'Alojados por municipio'!$E$25:$E$27)</c:f>
              <c:numCache>
                <c:formatCode>#,##0_)</c:formatCode>
                <c:ptCount val="15"/>
                <c:pt idx="0">
                  <c:v>3231391</c:v>
                </c:pt>
                <c:pt idx="1">
                  <c:v>1961134</c:v>
                </c:pt>
                <c:pt idx="2">
                  <c:v>1270257</c:v>
                </c:pt>
                <c:pt idx="3">
                  <c:v>1143927</c:v>
                </c:pt>
                <c:pt idx="4">
                  <c:v>752704</c:v>
                </c:pt>
                <c:pt idx="5">
                  <c:v>391223</c:v>
                </c:pt>
                <c:pt idx="6">
                  <c:v>956809</c:v>
                </c:pt>
                <c:pt idx="7">
                  <c:v>437008</c:v>
                </c:pt>
                <c:pt idx="8">
                  <c:v>519801</c:v>
                </c:pt>
                <c:pt idx="9">
                  <c:v>487133</c:v>
                </c:pt>
                <c:pt idx="10">
                  <c:v>335645</c:v>
                </c:pt>
                <c:pt idx="11">
                  <c:v>151488</c:v>
                </c:pt>
                <c:pt idx="12">
                  <c:v>102605</c:v>
                </c:pt>
                <c:pt idx="13">
                  <c:v>102605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10"/>
        <c:overlap val="-10"/>
        <c:axId val="182737536"/>
        <c:axId val="182743808"/>
      </c:barChart>
      <c:catAx>
        <c:axId val="1827375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385851301297911E-3"/>
              <c:y val="0.908943089430894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743808"/>
        <c:crosses val="autoZero"/>
        <c:auto val="1"/>
        <c:lblAlgn val="ctr"/>
        <c:lblOffset val="100"/>
        <c:tickLblSkip val="1"/>
        <c:tickMarkSkip val="1"/>
      </c:catAx>
      <c:valAx>
        <c:axId val="182743808"/>
        <c:scaling>
          <c:orientation val="minMax"/>
        </c:scaling>
        <c:delete val="1"/>
        <c:axPos val="l"/>
        <c:numFmt formatCode="#,##0_)" sourceLinked="1"/>
        <c:tickLblPos val="none"/>
        <c:crossAx val="182737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categoría'!$B$7:$G$7</c:f>
          <c:strCache>
            <c:ptCount val="1"/>
            <c:pt idx="0">
              <c:v>TURISMO ALOJADO EN ADEJE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1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076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categoría'!$C$8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categoría'!$B$10,'Alojados tipología y categoría'!$B$12:$B$16,'Alojados tipología y categoría'!$B$18)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categoría'!$C$10,'Alojados tipología y categoría'!$C$12:$C$16,'Alojados tipología y categoría'!$C$18)</c:f>
              <c:numCache>
                <c:formatCode>#,##0_)</c:formatCode>
                <c:ptCount val="7"/>
                <c:pt idx="0">
                  <c:v>1116098</c:v>
                </c:pt>
                <c:pt idx="1">
                  <c:v>708393</c:v>
                </c:pt>
                <c:pt idx="2">
                  <c:v>96778</c:v>
                </c:pt>
                <c:pt idx="3">
                  <c:v>473827</c:v>
                </c:pt>
                <c:pt idx="4">
                  <c:v>126727</c:v>
                </c:pt>
                <c:pt idx="5">
                  <c:v>11061</c:v>
                </c:pt>
                <c:pt idx="6">
                  <c:v>407705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categoría'!$E$8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categoría'!$B$10,'Alojados tipología y categoría'!$B$12:$B$16,'Alojados tipología y categoría'!$B$18)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categoría'!$E$10,'Alojados tipología y categoría'!$E$12:$E$16,'Alojados tipología y categoría'!$E$18)</c:f>
              <c:numCache>
                <c:formatCode>#,##0_)</c:formatCode>
                <c:ptCount val="7"/>
                <c:pt idx="0">
                  <c:v>1143927</c:v>
                </c:pt>
                <c:pt idx="1">
                  <c:v>752704</c:v>
                </c:pt>
                <c:pt idx="2">
                  <c:v>108595</c:v>
                </c:pt>
                <c:pt idx="3">
                  <c:v>515799</c:v>
                </c:pt>
                <c:pt idx="4">
                  <c:v>116801</c:v>
                </c:pt>
                <c:pt idx="5">
                  <c:v>11509</c:v>
                </c:pt>
                <c:pt idx="6">
                  <c:v>391223</c:v>
                </c:pt>
              </c:numCache>
            </c:numRef>
          </c:val>
        </c:ser>
        <c:dLbls>
          <c:showVal val="1"/>
        </c:dLbls>
        <c:gapWidth val="30"/>
        <c:overlap val="-10"/>
        <c:axId val="183787520"/>
        <c:axId val="183789440"/>
      </c:barChart>
      <c:lineChart>
        <c:grouping val="standard"/>
        <c:ser>
          <c:idx val="1"/>
          <c:order val="2"/>
          <c:tx>
            <c:strRef>
              <c:f>'Alojados tipología y categoría'!$G$8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4142298688755383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0.2065630985316026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0.1301159479417404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93E-2"/>
                  <c:y val="-5.033967947353779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5901936676776E-2"/>
                  <c:y val="-0.2393400514054921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8508999911084E-2"/>
                  <c:y val="4.399692242211941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872882764289385E-2"/>
                  <c:y val="-0.2623471442369080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6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categoría'!$G$10,'Alojados tipología y categoría'!$G$12:$G$16,'Alojados tipología y categoría'!$G$18)</c:f>
              <c:numCache>
                <c:formatCode>0.0%</c:formatCode>
                <c:ptCount val="7"/>
                <c:pt idx="0">
                  <c:v>2.4934190366795748E-2</c:v>
                </c:pt>
                <c:pt idx="1">
                  <c:v>6.2551436843672939E-2</c:v>
                </c:pt>
                <c:pt idx="2">
                  <c:v>0.12210419723490876</c:v>
                </c:pt>
                <c:pt idx="3">
                  <c:v>8.8580853349429223E-2</c:v>
                </c:pt>
                <c:pt idx="4">
                  <c:v>-7.8325850055631391E-2</c:v>
                </c:pt>
                <c:pt idx="5">
                  <c:v>4.050266702829762E-2</c:v>
                </c:pt>
                <c:pt idx="6">
                  <c:v>-4.04262886155431E-2</c:v>
                </c:pt>
              </c:numCache>
            </c:numRef>
          </c:val>
        </c:ser>
        <c:dLbls>
          <c:showVal val="1"/>
        </c:dLbls>
        <c:marker val="1"/>
        <c:axId val="183790976"/>
        <c:axId val="183800960"/>
      </c:lineChart>
      <c:catAx>
        <c:axId val="1837875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2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789440"/>
        <c:crosses val="autoZero"/>
        <c:auto val="1"/>
        <c:lblAlgn val="ctr"/>
        <c:lblOffset val="100"/>
        <c:tickLblSkip val="1"/>
        <c:tickMarkSkip val="1"/>
      </c:catAx>
      <c:valAx>
        <c:axId val="18378944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83787520"/>
        <c:crosses val="autoZero"/>
        <c:crossBetween val="between"/>
      </c:valAx>
      <c:catAx>
        <c:axId val="183790976"/>
        <c:scaling>
          <c:orientation val="minMax"/>
        </c:scaling>
        <c:delete val="1"/>
        <c:axPos val="b"/>
        <c:tickLblPos val="none"/>
        <c:crossAx val="183800960"/>
        <c:crosses val="autoZero"/>
        <c:auto val="1"/>
        <c:lblAlgn val="ctr"/>
        <c:lblOffset val="100"/>
      </c:catAx>
      <c:valAx>
        <c:axId val="18380096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83790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25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33" r="0.75000000000000933" t="1" header="0" footer="0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categoría'!$I$7:$N$7</c:f>
          <c:strCache>
            <c:ptCount val="1"/>
            <c:pt idx="0">
              <c:v>TURISMO ALOJADO EN ARONA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2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093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categoría'!$J$8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categoría'!$I$10,'Alojados tipología y categoría'!$I$12:$I$16,'Alojados tipología y categoría'!$I$18)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categoría'!$J$10,'Alojados tipología y categoría'!$J$12:$J$16,'Alojados tipología y categoría'!$J$18)</c:f>
              <c:numCache>
                <c:formatCode>#,##0_)</c:formatCode>
                <c:ptCount val="7"/>
                <c:pt idx="0">
                  <c:v>943283</c:v>
                </c:pt>
                <c:pt idx="1">
                  <c:v>401702</c:v>
                </c:pt>
                <c:pt idx="2">
                  <c:v>47440</c:v>
                </c:pt>
                <c:pt idx="3">
                  <c:v>223750</c:v>
                </c:pt>
                <c:pt idx="4">
                  <c:v>121883</c:v>
                </c:pt>
                <c:pt idx="5">
                  <c:v>8629</c:v>
                </c:pt>
                <c:pt idx="6">
                  <c:v>541581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categoría'!$L$8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categoría'!$I$10,'Alojados tipología y categoría'!$I$12:$I$16,'Alojados tipología y categoría'!$I$18)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categoría'!$L$10,'Alojados tipología y categoría'!$L$12:$L$16,'Alojados tipología y categoría'!$L$18)</c:f>
              <c:numCache>
                <c:formatCode>#,##0_)</c:formatCode>
                <c:ptCount val="7"/>
                <c:pt idx="0">
                  <c:v>956809</c:v>
                </c:pt>
                <c:pt idx="1">
                  <c:v>437008</c:v>
                </c:pt>
                <c:pt idx="2">
                  <c:v>51385</c:v>
                </c:pt>
                <c:pt idx="3">
                  <c:v>252986</c:v>
                </c:pt>
                <c:pt idx="4">
                  <c:v>123391</c:v>
                </c:pt>
                <c:pt idx="5">
                  <c:v>9246</c:v>
                </c:pt>
                <c:pt idx="6">
                  <c:v>519801</c:v>
                </c:pt>
              </c:numCache>
            </c:numRef>
          </c:val>
        </c:ser>
        <c:dLbls>
          <c:showVal val="1"/>
        </c:dLbls>
        <c:gapWidth val="30"/>
        <c:overlap val="-10"/>
        <c:axId val="152363008"/>
        <c:axId val="152364928"/>
      </c:barChart>
      <c:lineChart>
        <c:grouping val="standard"/>
        <c:ser>
          <c:idx val="1"/>
          <c:order val="2"/>
          <c:tx>
            <c:strRef>
              <c:f>'Alojados tipología y categoría'!$N$8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020289881056234E-2"/>
                  <c:y val="-0.4474939021395714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9.4296986265490268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3858945883304E-2"/>
                  <c:y val="5.5271989130256854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6.0054917282739192E-2"/>
                  <c:y val="8.6874457740599528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3987054029807323E-2"/>
                  <c:y val="-0.110441828867025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429127122752262E-2"/>
                  <c:y val="9.3892972318169274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00887130709E-2"/>
                  <c:y val="-0.4037196130109518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categoría'!$N$10,'Alojados tipología y categoría'!$N$12:$N$16,'Alojados tipología y categoría'!$N$18)</c:f>
              <c:numCache>
                <c:formatCode>0.0%</c:formatCode>
                <c:ptCount val="7"/>
                <c:pt idx="0">
                  <c:v>1.4339281000505681E-2</c:v>
                </c:pt>
                <c:pt idx="1">
                  <c:v>8.7891023694181253E-2</c:v>
                </c:pt>
                <c:pt idx="2">
                  <c:v>8.3157672849915681E-2</c:v>
                </c:pt>
                <c:pt idx="3">
                  <c:v>0.13066368715083798</c:v>
                </c:pt>
                <c:pt idx="4">
                  <c:v>1.2372521188352765E-2</c:v>
                </c:pt>
                <c:pt idx="5">
                  <c:v>7.1503071039517904E-2</c:v>
                </c:pt>
                <c:pt idx="6">
                  <c:v>-4.0215591019625872E-2</c:v>
                </c:pt>
              </c:numCache>
            </c:numRef>
          </c:val>
        </c:ser>
        <c:dLbls>
          <c:showVal val="1"/>
        </c:dLbls>
        <c:marker val="1"/>
        <c:axId val="152366464"/>
        <c:axId val="152392832"/>
      </c:lineChart>
      <c:catAx>
        <c:axId val="1523630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4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2364928"/>
        <c:crosses val="autoZero"/>
        <c:auto val="1"/>
        <c:lblAlgn val="ctr"/>
        <c:lblOffset val="100"/>
        <c:tickLblSkip val="1"/>
        <c:tickMarkSkip val="1"/>
      </c:catAx>
      <c:valAx>
        <c:axId val="15236492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52363008"/>
        <c:crosses val="autoZero"/>
        <c:crossBetween val="between"/>
      </c:valAx>
      <c:catAx>
        <c:axId val="152366464"/>
        <c:scaling>
          <c:orientation val="minMax"/>
        </c:scaling>
        <c:delete val="1"/>
        <c:axPos val="b"/>
        <c:tickLblPos val="none"/>
        <c:crossAx val="152392832"/>
        <c:crosses val="autoZero"/>
        <c:auto val="1"/>
        <c:lblAlgn val="ctr"/>
        <c:lblOffset val="100"/>
      </c:catAx>
      <c:valAx>
        <c:axId val="15239283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523664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47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categoría'!$B$21:$G$21</c:f>
          <c:strCache>
            <c:ptCount val="1"/>
            <c:pt idx="0">
              <c:v>TURISMO ALOJADO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2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093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categoría'!$C$22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categoría'!$B$24,'Alojados tipología y categoría'!$B$26,'Alojados tipología y categoría'!$B$27,'Alojados tipología y categoría'!$B$28,'Alojados tipología y categoría'!$B$29,'Alojados tipología y categoría'!$B$31)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categoría'!$C$24,'Alojados tipología y categoría'!$C$26:$C$29,'Alojados tipología y categoría'!$C$31)</c:f>
              <c:numCache>
                <c:formatCode>#,##0_)</c:formatCode>
                <c:ptCount val="6"/>
                <c:pt idx="0">
                  <c:v>530769</c:v>
                </c:pt>
                <c:pt idx="1">
                  <c:v>351307</c:v>
                </c:pt>
                <c:pt idx="2">
                  <c:v>285476</c:v>
                </c:pt>
                <c:pt idx="3">
                  <c:v>59643</c:v>
                </c:pt>
                <c:pt idx="4">
                  <c:v>6188</c:v>
                </c:pt>
                <c:pt idx="5">
                  <c:v>179462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categoría'!$E$22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categoría'!$B$24,'Alojados tipología y categoría'!$B$26,'Alojados tipología y categoría'!$B$27,'Alojados tipología y categoría'!$B$28,'Alojados tipología y categoría'!$B$29,'Alojados tipología y categoría'!$B$31)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categoría'!$E$24,'Alojados tipología y categoría'!$E$26:$E$29,'Alojados tipología y categoría'!$E$31)</c:f>
              <c:numCache>
                <c:formatCode>#,##0_)</c:formatCode>
                <c:ptCount val="6"/>
                <c:pt idx="0">
                  <c:v>487133</c:v>
                </c:pt>
                <c:pt idx="1">
                  <c:v>335645</c:v>
                </c:pt>
                <c:pt idx="2">
                  <c:v>279815</c:v>
                </c:pt>
                <c:pt idx="3">
                  <c:v>49292</c:v>
                </c:pt>
                <c:pt idx="4">
                  <c:v>6538</c:v>
                </c:pt>
                <c:pt idx="5">
                  <c:v>151488</c:v>
                </c:pt>
              </c:numCache>
            </c:numRef>
          </c:val>
        </c:ser>
        <c:dLbls>
          <c:showVal val="1"/>
        </c:dLbls>
        <c:gapWidth val="30"/>
        <c:overlap val="-10"/>
        <c:axId val="152456576"/>
        <c:axId val="152471040"/>
      </c:barChart>
      <c:lineChart>
        <c:grouping val="standard"/>
        <c:ser>
          <c:idx val="1"/>
          <c:order val="2"/>
          <c:tx>
            <c:strRef>
              <c:f>'Alojados tipología y categoría'!$G$22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60436889061E-2"/>
                  <c:y val="-0.4558099104555797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5255268914913926E-2"/>
                  <c:y val="-0.2772491692176735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807913783475558E-2"/>
                  <c:y val="-0.1775762437179761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7865583119210091E-2"/>
                  <c:y val="-0.2208181773536103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23809408123796E-2"/>
                  <c:y val="0.1972504788252819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997338857895463E-2"/>
                  <c:y val="-0.3094334310082341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('Alojados tipología y categoría'!$B$24,'Alojados tipología y categoría'!$B$26:$B$29,'Alojados tipología y categoría'!$B$31)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categoría'!$G$24,'Alojados tipología y categoría'!$G$26:$G$29,'Alojados tipología y categoría'!$G$31)</c:f>
              <c:numCache>
                <c:formatCode>0.0%</c:formatCode>
                <c:ptCount val="6"/>
                <c:pt idx="0">
                  <c:v>-8.221278936787943E-2</c:v>
                </c:pt>
                <c:pt idx="1">
                  <c:v>-4.4582089169871365E-2</c:v>
                </c:pt>
                <c:pt idx="2">
                  <c:v>-1.9830038251902087E-2</c:v>
                </c:pt>
                <c:pt idx="3">
                  <c:v>-0.17354928491189242</c:v>
                </c:pt>
                <c:pt idx="4">
                  <c:v>5.6561085972850679E-2</c:v>
                </c:pt>
                <c:pt idx="5">
                  <c:v>-0.15587701017485595</c:v>
                </c:pt>
              </c:numCache>
            </c:numRef>
          </c:val>
        </c:ser>
        <c:dLbls>
          <c:showVal val="1"/>
        </c:dLbls>
        <c:marker val="1"/>
        <c:axId val="152472576"/>
        <c:axId val="152478464"/>
      </c:lineChart>
      <c:catAx>
        <c:axId val="1524565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4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2471040"/>
        <c:crosses val="autoZero"/>
        <c:auto val="1"/>
        <c:lblAlgn val="ctr"/>
        <c:lblOffset val="100"/>
        <c:tickLblSkip val="1"/>
        <c:tickMarkSkip val="1"/>
      </c:catAx>
      <c:valAx>
        <c:axId val="15247104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52456576"/>
        <c:crosses val="autoZero"/>
        <c:crossBetween val="between"/>
      </c:valAx>
      <c:catAx>
        <c:axId val="152472576"/>
        <c:scaling>
          <c:orientation val="minMax"/>
        </c:scaling>
        <c:delete val="1"/>
        <c:axPos val="b"/>
        <c:tickLblPos val="none"/>
        <c:crossAx val="152478464"/>
        <c:crosses val="autoZero"/>
        <c:auto val="1"/>
        <c:lblAlgn val="ctr"/>
        <c:lblOffset val="100"/>
      </c:catAx>
      <c:valAx>
        <c:axId val="15247846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524725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47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'!$C$21:$J$21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056036972848071"/>
          <c:y val="3.5938903863432202E-3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08"/>
          <c:y val="0.2596278242997474"/>
          <c:w val="0.83325053642039271"/>
          <c:h val="0.47650548004266774"/>
        </c:manualLayout>
      </c:layout>
      <c:lineChart>
        <c:grouping val="standard"/>
        <c:ser>
          <c:idx val="0"/>
          <c:order val="0"/>
          <c:tx>
            <c:strRef>
              <c:f>'tablas Zonas mensual '!$D$22</c:f>
              <c:strCache>
                <c:ptCount val="1"/>
                <c:pt idx="0">
                  <c:v>2007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'tablas Zonas mensual '!$C$23:$C$34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'!$D$23:$D$34</c:f>
              <c:numCache>
                <c:formatCode>#,##0</c:formatCode>
                <c:ptCount val="12"/>
                <c:pt idx="0">
                  <c:v>312483</c:v>
                </c:pt>
                <c:pt idx="1">
                  <c:v>326346</c:v>
                </c:pt>
                <c:pt idx="2">
                  <c:v>373327</c:v>
                </c:pt>
                <c:pt idx="3">
                  <c:v>326903</c:v>
                </c:pt>
                <c:pt idx="4">
                  <c:v>252407</c:v>
                </c:pt>
                <c:pt idx="5">
                  <c:v>303628</c:v>
                </c:pt>
                <c:pt idx="6">
                  <c:v>338528</c:v>
                </c:pt>
                <c:pt idx="7">
                  <c:v>388074</c:v>
                </c:pt>
                <c:pt idx="8">
                  <c:v>301595</c:v>
                </c:pt>
                <c:pt idx="9">
                  <c:v>357908</c:v>
                </c:pt>
                <c:pt idx="10">
                  <c:v>350364</c:v>
                </c:pt>
                <c:pt idx="11">
                  <c:v>328380</c:v>
                </c:pt>
              </c:numCache>
            </c:numRef>
          </c:val>
        </c:ser>
        <c:ser>
          <c:idx val="1"/>
          <c:order val="1"/>
          <c:tx>
            <c:strRef>
              <c:f>'tablas Zonas mensual '!$E$22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'!$C$23:$C$34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'!$E$23:$E$34</c:f>
              <c:numCache>
                <c:formatCode>#,##0</c:formatCode>
                <c:ptCount val="12"/>
                <c:pt idx="0">
                  <c:v>314867</c:v>
                </c:pt>
                <c:pt idx="1">
                  <c:v>358356</c:v>
                </c:pt>
                <c:pt idx="2">
                  <c:v>387247</c:v>
                </c:pt>
                <c:pt idx="3">
                  <c:v>317058</c:v>
                </c:pt>
                <c:pt idx="4">
                  <c:v>308072</c:v>
                </c:pt>
                <c:pt idx="5">
                  <c:v>303175</c:v>
                </c:pt>
                <c:pt idx="6">
                  <c:v>350643</c:v>
                </c:pt>
                <c:pt idx="7">
                  <c:v>397222</c:v>
                </c:pt>
                <c:pt idx="8">
                  <c:v>293148</c:v>
                </c:pt>
                <c:pt idx="9">
                  <c:v>343893</c:v>
                </c:pt>
                <c:pt idx="10">
                  <c:v>331700</c:v>
                </c:pt>
                <c:pt idx="11">
                  <c:v>311635</c:v>
                </c:pt>
              </c:numCache>
            </c:numRef>
          </c:val>
        </c:ser>
        <c:ser>
          <c:idx val="2"/>
          <c:order val="2"/>
          <c:tx>
            <c:strRef>
              <c:f>'tablas Zonas mensual '!$F$22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'!$C$23:$C$34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'!$F$23:$F$34</c:f>
              <c:numCache>
                <c:formatCode>#,##0</c:formatCode>
                <c:ptCount val="12"/>
                <c:pt idx="0">
                  <c:v>299462</c:v>
                </c:pt>
                <c:pt idx="1">
                  <c:v>300505</c:v>
                </c:pt>
                <c:pt idx="2">
                  <c:v>317148</c:v>
                </c:pt>
                <c:pt idx="3">
                  <c:v>323645</c:v>
                </c:pt>
                <c:pt idx="4">
                  <c:v>270689</c:v>
                </c:pt>
                <c:pt idx="5">
                  <c:v>266838</c:v>
                </c:pt>
                <c:pt idx="6">
                  <c:v>339918</c:v>
                </c:pt>
                <c:pt idx="7">
                  <c:v>362794</c:v>
                </c:pt>
                <c:pt idx="8">
                  <c:v>278508</c:v>
                </c:pt>
                <c:pt idx="9">
                  <c:v>323899</c:v>
                </c:pt>
                <c:pt idx="10">
                  <c:v>287253</c:v>
                </c:pt>
                <c:pt idx="11">
                  <c:v>293565</c:v>
                </c:pt>
              </c:numCache>
            </c:numRef>
          </c:val>
        </c:ser>
        <c:ser>
          <c:idx val="3"/>
          <c:order val="3"/>
          <c:tx>
            <c:strRef>
              <c:f>'tablas Zonas mensual '!$G$22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F81BD"/>
                </a:solidFill>
              </a:ln>
            </c:spPr>
          </c:marker>
          <c:cat>
            <c:strRef>
              <c:f>'tablas Zonas mensual '!$C$23:$C$34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'!$G$23:$G$29,'tablas Zonas mensual '!$G$30)</c:f>
              <c:numCache>
                <c:formatCode>#,##0</c:formatCode>
                <c:ptCount val="8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</c:numCache>
            </c:numRef>
          </c:val>
        </c:ser>
        <c:marker val="1"/>
        <c:axId val="172363136"/>
        <c:axId val="172369408"/>
      </c:lineChart>
      <c:catAx>
        <c:axId val="17236313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72369408"/>
        <c:crosses val="autoZero"/>
        <c:auto val="1"/>
        <c:lblAlgn val="ctr"/>
        <c:lblOffset val="100"/>
      </c:catAx>
      <c:valAx>
        <c:axId val="1723694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72363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785295468915638"/>
          <c:y val="0.12413806764720449"/>
          <c:w val="0.47740773522508861"/>
          <c:h val="6.3562948740286035E-2"/>
        </c:manualLayout>
      </c:layout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21" l="0.70000000000000062" r="0.70000000000000062" t="0.75000000000001221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categoría'!$I$21:$N$21</c:f>
          <c:strCache>
            <c:ptCount val="1"/>
            <c:pt idx="0">
              <c:v>TURISMO ALOJADO EN SANTA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4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052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categoría'!$J$22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categoría'!$I$24,'Alojados tipología y categoría'!$I$26,'Alojados tipología y categoría'!$I$27,'Alojados tipología y categoría'!$I$28,'Alojados tipología y categoría'!$I$29,'Alojados tipología y categoría'!$I$30,'Alojados tipología y categoría'!$I$32)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categoría'!$J$24,'Alojados tipología y categoría'!$J$26:$J$30,'Alojados tipología y categoría'!$J$32)</c:f>
              <c:numCache>
                <c:formatCode>#,##0_)</c:formatCode>
                <c:ptCount val="7"/>
                <c:pt idx="0">
                  <c:v>103365</c:v>
                </c:pt>
                <c:pt idx="1">
                  <c:v>103365</c:v>
                </c:pt>
                <c:pt idx="2">
                  <c:v>34569</c:v>
                </c:pt>
                <c:pt idx="3">
                  <c:v>28806</c:v>
                </c:pt>
                <c:pt idx="4">
                  <c:v>32508</c:v>
                </c:pt>
                <c:pt idx="5">
                  <c:v>7482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categoría'!$L$22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categoría'!$I$24,'Alojados tipología y categoría'!$I$26,'Alojados tipología y categoría'!$I$27,'Alojados tipología y categoría'!$I$28,'Alojados tipología y categoría'!$I$29,'Alojados tipología y categoría'!$I$30,'Alojados tipología y categoría'!$I$32)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categoría'!$L$24,'Alojados tipología y categoría'!$L$26:$L$30,'Alojados tipología y categoría'!$L$32)</c:f>
              <c:numCache>
                <c:formatCode>#,##0_)</c:formatCode>
                <c:ptCount val="7"/>
                <c:pt idx="0">
                  <c:v>102605</c:v>
                </c:pt>
                <c:pt idx="1">
                  <c:v>102605</c:v>
                </c:pt>
                <c:pt idx="2">
                  <c:v>34131</c:v>
                </c:pt>
                <c:pt idx="3">
                  <c:v>30355</c:v>
                </c:pt>
                <c:pt idx="4">
                  <c:v>32766</c:v>
                </c:pt>
                <c:pt idx="5">
                  <c:v>5353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181697920"/>
        <c:axId val="181700096"/>
      </c:barChart>
      <c:lineChart>
        <c:grouping val="standard"/>
        <c:ser>
          <c:idx val="1"/>
          <c:order val="2"/>
          <c:tx>
            <c:strRef>
              <c:f>'Alojados tipología y categoría'!$N$22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2811737358194055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0.2938815132515928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-4.4520110661842902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9108007896945367E-2"/>
                  <c:y val="4.113641200255373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543E-2"/>
                  <c:y val="-1.480773323293009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9376036508546309E-2"/>
                  <c:y val="-0.1597452813200847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742432923535290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categoría'!$N$24,'Alojados tipología y categoría'!$N$26:$N$30,'Alojados tipología y categoría'!$N$32)</c:f>
              <c:numCache>
                <c:formatCode>0.0%</c:formatCode>
                <c:ptCount val="7"/>
                <c:pt idx="0">
                  <c:v>-7.3525854979925509E-3</c:v>
                </c:pt>
                <c:pt idx="1">
                  <c:v>-7.3525854979925509E-3</c:v>
                </c:pt>
                <c:pt idx="2">
                  <c:v>-1.2670311550811421E-2</c:v>
                </c:pt>
                <c:pt idx="3">
                  <c:v>5.3773519405679371E-2</c:v>
                </c:pt>
                <c:pt idx="4">
                  <c:v>7.9365079365079361E-3</c:v>
                </c:pt>
                <c:pt idx="5">
                  <c:v>-0.28454958567228011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181701632"/>
        <c:axId val="181728000"/>
      </c:lineChart>
      <c:catAx>
        <c:axId val="1816979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7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700096"/>
        <c:crosses val="autoZero"/>
        <c:auto val="1"/>
        <c:lblAlgn val="ctr"/>
        <c:lblOffset val="100"/>
        <c:tickLblSkip val="1"/>
        <c:tickMarkSkip val="1"/>
      </c:catAx>
      <c:valAx>
        <c:axId val="18170009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81697920"/>
        <c:crosses val="autoZero"/>
        <c:crossBetween val="between"/>
      </c:valAx>
      <c:catAx>
        <c:axId val="181701632"/>
        <c:scaling>
          <c:orientation val="minMax"/>
        </c:scaling>
        <c:delete val="1"/>
        <c:axPos val="b"/>
        <c:tickLblPos val="none"/>
        <c:crossAx val="181728000"/>
        <c:crosses val="autoZero"/>
        <c:auto val="1"/>
        <c:lblAlgn val="ctr"/>
        <c:lblOffset val="100"/>
      </c:catAx>
      <c:valAx>
        <c:axId val="18172800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817016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666387850888"/>
          <c:y val="0.1381269337174849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77" r="0.75000000000000977" t="1" header="0" footer="0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categoría'!$B$36:$G$36</c:f>
          <c:strCache>
            <c:ptCount val="1"/>
            <c:pt idx="0">
              <c:v>TURISMO ALOJADO EN TENERIFE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4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15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categoría'!$C$38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categoría'!$B$40,'Alojados tipología y categoría'!$B$42,'Alojados tipología y categoría'!$B$43,'Alojados tipología y categoría'!$B$44,'Alojados tipología y categoría'!$B$45,'Alojados tipología y categoría'!$B$46,'Alojados tipología y categoría'!$B$47,'Alojados tipología y categoría'!$B$49)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categoría'!$C$40,'Alojados tipología y categoría'!$C$42:$C$47,'Alojados tipología y categoría'!$C$49)</c:f>
              <c:numCache>
                <c:formatCode>#,##0_)</c:formatCode>
                <c:ptCount val="8"/>
                <c:pt idx="0">
                  <c:v>3196378</c:v>
                </c:pt>
                <c:pt idx="1">
                  <c:v>1876046</c:v>
                </c:pt>
                <c:pt idx="2">
                  <c:v>238772</c:v>
                </c:pt>
                <c:pt idx="3">
                  <c:v>1137524</c:v>
                </c:pt>
                <c:pt idx="4">
                  <c:v>409261</c:v>
                </c:pt>
                <c:pt idx="5">
                  <c:v>65270</c:v>
                </c:pt>
                <c:pt idx="6">
                  <c:v>25219</c:v>
                </c:pt>
                <c:pt idx="7">
                  <c:v>1320332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categoría'!$E$38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categoría'!$B$40,'Alojados tipología y categoría'!$B$42,'Alojados tipología y categoría'!$B$43,'Alojados tipología y categoría'!$B$44,'Alojados tipología y categoría'!$B$45,'Alojados tipología y categoría'!$B$46,'Alojados tipología y categoría'!$B$47,'Alojados tipología y categoría'!$B$49)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categoría'!$E$40,'Alojados tipología y categoría'!$E$42:$E$47,'Alojados tipología y categoría'!$E$49)</c:f>
              <c:numCache>
                <c:formatCode>#,##0_)</c:formatCode>
                <c:ptCount val="8"/>
                <c:pt idx="0">
                  <c:v>3231391</c:v>
                </c:pt>
                <c:pt idx="1">
                  <c:v>1961134</c:v>
                </c:pt>
                <c:pt idx="2">
                  <c:v>251926</c:v>
                </c:pt>
                <c:pt idx="3">
                  <c:v>1222330</c:v>
                </c:pt>
                <c:pt idx="4">
                  <c:v>398950</c:v>
                </c:pt>
                <c:pt idx="5">
                  <c:v>65688</c:v>
                </c:pt>
                <c:pt idx="6">
                  <c:v>22240</c:v>
                </c:pt>
                <c:pt idx="7">
                  <c:v>1270257</c:v>
                </c:pt>
              </c:numCache>
            </c:numRef>
          </c:val>
        </c:ser>
        <c:dLbls>
          <c:showVal val="1"/>
        </c:dLbls>
        <c:gapWidth val="30"/>
        <c:overlap val="-10"/>
        <c:axId val="183386112"/>
        <c:axId val="183388032"/>
      </c:barChart>
      <c:lineChart>
        <c:grouping val="standard"/>
        <c:ser>
          <c:idx val="1"/>
          <c:order val="2"/>
          <c:tx>
            <c:strRef>
              <c:f>'Alojados tipología y categoría'!$G$38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729597753756E-2"/>
                  <c:y val="-0.3934400065276826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00545995032E-2"/>
                  <c:y val="-0.1732990652675693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055177045637812E-2"/>
                  <c:y val="9.6852030710298506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301030565831733E-2"/>
                  <c:y val="-2.123365036750864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6176373847994295E-2"/>
                  <c:y val="-5.2229770654967485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9373707226814329E-2"/>
                  <c:y val="6.0628939054135945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6.1624435573396426E-2"/>
                  <c:y val="-0.175029056918820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04784904036E-2"/>
                  <c:y val="-0.2486182002717437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('Alojados tipología y categoría'!$B$24,'Alojados tipología y categoría'!$B$26:$B$29,'Alojados tipología y categoría'!$B$31)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categoría'!$G$40,'Alojados tipología y categoría'!$G$42:$G$47,'Alojados tipología y categoría'!$G$49)</c:f>
              <c:numCache>
                <c:formatCode>0.0%</c:formatCode>
                <c:ptCount val="8"/>
                <c:pt idx="0">
                  <c:v>1.0953961014623426E-2</c:v>
                </c:pt>
                <c:pt idx="1">
                  <c:v>4.5354964643724127E-2</c:v>
                </c:pt>
                <c:pt idx="2">
                  <c:v>5.5090211582597526E-2</c:v>
                </c:pt>
                <c:pt idx="3">
                  <c:v>7.4553152285138591E-2</c:v>
                </c:pt>
                <c:pt idx="4">
                  <c:v>-2.519419148171953E-2</c:v>
                </c:pt>
                <c:pt idx="5">
                  <c:v>6.4041673050405645E-3</c:v>
                </c:pt>
                <c:pt idx="6">
                  <c:v>-0.11812522304611606</c:v>
                </c:pt>
                <c:pt idx="7">
                  <c:v>-3.7926067080098047E-2</c:v>
                </c:pt>
              </c:numCache>
            </c:numRef>
          </c:val>
        </c:ser>
        <c:dLbls>
          <c:showVal val="1"/>
        </c:dLbls>
        <c:marker val="1"/>
        <c:axId val="183389568"/>
        <c:axId val="183399552"/>
      </c:lineChart>
      <c:catAx>
        <c:axId val="1833861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7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388032"/>
        <c:crosses val="autoZero"/>
        <c:auto val="1"/>
        <c:lblAlgn val="ctr"/>
        <c:lblOffset val="100"/>
        <c:tickLblSkip val="1"/>
        <c:tickMarkSkip val="1"/>
      </c:catAx>
      <c:valAx>
        <c:axId val="18338803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83386112"/>
        <c:crosses val="autoZero"/>
        <c:crossBetween val="between"/>
      </c:valAx>
      <c:catAx>
        <c:axId val="183389568"/>
        <c:scaling>
          <c:orientation val="minMax"/>
        </c:scaling>
        <c:delete val="1"/>
        <c:axPos val="b"/>
        <c:tickLblPos val="none"/>
        <c:crossAx val="183399552"/>
        <c:crosses val="autoZero"/>
        <c:auto val="1"/>
        <c:lblAlgn val="ctr"/>
        <c:lblOffset val="100"/>
      </c:catAx>
      <c:valAx>
        <c:axId val="18339955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833895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2201585518"/>
          <c:y val="0.12565292124347227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77" r="0.75000000000000977" t="1" header="0" footer="0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actualizaciones!$A$2</c:f>
          <c:strCache>
            <c:ptCount val="1"/>
            <c:pt idx="0">
              <c:v>acumulado agosto 2010 </c:v>
            </c:pt>
          </c:strCache>
        </c:strRef>
      </c:tx>
      <c:layout>
        <c:manualLayout>
          <c:xMode val="edge"/>
          <c:yMode val="edge"/>
          <c:x val="0.35421481761543927"/>
          <c:y val="7.8110989714802403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3.7383177570094642E-2"/>
          <c:y val="0.20975609756097946"/>
          <c:w val="0.93458086086700187"/>
          <c:h val="0.37560975609756098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munic y tipologí'!$E$7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chemeClr val="tx2">
                      <a:lumMod val="75000"/>
                    </a:scheme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('Pernoctaciones munic y tipologí'!$E$9:$E$11,'Pernoctaciones munic y tipologí'!$E$13:$E$15,'Pernoctaciones munic y tipologí'!$E$17:$E$19,'Pernoctaciones munic y tipologí'!$E$21:$E$23,'Pernoctaciones munic y tipologí'!$E$25:$E$27)</c:f>
              <c:numCache>
                <c:formatCode>#,##0_)</c:formatCode>
                <c:ptCount val="15"/>
                <c:pt idx="0">
                  <c:v>24137203</c:v>
                </c:pt>
                <c:pt idx="1">
                  <c:v>13716472</c:v>
                </c:pt>
                <c:pt idx="2">
                  <c:v>10420731</c:v>
                </c:pt>
                <c:pt idx="3">
                  <c:v>9087590</c:v>
                </c:pt>
                <c:pt idx="4">
                  <c:v>5728825</c:v>
                </c:pt>
                <c:pt idx="5">
                  <c:v>3358765</c:v>
                </c:pt>
                <c:pt idx="6">
                  <c:v>7641350</c:v>
                </c:pt>
                <c:pt idx="7">
                  <c:v>3390064</c:v>
                </c:pt>
                <c:pt idx="8">
                  <c:v>4251286</c:v>
                </c:pt>
                <c:pt idx="9">
                  <c:v>3537074</c:v>
                </c:pt>
                <c:pt idx="10">
                  <c:v>2392287</c:v>
                </c:pt>
                <c:pt idx="11">
                  <c:v>1144787</c:v>
                </c:pt>
                <c:pt idx="12">
                  <c:v>216287</c:v>
                </c:pt>
                <c:pt idx="13">
                  <c:v>216287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10"/>
        <c:overlap val="-10"/>
        <c:axId val="184964224"/>
        <c:axId val="184966144"/>
      </c:barChart>
      <c:catAx>
        <c:axId val="1849642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385851301297911E-3"/>
              <c:y val="0.908943089430894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966144"/>
        <c:crosses val="autoZero"/>
        <c:auto val="1"/>
        <c:lblAlgn val="ctr"/>
        <c:lblOffset val="100"/>
        <c:tickLblSkip val="1"/>
        <c:tickMarkSkip val="1"/>
      </c:catAx>
      <c:valAx>
        <c:axId val="184966144"/>
        <c:scaling>
          <c:orientation val="minMax"/>
        </c:scaling>
        <c:delete val="1"/>
        <c:axPos val="l"/>
        <c:numFmt formatCode="#,##0_)" sourceLinked="1"/>
        <c:tickLblPos val="none"/>
        <c:crossAx val="184964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catego'!$B$7:$G$7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2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093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catego'!$C$8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catego'!$B$10,'pernocta municipio y catego'!$B$12:$B$16,'pernocta municipio y catego'!$B$18)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catego'!$C$10,'pernocta municipio y catego'!$C$12:$C$16,'pernocta municipio y catego'!$C$18)</c:f>
              <c:numCache>
                <c:formatCode>#,##0_)</c:formatCode>
                <c:ptCount val="7"/>
                <c:pt idx="0">
                  <c:v>9108506</c:v>
                </c:pt>
                <c:pt idx="1">
                  <c:v>5592644</c:v>
                </c:pt>
                <c:pt idx="2">
                  <c:v>684126</c:v>
                </c:pt>
                <c:pt idx="3">
                  <c:v>3735943</c:v>
                </c:pt>
                <c:pt idx="4">
                  <c:v>1093253</c:v>
                </c:pt>
                <c:pt idx="5">
                  <c:v>79322</c:v>
                </c:pt>
                <c:pt idx="6">
                  <c:v>3515862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catego'!$E$8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catego'!$B$10,'pernocta municipio y catego'!$B$12:$B$16,'pernocta municipio y catego'!$B$18)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catego'!$E$10,'pernocta municipio y catego'!$E$12:$E$16,'pernocta municipio y catego'!$E$18)</c:f>
              <c:numCache>
                <c:formatCode>#,##0_)</c:formatCode>
                <c:ptCount val="7"/>
                <c:pt idx="0">
                  <c:v>9087590</c:v>
                </c:pt>
                <c:pt idx="1">
                  <c:v>5728825</c:v>
                </c:pt>
                <c:pt idx="2">
                  <c:v>743684</c:v>
                </c:pt>
                <c:pt idx="3">
                  <c:v>3967505</c:v>
                </c:pt>
                <c:pt idx="4">
                  <c:v>937505</c:v>
                </c:pt>
                <c:pt idx="5">
                  <c:v>80131</c:v>
                </c:pt>
                <c:pt idx="6">
                  <c:v>3358765</c:v>
                </c:pt>
              </c:numCache>
            </c:numRef>
          </c:val>
        </c:ser>
        <c:dLbls>
          <c:showVal val="1"/>
        </c:dLbls>
        <c:gapWidth val="30"/>
        <c:overlap val="-10"/>
        <c:axId val="185531008"/>
        <c:axId val="183255808"/>
      </c:barChart>
      <c:lineChart>
        <c:grouping val="standard"/>
        <c:ser>
          <c:idx val="1"/>
          <c:order val="2"/>
          <c:tx>
            <c:strRef>
              <c:f>'pernocta municipio y catego'!$G$8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89407321385E-2"/>
                  <c:y val="-0.3934398480855173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391130992792E-2"/>
                  <c:y val="-0.1982470902155943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200051642308E-2"/>
                  <c:y val="0.1633800972383649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918634141977424E-2"/>
                  <c:y val="-5.033967947353779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5901936676817E-2"/>
                  <c:y val="-0.2393400514054922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050438449712244E-2"/>
                  <c:y val="9.8050976476173488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474809734251E-2"/>
                  <c:y val="-0.2041350860248498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catego'!$G$10,'pernocta municipio y catego'!$G$12:$G$16,'pernocta municipio y catego'!$G$18)</c:f>
              <c:numCache>
                <c:formatCode>0.0%</c:formatCode>
                <c:ptCount val="7"/>
                <c:pt idx="0">
                  <c:v>-2.2963151146851088E-3</c:v>
                </c:pt>
                <c:pt idx="1">
                  <c:v>2.4350021206427586E-2</c:v>
                </c:pt>
                <c:pt idx="2">
                  <c:v>8.7057062587885856E-2</c:v>
                </c:pt>
                <c:pt idx="3">
                  <c:v>6.1982209043339259E-2</c:v>
                </c:pt>
                <c:pt idx="4">
                  <c:v>-0.14246290657331834</c:v>
                </c:pt>
                <c:pt idx="5">
                  <c:v>1.0198935982451274E-2</c:v>
                </c:pt>
                <c:pt idx="6">
                  <c:v>-4.4682356702282398E-2</c:v>
                </c:pt>
              </c:numCache>
            </c:numRef>
          </c:val>
        </c:ser>
        <c:dLbls>
          <c:showVal val="1"/>
        </c:dLbls>
        <c:marker val="1"/>
        <c:axId val="183257344"/>
        <c:axId val="183263232"/>
      </c:lineChart>
      <c:catAx>
        <c:axId val="1855310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5086697657556454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83255808"/>
        <c:crosses val="autoZero"/>
        <c:auto val="1"/>
        <c:lblAlgn val="ctr"/>
        <c:lblOffset val="100"/>
        <c:tickLblSkip val="1"/>
        <c:tickMarkSkip val="1"/>
      </c:catAx>
      <c:valAx>
        <c:axId val="18325580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85531008"/>
        <c:crosses val="autoZero"/>
        <c:crossBetween val="between"/>
      </c:valAx>
      <c:catAx>
        <c:axId val="183257344"/>
        <c:scaling>
          <c:orientation val="minMax"/>
        </c:scaling>
        <c:delete val="1"/>
        <c:axPos val="b"/>
        <c:tickLblPos val="none"/>
        <c:crossAx val="183263232"/>
        <c:crosses val="autoZero"/>
        <c:auto val="1"/>
        <c:lblAlgn val="ctr"/>
        <c:lblOffset val="100"/>
      </c:catAx>
      <c:valAx>
        <c:axId val="18326323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8325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47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catego'!$I$7:$N$7</c:f>
          <c:strCache>
            <c:ptCount val="1"/>
            <c:pt idx="0">
              <c:v>PERNOCTACIONES EN ARONA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4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15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catego'!$J$8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catego'!$I$10,'pernocta municipio y catego'!$I$12:$I$16,'pernocta municipio y catego'!$I$18)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catego'!$J$10,'pernocta municipio y catego'!$J$12:$J$16,'pernocta municipio y catego'!$J$18)</c:f>
              <c:numCache>
                <c:formatCode>#,##0_)</c:formatCode>
                <c:ptCount val="7"/>
                <c:pt idx="0">
                  <c:v>7684474</c:v>
                </c:pt>
                <c:pt idx="1">
                  <c:v>3231246</c:v>
                </c:pt>
                <c:pt idx="2">
                  <c:v>377118</c:v>
                </c:pt>
                <c:pt idx="3">
                  <c:v>1832211</c:v>
                </c:pt>
                <c:pt idx="4">
                  <c:v>955701</c:v>
                </c:pt>
                <c:pt idx="5">
                  <c:v>66216</c:v>
                </c:pt>
                <c:pt idx="6">
                  <c:v>4453228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catego'!$L$8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catego'!$I$10,'pernocta municipio y catego'!$I$12:$I$16,'pernocta municipio y catego'!$I$18)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catego'!$L$10,'pernocta municipio y catego'!$L$12:$L$16,'pernocta municipio y catego'!$L$18)</c:f>
              <c:numCache>
                <c:formatCode>#,##0_)</c:formatCode>
                <c:ptCount val="7"/>
                <c:pt idx="0">
                  <c:v>7641350</c:v>
                </c:pt>
                <c:pt idx="1">
                  <c:v>3390064</c:v>
                </c:pt>
                <c:pt idx="2">
                  <c:v>405667</c:v>
                </c:pt>
                <c:pt idx="3">
                  <c:v>1982773</c:v>
                </c:pt>
                <c:pt idx="4">
                  <c:v>940801</c:v>
                </c:pt>
                <c:pt idx="5">
                  <c:v>60823</c:v>
                </c:pt>
                <c:pt idx="6">
                  <c:v>4251286</c:v>
                </c:pt>
              </c:numCache>
            </c:numRef>
          </c:val>
        </c:ser>
        <c:dLbls>
          <c:showVal val="1"/>
        </c:dLbls>
        <c:gapWidth val="30"/>
        <c:overlap val="-10"/>
        <c:axId val="183364224"/>
        <c:axId val="184234752"/>
      </c:barChart>
      <c:lineChart>
        <c:grouping val="standard"/>
        <c:ser>
          <c:idx val="1"/>
          <c:order val="2"/>
          <c:tx>
            <c:strRef>
              <c:f>'pernocta municipio y catego'!$N$8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07713457357E-2"/>
                  <c:y val="-0.4516519062975755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463356501990389E-2"/>
                  <c:y val="-0.1109290028975067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775971149406731E-2"/>
                  <c:y val="0.1425900764483442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7147593080183507E-2"/>
                  <c:y val="4.113641200255373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08290275489693E-2"/>
                  <c:y val="-9.3809812235009268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5073686312190416E-2"/>
                  <c:y val="-0.2054833270581302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3777489383E-2"/>
                  <c:y val="-0.3870872689770332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catego'!$N$10,'pernocta municipio y catego'!$N$12:$N$16,'pernocta municipio y catego'!$N$18)</c:f>
              <c:numCache>
                <c:formatCode>0.0%</c:formatCode>
                <c:ptCount val="7"/>
                <c:pt idx="0">
                  <c:v>-5.6118349805074491E-3</c:v>
                </c:pt>
                <c:pt idx="1">
                  <c:v>4.9150699142064699E-2</c:v>
                </c:pt>
                <c:pt idx="2">
                  <c:v>7.5703095582814933E-2</c:v>
                </c:pt>
                <c:pt idx="3">
                  <c:v>8.2175033334042857E-2</c:v>
                </c:pt>
                <c:pt idx="4">
                  <c:v>-1.5590650213822105E-2</c:v>
                </c:pt>
                <c:pt idx="5">
                  <c:v>-8.1445572067174093E-2</c:v>
                </c:pt>
                <c:pt idx="6">
                  <c:v>-4.5347330071579539E-2</c:v>
                </c:pt>
              </c:numCache>
            </c:numRef>
          </c:val>
        </c:ser>
        <c:dLbls>
          <c:showVal val="1"/>
        </c:dLbls>
        <c:marker val="1"/>
        <c:axId val="184236288"/>
        <c:axId val="184242176"/>
      </c:lineChart>
      <c:catAx>
        <c:axId val="1833642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4.9282270777959087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234752"/>
        <c:crosses val="autoZero"/>
        <c:auto val="1"/>
        <c:lblAlgn val="ctr"/>
        <c:lblOffset val="100"/>
        <c:tickLblSkip val="1"/>
        <c:tickMarkSkip val="1"/>
      </c:catAx>
      <c:valAx>
        <c:axId val="18423475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83364224"/>
        <c:crosses val="autoZero"/>
        <c:crossBetween val="between"/>
      </c:valAx>
      <c:catAx>
        <c:axId val="184236288"/>
        <c:scaling>
          <c:orientation val="minMax"/>
        </c:scaling>
        <c:delete val="1"/>
        <c:axPos val="b"/>
        <c:tickLblPos val="none"/>
        <c:crossAx val="184242176"/>
        <c:crosses val="autoZero"/>
        <c:auto val="1"/>
        <c:lblAlgn val="ctr"/>
        <c:lblOffset val="100"/>
      </c:catAx>
      <c:valAx>
        <c:axId val="18424217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84236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69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77" r="0.75000000000000977" t="1" header="0" footer="0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catego'!$B$21:$G$21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4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15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catego'!$C$22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catego'!$B$24,'pernocta municipio y catego'!$B$26,'pernocta municipio y catego'!$B$27,'pernocta municipio y catego'!$B$28,'pernocta municipio y catego'!$B$29,'pernocta municipio y catego'!$B$31)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catego'!$C$24,'pernocta municipio y catego'!$C$26:$C$29,'pernocta municipio y catego'!$C$31)</c:f>
              <c:numCache>
                <c:formatCode>#,##0_)</c:formatCode>
                <c:ptCount val="6"/>
                <c:pt idx="0">
                  <c:v>3924349</c:v>
                </c:pt>
                <c:pt idx="1">
                  <c:v>2511437</c:v>
                </c:pt>
                <c:pt idx="2">
                  <c:v>2079018</c:v>
                </c:pt>
                <c:pt idx="3">
                  <c:v>408185</c:v>
                </c:pt>
                <c:pt idx="4">
                  <c:v>24234</c:v>
                </c:pt>
                <c:pt idx="5">
                  <c:v>1412912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catego'!$E$22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catego'!$B$24,'pernocta municipio y catego'!$B$26,'pernocta municipio y catego'!$B$27,'pernocta municipio y catego'!$B$28,'pernocta municipio y catego'!$B$29,'pernocta municipio y catego'!$B$31)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catego'!$E$24,'pernocta municipio y catego'!$E$26:$E$29,'pernocta municipio y catego'!$E$31)</c:f>
              <c:numCache>
                <c:formatCode>#,##0_)</c:formatCode>
                <c:ptCount val="6"/>
                <c:pt idx="0">
                  <c:v>3537074</c:v>
                </c:pt>
                <c:pt idx="1">
                  <c:v>2392287</c:v>
                </c:pt>
                <c:pt idx="2">
                  <c:v>2011776</c:v>
                </c:pt>
                <c:pt idx="3">
                  <c:v>356184</c:v>
                </c:pt>
                <c:pt idx="4">
                  <c:v>24327</c:v>
                </c:pt>
                <c:pt idx="5">
                  <c:v>1144787</c:v>
                </c:pt>
              </c:numCache>
            </c:numRef>
          </c:val>
        </c:ser>
        <c:dLbls>
          <c:showVal val="1"/>
        </c:dLbls>
        <c:gapWidth val="30"/>
        <c:overlap val="-10"/>
        <c:axId val="186263808"/>
        <c:axId val="186265984"/>
      </c:barChart>
      <c:lineChart>
        <c:grouping val="standard"/>
        <c:ser>
          <c:idx val="1"/>
          <c:order val="2"/>
          <c:tx>
            <c:strRef>
              <c:f>'pernocta municipio y catego'!$G$22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318568037238875E-2"/>
                  <c:y val="-0.4890739437196134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2933283185518709E-2"/>
                  <c:y val="-0.2439851359536399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218417998212519E-2"/>
                  <c:y val="-0.1775762437179761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7731781986419643E-2"/>
                  <c:y val="-0.145973775107633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983677695141811E-2"/>
                  <c:y val="0.1639864455612489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7185494340172088E-2"/>
                  <c:y val="-0.4009095224843256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('pernocta municipio y catego'!$B$24,'pernocta municipio y catego'!$B$26:$B$29,'pernocta municipio y catego'!$B$31)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catego'!$G$24,'pernocta municipio y catego'!$G$26:$G$29,'pernocta municipio y catego'!$G$31)</c:f>
              <c:numCache>
                <c:formatCode>0.0%</c:formatCode>
                <c:ptCount val="6"/>
                <c:pt idx="0">
                  <c:v>-9.8685157716604716E-2</c:v>
                </c:pt>
                <c:pt idx="1">
                  <c:v>-4.7442957955943152E-2</c:v>
                </c:pt>
                <c:pt idx="2">
                  <c:v>-3.2343154316124244E-2</c:v>
                </c:pt>
                <c:pt idx="3">
                  <c:v>-0.12739566618077589</c:v>
                </c:pt>
                <c:pt idx="4">
                  <c:v>3.8375835602871998E-3</c:v>
                </c:pt>
                <c:pt idx="5">
                  <c:v>-0.18976765715062227</c:v>
                </c:pt>
              </c:numCache>
            </c:numRef>
          </c:val>
        </c:ser>
        <c:dLbls>
          <c:showVal val="1"/>
        </c:dLbls>
        <c:marker val="1"/>
        <c:axId val="186267520"/>
        <c:axId val="186269056"/>
      </c:lineChart>
      <c:catAx>
        <c:axId val="1862638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5.4806708483473912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265984"/>
        <c:crosses val="autoZero"/>
        <c:auto val="1"/>
        <c:lblAlgn val="ctr"/>
        <c:lblOffset val="100"/>
        <c:tickLblSkip val="1"/>
        <c:tickMarkSkip val="1"/>
      </c:catAx>
      <c:valAx>
        <c:axId val="18626598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86263808"/>
        <c:crosses val="autoZero"/>
        <c:crossBetween val="between"/>
      </c:valAx>
      <c:catAx>
        <c:axId val="186267520"/>
        <c:scaling>
          <c:orientation val="minMax"/>
        </c:scaling>
        <c:delete val="1"/>
        <c:axPos val="b"/>
        <c:tickLblPos val="none"/>
        <c:crossAx val="186269056"/>
        <c:crosses val="autoZero"/>
        <c:auto val="1"/>
        <c:lblAlgn val="ctr"/>
        <c:lblOffset val="100"/>
      </c:catAx>
      <c:valAx>
        <c:axId val="18626905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862675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69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77" r="0.75000000000000977" t="1" header="0" footer="0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catego'!$I$21:$N$21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6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08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catego'!$J$22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catego'!$I$24,'pernocta municipio y catego'!$I$26,'pernocta municipio y catego'!$I$27,'pernocta municipio y catego'!$I$28,'pernocta municipio y catego'!$I$29,'pernocta municipio y catego'!$I$30,'pernocta municipio y catego'!$I$32)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catego'!$J$24,'pernocta municipio y catego'!$J$26:$J$30,'pernocta municipio y catego'!$J$32)</c:f>
              <c:numCache>
                <c:formatCode>#,##0_)</c:formatCode>
                <c:ptCount val="7"/>
                <c:pt idx="0">
                  <c:v>245640</c:v>
                </c:pt>
                <c:pt idx="1">
                  <c:v>245640</c:v>
                </c:pt>
                <c:pt idx="2">
                  <c:v>78669</c:v>
                </c:pt>
                <c:pt idx="3">
                  <c:v>63200</c:v>
                </c:pt>
                <c:pt idx="4">
                  <c:v>81406</c:v>
                </c:pt>
                <c:pt idx="5">
                  <c:v>22365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catego'!$L$22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catego'!$I$24,'pernocta municipio y catego'!$I$26,'pernocta municipio y catego'!$I$27,'pernocta municipio y catego'!$I$28,'pernocta municipio y catego'!$I$29,'pernocta municipio y catego'!$I$30,'pernocta municipio y catego'!$I$32)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catego'!$L$24,'pernocta municipio y catego'!$L$26:$L$30,'pernocta municipio y catego'!$L$32)</c:f>
              <c:numCache>
                <c:formatCode>#,##0_)</c:formatCode>
                <c:ptCount val="7"/>
                <c:pt idx="0">
                  <c:v>216287</c:v>
                </c:pt>
                <c:pt idx="1">
                  <c:v>216287</c:v>
                </c:pt>
                <c:pt idx="2">
                  <c:v>63826</c:v>
                </c:pt>
                <c:pt idx="3">
                  <c:v>64808</c:v>
                </c:pt>
                <c:pt idx="4">
                  <c:v>67541</c:v>
                </c:pt>
                <c:pt idx="5">
                  <c:v>20112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186358016"/>
        <c:axId val="186364288"/>
      </c:barChart>
      <c:lineChart>
        <c:grouping val="standard"/>
        <c:ser>
          <c:idx val="1"/>
          <c:order val="2"/>
          <c:tx>
            <c:strRef>
              <c:f>'pernocta municipio y catego'!$N$22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4777817389691418E-2"/>
                  <c:y val="-0.4558102378574824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5257585087654534E-2"/>
                  <c:y val="-0.4435696629397421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-0.3147903809321133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3.1592952879675056E-2"/>
                  <c:y val="6.6084436950578765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3987054029807281E-2"/>
                  <c:y val="-0.2684459868711837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9376036508546309E-2"/>
                  <c:y val="-9.7375218950022144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950329857416472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0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catego'!$N$24,'pernocta municipio y catego'!$N$26:$N$30,'pernocta municipio y catego'!$N$32)</c:f>
              <c:numCache>
                <c:formatCode>0.0%</c:formatCode>
                <c:ptCount val="7"/>
                <c:pt idx="0">
                  <c:v>-0.11949601042175541</c:v>
                </c:pt>
                <c:pt idx="1">
                  <c:v>-0.11949601042175541</c:v>
                </c:pt>
                <c:pt idx="2">
                  <c:v>-0.18867660704979089</c:v>
                </c:pt>
                <c:pt idx="3">
                  <c:v>2.5443037974683544E-2</c:v>
                </c:pt>
                <c:pt idx="4">
                  <c:v>-0.17031914109525095</c:v>
                </c:pt>
                <c:pt idx="5">
                  <c:v>-0.10073775989268947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186365824"/>
        <c:axId val="186367360"/>
      </c:lineChart>
      <c:catAx>
        <c:axId val="1863580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235280285702399E-3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364288"/>
        <c:crosses val="autoZero"/>
        <c:auto val="1"/>
        <c:lblAlgn val="ctr"/>
        <c:lblOffset val="100"/>
        <c:tickLblSkip val="1"/>
        <c:tickMarkSkip val="1"/>
      </c:catAx>
      <c:valAx>
        <c:axId val="18636428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86358016"/>
        <c:crosses val="autoZero"/>
        <c:crossBetween val="between"/>
      </c:valAx>
      <c:catAx>
        <c:axId val="186365824"/>
        <c:scaling>
          <c:orientation val="minMax"/>
        </c:scaling>
        <c:delete val="1"/>
        <c:axPos val="b"/>
        <c:tickLblPos val="none"/>
        <c:crossAx val="186367360"/>
        <c:crosses val="autoZero"/>
        <c:auto val="1"/>
        <c:lblAlgn val="ctr"/>
        <c:lblOffset val="100"/>
      </c:catAx>
      <c:valAx>
        <c:axId val="18636736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863658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666387850888"/>
          <c:y val="0.1381269337174849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99" r="0.75000000000000999" t="1" header="0" footer="0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catego'!$B$37:$G$37</c:f>
          <c:strCache>
            <c:ptCount val="1"/>
            <c:pt idx="0">
              <c:v>PERNOCTACIONES EN TENERIFE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6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86098136132E-2"/>
          <c:y val="0.39263524059492566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catego'!$C$39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catego'!$B$41,'pernocta municipio y catego'!$B$43:$B$48,'pernocta municipio y catego'!$B$50)</c:f>
              <c:strCache>
                <c:ptCount val="8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('pernocta municipio y catego'!$C$41,'pernocta municipio y catego'!$C$43:$C$48,'pernocta municipio y catego'!$C$50)</c:f>
              <c:numCache>
                <c:formatCode>#,##0_)</c:formatCode>
                <c:ptCount val="8"/>
                <c:pt idx="0">
                  <c:v>24512069</c:v>
                </c:pt>
                <c:pt idx="1">
                  <c:v>13518445</c:v>
                </c:pt>
                <c:pt idx="2">
                  <c:v>1625203</c:v>
                </c:pt>
                <c:pt idx="3">
                  <c:v>8591123</c:v>
                </c:pt>
                <c:pt idx="4">
                  <c:v>2926748</c:v>
                </c:pt>
                <c:pt idx="5">
                  <c:v>238674</c:v>
                </c:pt>
                <c:pt idx="6">
                  <c:v>136697</c:v>
                </c:pt>
                <c:pt idx="7">
                  <c:v>10993624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catego'!$E$39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catego'!$B$41,'pernocta municipio y catego'!$B$43:$B$48,'pernocta municipio y catego'!$B$50)</c:f>
              <c:strCache>
                <c:ptCount val="8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('pernocta municipio y catego'!$E$41,'pernocta municipio y catego'!$E$43:$E$48,'pernocta municipio y catego'!$E$50)</c:f>
              <c:numCache>
                <c:formatCode>#,##0_)</c:formatCode>
                <c:ptCount val="8"/>
                <c:pt idx="0">
                  <c:v>24137203</c:v>
                </c:pt>
                <c:pt idx="1">
                  <c:v>13716472</c:v>
                </c:pt>
                <c:pt idx="2">
                  <c:v>1662792</c:v>
                </c:pt>
                <c:pt idx="3">
                  <c:v>8997336</c:v>
                </c:pt>
                <c:pt idx="4">
                  <c:v>2715363</c:v>
                </c:pt>
                <c:pt idx="5">
                  <c:v>217568</c:v>
                </c:pt>
                <c:pt idx="6">
                  <c:v>123413</c:v>
                </c:pt>
                <c:pt idx="7">
                  <c:v>10420731</c:v>
                </c:pt>
              </c:numCache>
            </c:numRef>
          </c:val>
        </c:ser>
        <c:dLbls>
          <c:showVal val="1"/>
        </c:dLbls>
        <c:gapWidth val="30"/>
        <c:overlap val="-10"/>
        <c:axId val="186444416"/>
        <c:axId val="186462976"/>
      </c:barChart>
      <c:lineChart>
        <c:grouping val="standard"/>
        <c:ser>
          <c:idx val="1"/>
          <c:order val="2"/>
          <c:tx>
            <c:strRef>
              <c:f>'pernocta municipio y catego'!$G$39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9039548022598869E-2"/>
                  <c:y val="-0.3626666666666670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5274741273673605E-2"/>
                  <c:y val="-0.117333333333333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3220298541264766E-2"/>
                  <c:y val="0.1102222222222223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5274741273673605E-2"/>
                  <c:y val="5.333333333333342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3148433487416463E-2"/>
                  <c:y val="-0.1600000000000000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9039548022598953E-2"/>
                  <c:y val="-0.1244444444444445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3148433487416553E-2"/>
                  <c:y val="-0.1422222222222223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9039548022598869E-2"/>
                  <c:y val="-0.2560000000000000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('pernocta municipio y catego'!$B$41,'pernocta municipio y catego'!$B$43:$B$48)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</c:strCache>
            </c:strRef>
          </c:cat>
          <c:val>
            <c:numRef>
              <c:f>('pernocta municipio y catego'!$G$41,'pernocta municipio y catego'!$G$43:$G$48,'pernocta municipio y catego'!$G$50)</c:f>
              <c:numCache>
                <c:formatCode>0.0%</c:formatCode>
                <c:ptCount val="8"/>
                <c:pt idx="0">
                  <c:v>-1.5293119483304363E-2</c:v>
                </c:pt>
                <c:pt idx="1">
                  <c:v>1.4648652267328144E-2</c:v>
                </c:pt>
                <c:pt idx="2">
                  <c:v>2.3128802986457586E-2</c:v>
                </c:pt>
                <c:pt idx="3">
                  <c:v>4.7282875591468043E-2</c:v>
                </c:pt>
                <c:pt idx="4">
                  <c:v>-7.2225213786769493E-2</c:v>
                </c:pt>
                <c:pt idx="5">
                  <c:v>-8.8430243763459759E-2</c:v>
                </c:pt>
                <c:pt idx="6">
                  <c:v>-9.7178431128700726E-2</c:v>
                </c:pt>
                <c:pt idx="7">
                  <c:v>-5.2111387473320891E-2</c:v>
                </c:pt>
              </c:numCache>
            </c:numRef>
          </c:val>
        </c:ser>
        <c:dLbls>
          <c:showVal val="1"/>
        </c:dLbls>
        <c:marker val="1"/>
        <c:axId val="186464512"/>
        <c:axId val="186466304"/>
      </c:lineChart>
      <c:catAx>
        <c:axId val="1864444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5.4806708483473912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462976"/>
        <c:crosses val="autoZero"/>
        <c:auto val="1"/>
        <c:lblAlgn val="ctr"/>
        <c:lblOffset val="100"/>
        <c:tickLblSkip val="1"/>
        <c:tickMarkSkip val="1"/>
      </c:catAx>
      <c:valAx>
        <c:axId val="18646297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86444416"/>
        <c:crosses val="autoZero"/>
        <c:crossBetween val="between"/>
      </c:valAx>
      <c:catAx>
        <c:axId val="186464512"/>
        <c:scaling>
          <c:orientation val="minMax"/>
        </c:scaling>
        <c:delete val="1"/>
        <c:axPos val="b"/>
        <c:tickLblPos val="none"/>
        <c:crossAx val="186466304"/>
        <c:crosses val="autoZero"/>
        <c:auto val="1"/>
        <c:lblAlgn val="ctr"/>
        <c:lblOffset val="100"/>
      </c:catAx>
      <c:valAx>
        <c:axId val="18646630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864645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152445312594812"/>
          <c:y val="0.11980598425196852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99" r="0.75000000000000999" t="1" header="0" footer="0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actualizaciones!$A$2</c:f>
          <c:strCache>
            <c:ptCount val="1"/>
            <c:pt idx="0">
              <c:v>acumulado agosto 2010 </c:v>
            </c:pt>
          </c:strCache>
        </c:strRef>
      </c:tx>
      <c:layout>
        <c:manualLayout>
          <c:xMode val="edge"/>
          <c:yMode val="edge"/>
          <c:x val="0.37032808398950218"/>
          <c:y val="0.12419373292624158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9489802346135302"/>
          <c:w val="0.91406319737487662"/>
          <c:h val="0.29904444801542662"/>
        </c:manualLayout>
      </c:layout>
      <c:barChart>
        <c:barDir val="col"/>
        <c:grouping val="clustered"/>
        <c:ser>
          <c:idx val="2"/>
          <c:order val="0"/>
          <c:tx>
            <c:strRef>
              <c:f>'IO municipio y Tipología'!$D$7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('IO municipio y Tipología'!$D$9:$D$11,'IO municipio y Tipología'!$D$13:$D$15,'IO municipio y Tipología'!$D$17:$D$19,'IO municipio y Tipología'!$D$21:$D$23,'IO municipio y Tipología'!$D$25:$D$27)</c:f>
              <c:numCache>
                <c:formatCode>#,##0.00_)</c:formatCode>
                <c:ptCount val="15"/>
                <c:pt idx="0">
                  <c:v>55.867241183010883</c:v>
                </c:pt>
                <c:pt idx="1">
                  <c:v>65.332502463578365</c:v>
                </c:pt>
                <c:pt idx="2">
                  <c:v>46.919716091694326</c:v>
                </c:pt>
                <c:pt idx="3">
                  <c:v>59.113235444302717</c:v>
                </c:pt>
                <c:pt idx="4">
                  <c:v>71.755932194898023</c:v>
                </c:pt>
                <c:pt idx="5">
                  <c:v>45.45367197041719</c:v>
                </c:pt>
                <c:pt idx="6">
                  <c:v>58.74398489839048</c:v>
                </c:pt>
                <c:pt idx="7">
                  <c:v>68.537551500751988</c:v>
                </c:pt>
                <c:pt idx="8">
                  <c:v>52.735028464579848</c:v>
                </c:pt>
                <c:pt idx="9">
                  <c:v>54.252621733387919</c:v>
                </c:pt>
                <c:pt idx="10">
                  <c:v>60.140987551404066</c:v>
                </c:pt>
                <c:pt idx="11">
                  <c:v>45.037746293136586</c:v>
                </c:pt>
                <c:pt idx="12">
                  <c:v>37.684732497238379</c:v>
                </c:pt>
                <c:pt idx="13">
                  <c:v>37.684732497238379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30"/>
        <c:axId val="186585088"/>
        <c:axId val="186587008"/>
      </c:barChart>
      <c:catAx>
        <c:axId val="1865850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4937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587008"/>
        <c:crosses val="autoZero"/>
        <c:auto val="1"/>
        <c:lblAlgn val="ctr"/>
        <c:lblOffset val="100"/>
        <c:tickLblSkip val="1"/>
        <c:tickMarkSkip val="1"/>
      </c:catAx>
      <c:valAx>
        <c:axId val="186587008"/>
        <c:scaling>
          <c:orientation val="minMax"/>
        </c:scaling>
        <c:delete val="1"/>
        <c:axPos val="l"/>
        <c:numFmt formatCode="#,##0.00_)" sourceLinked="1"/>
        <c:tickLblPos val="none"/>
        <c:crossAx val="186585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33" r="0.75000000000000933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catego'!$B$7:$E$7</c:f>
          <c:strCache>
            <c:ptCount val="1"/>
            <c:pt idx="0">
              <c:v>INDICES DE OCUPACIÓN EN ALOJAMIENTO DE ADEJE SEGÚN TIPOLOGÍA Y CATEGORÍA DE ESTABLECIMIENTO</c:v>
            </c:pt>
          </c:strCache>
        </c:strRef>
      </c:tx>
      <c:layout>
        <c:manualLayout>
          <c:xMode val="edge"/>
          <c:yMode val="edge"/>
          <c:x val="0.13590941406624468"/>
          <c:y val="3.94977654820175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15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catego'!$C$8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catego'!$B$10,'IO municipio y catego'!$B$12:$B$16)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('IO municipio y catego'!$C$10,'IO municipio y catego'!$C$12:$C$16,'IO municipio y catego'!$C$18)</c:f>
              <c:numCache>
                <c:formatCode>#,##0.00_)</c:formatCode>
                <c:ptCount val="7"/>
                <c:pt idx="0">
                  <c:v>57.381797889578436</c:v>
                </c:pt>
                <c:pt idx="1">
                  <c:v>67.976902669183985</c:v>
                </c:pt>
                <c:pt idx="2">
                  <c:v>62.286135693215336</c:v>
                </c:pt>
                <c:pt idx="3">
                  <c:v>70.852348167226992</c:v>
                </c:pt>
                <c:pt idx="4">
                  <c:v>62.764116648792893</c:v>
                </c:pt>
                <c:pt idx="5">
                  <c:v>69.452762455126532</c:v>
                </c:pt>
                <c:pt idx="6">
                  <c:v>45.981580489233927</c:v>
                </c:pt>
              </c:numCache>
            </c:numRef>
          </c:val>
        </c:ser>
        <c:ser>
          <c:idx val="2"/>
          <c:order val="1"/>
          <c:tx>
            <c:strRef>
              <c:f>'IO municipio y catego'!$D$8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catego'!$B$10,'IO municipio y catego'!$B$12:$B$16)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('IO municipio y catego'!$D$10,'IO municipio y catego'!$D$12:$D$16,'IO municipio y catego'!$D$18)</c:f>
              <c:numCache>
                <c:formatCode>#,##0.00_)</c:formatCode>
                <c:ptCount val="7"/>
                <c:pt idx="0">
                  <c:v>59.113235444302717</c:v>
                </c:pt>
                <c:pt idx="1">
                  <c:v>71.755932194898023</c:v>
                </c:pt>
                <c:pt idx="2">
                  <c:v>66.997109972396999</c:v>
                </c:pt>
                <c:pt idx="3">
                  <c:v>75.243933222539511</c:v>
                </c:pt>
                <c:pt idx="4">
                  <c:v>63.060563378386924</c:v>
                </c:pt>
                <c:pt idx="5">
                  <c:v>70.161106733210758</c:v>
                </c:pt>
                <c:pt idx="6">
                  <c:v>45.45367197041719</c:v>
                </c:pt>
              </c:numCache>
            </c:numRef>
          </c:val>
        </c:ser>
        <c:dLbls>
          <c:showVal val="1"/>
        </c:dLbls>
        <c:gapWidth val="30"/>
        <c:overlap val="-10"/>
        <c:axId val="186902016"/>
        <c:axId val="186903936"/>
      </c:barChart>
      <c:lineChart>
        <c:grouping val="standard"/>
        <c:ser>
          <c:idx val="1"/>
          <c:order val="2"/>
          <c:tx>
            <c:strRef>
              <c:f>'IO municipio y catego'!$E$8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2894897441354137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439456178277E-2"/>
                  <c:y val="-0.2398271317956358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3858945883304E-2"/>
                  <c:y val="-0.1318381979799302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93E-2"/>
                  <c:y val="-0.2332918624257208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08290275489693E-2"/>
                  <c:y val="-0.4306081490333458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239745245593475E-2"/>
                  <c:y val="-0.4424895640643675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00887130709E-2"/>
                  <c:y val="-0.4078772897670541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catego'!$E$10,'IO municipio y catego'!$E$12:$E$16,'IO municipio y catego'!$E$18)</c:f>
              <c:numCache>
                <c:formatCode>0.00%</c:formatCode>
                <c:ptCount val="7"/>
                <c:pt idx="0">
                  <c:v>3.0173985800447278E-2</c:v>
                </c:pt>
                <c:pt idx="1">
                  <c:v>5.5592846648295335E-2</c:v>
                </c:pt>
                <c:pt idx="2">
                  <c:v>7.5634396431095707E-2</c:v>
                </c:pt>
                <c:pt idx="3">
                  <c:v>6.1982209043339287E-2</c:v>
                </c:pt>
                <c:pt idx="4">
                  <c:v>4.7231881116538421E-3</c:v>
                </c:pt>
                <c:pt idx="5">
                  <c:v>1.0198935982451252E-2</c:v>
                </c:pt>
                <c:pt idx="6">
                  <c:v>-1.1480869365513513E-2</c:v>
                </c:pt>
              </c:numCache>
            </c:numRef>
          </c:val>
        </c:ser>
        <c:dLbls>
          <c:showVal val="1"/>
        </c:dLbls>
        <c:marker val="1"/>
        <c:axId val="184095872"/>
        <c:axId val="184097408"/>
      </c:lineChart>
      <c:catAx>
        <c:axId val="1869020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7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903936"/>
        <c:crosses val="autoZero"/>
        <c:auto val="1"/>
        <c:lblAlgn val="ctr"/>
        <c:lblOffset val="100"/>
        <c:tickLblSkip val="1"/>
        <c:tickMarkSkip val="1"/>
      </c:catAx>
      <c:valAx>
        <c:axId val="186903936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86902016"/>
        <c:crosses val="autoZero"/>
        <c:crossBetween val="between"/>
      </c:valAx>
      <c:catAx>
        <c:axId val="184095872"/>
        <c:scaling>
          <c:orientation val="minMax"/>
        </c:scaling>
        <c:delete val="1"/>
        <c:axPos val="b"/>
        <c:tickLblPos val="none"/>
        <c:crossAx val="184097408"/>
        <c:crosses val="autoZero"/>
        <c:auto val="1"/>
        <c:lblAlgn val="ctr"/>
        <c:lblOffset val="100"/>
      </c:catAx>
      <c:valAx>
        <c:axId val="184097408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840958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70085182470327"/>
          <c:y val="0.1298109254014767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77" r="0.75000000000000977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'!$C$40:$J$40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0291161178509554"/>
          <c:y val="3.5938903863432202E-3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19"/>
          <c:y val="0.25962782429974751"/>
          <c:w val="0.83325053642039293"/>
          <c:h val="0.47650548004266791"/>
        </c:manualLayout>
      </c:layout>
      <c:lineChart>
        <c:grouping val="standard"/>
        <c:ser>
          <c:idx val="0"/>
          <c:order val="0"/>
          <c:tx>
            <c:strRef>
              <c:f>'tablas Zonas mensual '!$D$41</c:f>
              <c:strCache>
                <c:ptCount val="1"/>
                <c:pt idx="0">
                  <c:v>2007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'tablas Zonas mensual '!$C$42:$C$53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'!$D$42:$D$53</c:f>
              <c:numCache>
                <c:formatCode>#,##0</c:formatCode>
                <c:ptCount val="12"/>
                <c:pt idx="0">
                  <c:v>407126</c:v>
                </c:pt>
                <c:pt idx="1">
                  <c:v>423886</c:v>
                </c:pt>
                <c:pt idx="2">
                  <c:v>489029</c:v>
                </c:pt>
                <c:pt idx="3">
                  <c:v>438237</c:v>
                </c:pt>
                <c:pt idx="4">
                  <c:v>341553</c:v>
                </c:pt>
                <c:pt idx="5">
                  <c:v>411483</c:v>
                </c:pt>
                <c:pt idx="6">
                  <c:v>466179</c:v>
                </c:pt>
                <c:pt idx="7">
                  <c:v>528592</c:v>
                </c:pt>
                <c:pt idx="8">
                  <c:v>409689</c:v>
                </c:pt>
                <c:pt idx="9">
                  <c:v>467144</c:v>
                </c:pt>
                <c:pt idx="10">
                  <c:v>457530</c:v>
                </c:pt>
                <c:pt idx="11">
                  <c:v>438336</c:v>
                </c:pt>
              </c:numCache>
            </c:numRef>
          </c:val>
        </c:ser>
        <c:ser>
          <c:idx val="1"/>
          <c:order val="1"/>
          <c:tx>
            <c:strRef>
              <c:f>'tablas Zonas mensual '!$E$41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'!$C$42:$C$53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'!$E$42:$E$53</c:f>
              <c:numCache>
                <c:formatCode>#,##0</c:formatCode>
                <c:ptCount val="12"/>
                <c:pt idx="0">
                  <c:v>409747</c:v>
                </c:pt>
                <c:pt idx="1">
                  <c:v>459918</c:v>
                </c:pt>
                <c:pt idx="2">
                  <c:v>508083</c:v>
                </c:pt>
                <c:pt idx="3">
                  <c:v>424514</c:v>
                </c:pt>
                <c:pt idx="4">
                  <c:v>413185</c:v>
                </c:pt>
                <c:pt idx="5">
                  <c:v>402431</c:v>
                </c:pt>
                <c:pt idx="6">
                  <c:v>467525</c:v>
                </c:pt>
                <c:pt idx="7">
                  <c:v>531765</c:v>
                </c:pt>
                <c:pt idx="8">
                  <c:v>391359</c:v>
                </c:pt>
                <c:pt idx="9">
                  <c:v>441857</c:v>
                </c:pt>
                <c:pt idx="10">
                  <c:v>431740</c:v>
                </c:pt>
                <c:pt idx="11">
                  <c:v>410203</c:v>
                </c:pt>
              </c:numCache>
            </c:numRef>
          </c:val>
        </c:ser>
        <c:ser>
          <c:idx val="2"/>
          <c:order val="2"/>
          <c:tx>
            <c:strRef>
              <c:f>'tablas Zonas mensual '!$F$41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'!$C$42:$C$53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'!$F$42:$F$53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3"/>
          <c:order val="3"/>
          <c:tx>
            <c:strRef>
              <c:f>'tablas Zonas mensual '!$G$41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F81BD"/>
                </a:solidFill>
              </a:ln>
            </c:spPr>
          </c:marker>
          <c:cat>
            <c:strRef>
              <c:f>'tablas Zonas mensual '!$C$42:$C$53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'!$G$42:$G$48,'tablas Zonas mensual '!$G$49)</c:f>
              <c:numCache>
                <c:formatCode>#,##0</c:formatCode>
                <c:ptCount val="8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</c:numCache>
            </c:numRef>
          </c:val>
        </c:ser>
        <c:marker val="1"/>
        <c:axId val="172516096"/>
        <c:axId val="172518016"/>
      </c:lineChart>
      <c:catAx>
        <c:axId val="17251609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72518016"/>
        <c:crosses val="autoZero"/>
        <c:auto val="1"/>
        <c:lblAlgn val="ctr"/>
        <c:lblOffset val="100"/>
      </c:catAx>
      <c:valAx>
        <c:axId val="17251801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72516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785295468915638"/>
          <c:y val="0.12413806764720449"/>
          <c:w val="0.47740773522508873"/>
          <c:h val="6.3562948740286035E-2"/>
        </c:manualLayout>
      </c:layout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  <c:userShapes r:id="rId2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catego'!$G$7:$J$7</c:f>
          <c:strCache>
            <c:ptCount val="1"/>
            <c:pt idx="0">
              <c:v>INDICES DE OCUPACIÓN EN ALOJAMIENTO DE ARONA SEGÚN TIPOLOGÍA Y CATEGORÍA DE ESTABLECIMIENTO</c:v>
            </c:pt>
          </c:strCache>
        </c:strRef>
      </c:tx>
      <c:layout>
        <c:manualLayout>
          <c:xMode val="edge"/>
          <c:yMode val="edge"/>
          <c:x val="0.13590941406624468"/>
          <c:y val="3.94977654820175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37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catego'!$H$8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catego'!$G$10,'IO municipio y catego'!$G$12:$G$16,'IO municipio y catego'!$G$18)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catego'!$H$10,'IO municipio y catego'!$H$12:$H$16,'IO municipio y catego'!$H$18)</c:f>
              <c:numCache>
                <c:formatCode>#,##0.00_)</c:formatCode>
                <c:ptCount val="7"/>
                <c:pt idx="0">
                  <c:v>57.304402808100484</c:v>
                </c:pt>
                <c:pt idx="1">
                  <c:v>65.575981575992941</c:v>
                </c:pt>
                <c:pt idx="2">
                  <c:v>62.502050983726377</c:v>
                </c:pt>
                <c:pt idx="3">
                  <c:v>71.652218597006197</c:v>
                </c:pt>
                <c:pt idx="4">
                  <c:v>58.849707106478022</c:v>
                </c:pt>
                <c:pt idx="5">
                  <c:v>46.286445263076956</c:v>
                </c:pt>
                <c:pt idx="6">
                  <c:v>52.499406125717442</c:v>
                </c:pt>
              </c:numCache>
            </c:numRef>
          </c:val>
        </c:ser>
        <c:ser>
          <c:idx val="2"/>
          <c:order val="1"/>
          <c:tx>
            <c:strRef>
              <c:f>'IO municipio y catego'!$I$8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catego'!$G$10,'IO municipio y catego'!$G$12:$G$16,'IO municipio y catego'!$G$18)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catego'!$I$10,'IO municipio y catego'!$I$12:$I$16,'IO municipio y catego'!$I$18)</c:f>
              <c:numCache>
                <c:formatCode>#,##0.00_)</c:formatCode>
                <c:ptCount val="7"/>
                <c:pt idx="0">
                  <c:v>58.74398489839048</c:v>
                </c:pt>
                <c:pt idx="1">
                  <c:v>68.537551500751988</c:v>
                </c:pt>
                <c:pt idx="2">
                  <c:v>67.233649723469398</c:v>
                </c:pt>
                <c:pt idx="3">
                  <c:v>76.615583763210253</c:v>
                </c:pt>
                <c:pt idx="4">
                  <c:v>57.932201907795033</c:v>
                </c:pt>
                <c:pt idx="5">
                  <c:v>46.430125420804742</c:v>
                </c:pt>
                <c:pt idx="6">
                  <c:v>52.735028464579848</c:v>
                </c:pt>
              </c:numCache>
            </c:numRef>
          </c:val>
        </c:ser>
        <c:dLbls>
          <c:showVal val="1"/>
        </c:dLbls>
        <c:gapWidth val="30"/>
        <c:overlap val="-10"/>
        <c:axId val="184198656"/>
        <c:axId val="184200576"/>
      </c:barChart>
      <c:lineChart>
        <c:grouping val="standard"/>
        <c:ser>
          <c:idx val="1"/>
          <c:order val="2"/>
          <c:tx>
            <c:strRef>
              <c:f>'IO municipio y catego'!$J$8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2645417191873884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93725610812E-2"/>
                  <c:y val="-0.2523011442696485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-0.1651022312439635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93E-2"/>
                  <c:y val="-0.2208178499517082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08290275489762E-2"/>
                  <c:y val="-0.3890281074533046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7186654631387439E-2"/>
                  <c:y val="-0.2803274019022056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-0.3122431941329579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0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catego'!$J$10,'IO municipio y catego'!$J$12:$J$16,'IO municipio y catego'!$J$18)</c:f>
              <c:numCache>
                <c:formatCode>0.00%</c:formatCode>
                <c:ptCount val="7"/>
                <c:pt idx="0">
                  <c:v>2.5121666394654296E-2</c:v>
                </c:pt>
                <c:pt idx="1">
                  <c:v>4.5162418519454794E-2</c:v>
                </c:pt>
                <c:pt idx="2">
                  <c:v>7.5703095582815072E-2</c:v>
                </c:pt>
                <c:pt idx="3">
                  <c:v>6.9270223077383397E-2</c:v>
                </c:pt>
                <c:pt idx="4">
                  <c:v>-1.5590650213822221E-2</c:v>
                </c:pt>
                <c:pt idx="5">
                  <c:v>3.1041519155587949E-3</c:v>
                </c:pt>
                <c:pt idx="6">
                  <c:v>4.4880953186055006E-3</c:v>
                </c:pt>
              </c:numCache>
            </c:numRef>
          </c:val>
        </c:ser>
        <c:dLbls>
          <c:showVal val="1"/>
        </c:dLbls>
        <c:marker val="1"/>
        <c:axId val="184206464"/>
        <c:axId val="184208000"/>
      </c:lineChart>
      <c:catAx>
        <c:axId val="1841986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0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200576"/>
        <c:crosses val="autoZero"/>
        <c:auto val="1"/>
        <c:lblAlgn val="ctr"/>
        <c:lblOffset val="100"/>
        <c:tickLblSkip val="1"/>
        <c:tickMarkSkip val="1"/>
      </c:catAx>
      <c:valAx>
        <c:axId val="184200576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84198656"/>
        <c:crosses val="autoZero"/>
        <c:crossBetween val="between"/>
      </c:valAx>
      <c:catAx>
        <c:axId val="184206464"/>
        <c:scaling>
          <c:orientation val="minMax"/>
        </c:scaling>
        <c:delete val="1"/>
        <c:axPos val="b"/>
        <c:tickLblPos val="none"/>
        <c:crossAx val="184208000"/>
        <c:crosses val="autoZero"/>
        <c:auto val="1"/>
        <c:lblAlgn val="ctr"/>
        <c:lblOffset val="100"/>
      </c:catAx>
      <c:valAx>
        <c:axId val="184208000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842064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90012419179"/>
          <c:y val="0.12149491708546827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99" r="0.75000000000000999" t="1" header="0" footer="0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catego'!$B$21:$E$21</c:f>
          <c:strCache>
            <c:ptCount val="1"/>
            <c:pt idx="0">
              <c:v>INDICES DE OCUPACIÓN EN ALOJAMIENTO DE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2936286451573331"/>
          <c:y val="3.94977654820175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041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catego'!$C$22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catego'!$B$24,'IO municipio y catego'!$B$26,'IO municipio y catego'!$B$27,'IO municipio y catego'!$B$28,'IO municipio y catego'!$B$29,'IO municipio y catego'!$B$31)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catego'!$C$24,'IO municipio y catego'!$C$26:$C$29,'IO municipio y catego'!$C$31)</c:f>
              <c:numCache>
                <c:formatCode>#,##0.00_)</c:formatCode>
                <c:ptCount val="6"/>
                <c:pt idx="0">
                  <c:v>56.169846288081601</c:v>
                </c:pt>
                <c:pt idx="1">
                  <c:v>61.213249497229548</c:v>
                </c:pt>
                <c:pt idx="2">
                  <c:v>64.238181620994311</c:v>
                </c:pt>
                <c:pt idx="3">
                  <c:v>52.62102830063413</c:v>
                </c:pt>
                <c:pt idx="4">
                  <c:v>26.7368351371926</c:v>
                </c:pt>
                <c:pt idx="5">
                  <c:v>48.994645623201819</c:v>
                </c:pt>
              </c:numCache>
            </c:numRef>
          </c:val>
        </c:ser>
        <c:ser>
          <c:idx val="2"/>
          <c:order val="1"/>
          <c:tx>
            <c:strRef>
              <c:f>'IO municipio y catego'!$D$22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catego'!$B$24,'IO municipio y catego'!$B$26,'IO municipio y catego'!$B$27,'IO municipio y catego'!$B$28,'IO municipio y catego'!$B$29,'IO municipio y catego'!$B$31)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catego'!$D$24,'IO municipio y catego'!$D$26:$D$29,'IO municipio y catego'!$D$31)</c:f>
              <c:numCache>
                <c:formatCode>#,##0.00_)</c:formatCode>
                <c:ptCount val="6"/>
                <c:pt idx="0">
                  <c:v>54.252621733387919</c:v>
                </c:pt>
                <c:pt idx="1">
                  <c:v>60.140987551404066</c:v>
                </c:pt>
                <c:pt idx="2">
                  <c:v>63.905160789246729</c:v>
                </c:pt>
                <c:pt idx="3">
                  <c:v>48.191975580913933</c:v>
                </c:pt>
                <c:pt idx="4">
                  <c:v>26.839439976169199</c:v>
                </c:pt>
                <c:pt idx="5">
                  <c:v>45.037746293136586</c:v>
                </c:pt>
              </c:numCache>
            </c:numRef>
          </c:val>
        </c:ser>
        <c:dLbls>
          <c:showVal val="1"/>
        </c:dLbls>
        <c:gapWidth val="30"/>
        <c:overlap val="-10"/>
        <c:axId val="186046336"/>
        <c:axId val="186081280"/>
      </c:barChart>
      <c:lineChart>
        <c:grouping val="standard"/>
        <c:ser>
          <c:idx val="1"/>
          <c:order val="2"/>
          <c:tx>
            <c:strRef>
              <c:f>'IO municipio y catego'!$E$22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60436889061E-2"/>
                  <c:y val="-0.2811737358194060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502532177076138E-2"/>
                  <c:y val="-0.2439851359536399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19729599016108E-2"/>
                  <c:y val="-0.2191562852980175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9214750291184E-2"/>
                  <c:y val="-0.4536660827999414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800177777042662E-2"/>
                  <c:y val="3.0929985103213452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997338857895463E-2"/>
                  <c:y val="-0.4216998706762488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0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('IO municipio y catego'!$B$24,'IO municipio y catego'!$B$26:$B$29,'IO municipio y catego'!$B$31)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catego'!$E$24,'IO municipio y catego'!$E$26:$E$29,'IO municipio y catego'!$E$31)</c:f>
              <c:numCache>
                <c:formatCode>0.00%</c:formatCode>
                <c:ptCount val="6"/>
                <c:pt idx="0">
                  <c:v>-3.4132629540424619E-2</c:v>
                </c:pt>
                <c:pt idx="1">
                  <c:v>-1.7516827723285777E-2</c:v>
                </c:pt>
                <c:pt idx="2">
                  <c:v>-5.1841571997228719E-3</c:v>
                </c:pt>
                <c:pt idx="3">
                  <c:v>-8.416887435981224E-2</c:v>
                </c:pt>
                <c:pt idx="4">
                  <c:v>3.8375835602872943E-3</c:v>
                </c:pt>
                <c:pt idx="5">
                  <c:v>-8.0761872644128485E-2</c:v>
                </c:pt>
              </c:numCache>
            </c:numRef>
          </c:val>
        </c:ser>
        <c:dLbls>
          <c:showVal val="1"/>
        </c:dLbls>
        <c:marker val="1"/>
        <c:axId val="186082816"/>
        <c:axId val="186084352"/>
      </c:lineChart>
      <c:catAx>
        <c:axId val="1860463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0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081280"/>
        <c:crosses val="autoZero"/>
        <c:auto val="1"/>
        <c:lblAlgn val="ctr"/>
        <c:lblOffset val="100"/>
        <c:tickLblSkip val="1"/>
        <c:tickMarkSkip val="1"/>
      </c:catAx>
      <c:valAx>
        <c:axId val="186081280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86046336"/>
        <c:crosses val="autoZero"/>
        <c:crossBetween val="between"/>
      </c:valAx>
      <c:catAx>
        <c:axId val="186082816"/>
        <c:scaling>
          <c:orientation val="minMax"/>
        </c:scaling>
        <c:delete val="1"/>
        <c:axPos val="b"/>
        <c:tickLblPos val="none"/>
        <c:crossAx val="186084352"/>
        <c:crosses val="autoZero"/>
        <c:auto val="1"/>
        <c:lblAlgn val="ctr"/>
        <c:lblOffset val="100"/>
      </c:catAx>
      <c:valAx>
        <c:axId val="186084352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860828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18802298361353478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99" r="0.75000000000000999" t="1" header="0" footer="0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catego'!$G$21:$J$21</c:f>
          <c:strCache>
            <c:ptCount val="1"/>
            <c:pt idx="0">
              <c:v>INDICES DE OCUPACIÓN EN ALOJAMIENTO DE SANTA CRUZ SEGÚN TIPOLOGÍA Y CATEGORÍA DE ESTABLECIMIENTO</c:v>
            </c:pt>
          </c:strCache>
        </c:strRef>
      </c:tx>
      <c:layout>
        <c:manualLayout>
          <c:xMode val="edge"/>
          <c:yMode val="edge"/>
          <c:x val="0.11401559529465631"/>
          <c:y val="3.94977654820175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102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catego'!$H$22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catego'!$G$24,'IO municipio y catego'!$G$26,'IO municipio y catego'!$G$27,'IO municipio y catego'!$G$28,'IO municipio y catego'!$G$29,'IO municipio y catego'!$G$30,'IO municipio y catego'!$G$32)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catego'!$H$24,'IO municipio y catego'!$H$26:$H$30,'IO municipio y catego'!$H$32)</c:f>
              <c:numCache>
                <c:formatCode>#,##0.00_)</c:formatCode>
                <c:ptCount val="7"/>
                <c:pt idx="0">
                  <c:v>40.048324064699464</c:v>
                </c:pt>
                <c:pt idx="1">
                  <c:v>40.048324064699464</c:v>
                </c:pt>
                <c:pt idx="2">
                  <c:v>30.832451499118164</c:v>
                </c:pt>
                <c:pt idx="3">
                  <c:v>44.841776642542925</c:v>
                </c:pt>
                <c:pt idx="4">
                  <c:v>49.703874662661342</c:v>
                </c:pt>
                <c:pt idx="5">
                  <c:v>41.813898704358067</c:v>
                </c:pt>
                <c:pt idx="6" formatCode="#,##0_)">
                  <c:v>0</c:v>
                </c:pt>
              </c:numCache>
            </c:numRef>
          </c:val>
        </c:ser>
        <c:ser>
          <c:idx val="2"/>
          <c:order val="1"/>
          <c:tx>
            <c:strRef>
              <c:f>'IO municipio y catego'!$I$22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catego'!$G$24,'IO municipio y catego'!$G$26,'IO municipio y catego'!$G$27,'IO municipio y catego'!$G$28,'IO municipio y catego'!$G$29,'IO municipio y catego'!$G$30,'IO municipio y catego'!$G$32)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catego'!$I$24,'IO municipio y catego'!$I$26:$I$30,'IO municipio y catego'!$I$32)</c:f>
              <c:numCache>
                <c:formatCode>#,##0.00_)</c:formatCode>
                <c:ptCount val="7"/>
                <c:pt idx="0">
                  <c:v>37.684732497238379</c:v>
                </c:pt>
                <c:pt idx="1">
                  <c:v>37.684732497238379</c:v>
                </c:pt>
                <c:pt idx="2">
                  <c:v>28.930811908474453</c:v>
                </c:pt>
                <c:pt idx="3">
                  <c:v>45.982687668511424</c:v>
                </c:pt>
                <c:pt idx="4">
                  <c:v>41.238353421010856</c:v>
                </c:pt>
                <c:pt idx="5">
                  <c:v>41.382716049382715</c:v>
                </c:pt>
                <c:pt idx="6" formatCode="#,##0_)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187921536"/>
        <c:axId val="187923456"/>
      </c:barChart>
      <c:lineChart>
        <c:grouping val="standard"/>
        <c:ser>
          <c:idx val="1"/>
          <c:order val="2"/>
          <c:tx>
            <c:strRef>
              <c:f>'IO municipio y catego'!$J$22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99226027647688E-2"/>
                  <c:y val="-0.2312780133252573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93725610812E-2"/>
                  <c:y val="-0.235669455039533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-0.1734182395599721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918626019786545E-2"/>
                  <c:y val="-0.13765809419352726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5817784124877E-2"/>
                  <c:y val="-0.4306081490333458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80789087706983E-2"/>
                  <c:y val="-0.1639032854780887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492952674055039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1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catego'!$J$24,'IO municipio y catego'!$J$26:$J$30,'IO municipio y catego'!$J$32)</c:f>
              <c:numCache>
                <c:formatCode>0.00%</c:formatCode>
                <c:ptCount val="7"/>
                <c:pt idx="0">
                  <c:v>-5.9018488854680196E-2</c:v>
                </c:pt>
                <c:pt idx="1">
                  <c:v>-5.9018488854680196E-2</c:v>
                </c:pt>
                <c:pt idx="2">
                  <c:v>-6.1676561485813131E-2</c:v>
                </c:pt>
                <c:pt idx="3">
                  <c:v>2.5443037974683502E-2</c:v>
                </c:pt>
                <c:pt idx="4">
                  <c:v>-0.17031914109525093</c:v>
                </c:pt>
                <c:pt idx="5">
                  <c:v>-1.0311945748565421E-2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187929344"/>
        <c:axId val="187930880"/>
      </c:lineChart>
      <c:catAx>
        <c:axId val="1879215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2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923456"/>
        <c:crosses val="autoZero"/>
        <c:auto val="1"/>
        <c:lblAlgn val="ctr"/>
        <c:lblOffset val="100"/>
        <c:tickLblSkip val="1"/>
        <c:tickMarkSkip val="1"/>
      </c:catAx>
      <c:valAx>
        <c:axId val="187923456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87921536"/>
        <c:crosses val="autoZero"/>
        <c:crossBetween val="between"/>
      </c:valAx>
      <c:catAx>
        <c:axId val="187929344"/>
        <c:scaling>
          <c:orientation val="minMax"/>
        </c:scaling>
        <c:delete val="1"/>
        <c:axPos val="b"/>
        <c:tickLblPos val="none"/>
        <c:crossAx val="187930880"/>
        <c:crosses val="autoZero"/>
        <c:auto val="1"/>
        <c:lblAlgn val="ctr"/>
        <c:lblOffset val="100"/>
      </c:catAx>
      <c:valAx>
        <c:axId val="187930880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87929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138728200135062"/>
          <c:y val="0.15060094619149794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21" r="0.75000000000001021" t="1" header="0" footer="0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catego'!$B$21:$E$21</c:f>
          <c:strCache>
            <c:ptCount val="1"/>
            <c:pt idx="0">
              <c:v>INDICES DE OCUPACIÓN EN ALOJAMIENTO DE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2936286451573331"/>
          <c:y val="3.949776548201761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063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catego'!$C$38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catego'!$B$40,'IO municipio y catego'!$B$42:$B$47,'IO municipio y catego'!$B$49)</c:f>
              <c:strCache>
                <c:ptCount val="8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('IO municipio y catego'!$C$40,'IO municipio y catego'!$C$42:$C$47,'IO municipio y catego'!$C$49)</c:f>
              <c:numCache>
                <c:formatCode>#,##0.00_)</c:formatCode>
                <c:ptCount val="8"/>
                <c:pt idx="0">
                  <c:v>54.723637700711748</c:v>
                </c:pt>
                <c:pt idx="1">
                  <c:v>63.249036967091889</c:v>
                </c:pt>
                <c:pt idx="2">
                  <c:v>57.398542647617674</c:v>
                </c:pt>
                <c:pt idx="3">
                  <c:v>67.626930136343731</c:v>
                </c:pt>
                <c:pt idx="4">
                  <c:v>58.063254123500677</c:v>
                </c:pt>
                <c:pt idx="5">
                  <c:v>44.21329914935238</c:v>
                </c:pt>
                <c:pt idx="6">
                  <c:v>53.028551478004502</c:v>
                </c:pt>
                <c:pt idx="7">
                  <c:v>46.942964397151059</c:v>
                </c:pt>
              </c:numCache>
            </c:numRef>
          </c:val>
        </c:ser>
        <c:ser>
          <c:idx val="2"/>
          <c:order val="1"/>
          <c:tx>
            <c:strRef>
              <c:f>'IO municipio y catego'!$D$38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catego'!$B$40,'IO municipio y catego'!$B$42:$B$47,'IO municipio y catego'!$B$49)</c:f>
              <c:strCache>
                <c:ptCount val="8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('IO municipio y catego'!$D$40,'IO municipio y catego'!$D$42:$D$47,'IO municipio y catego'!$D$49)</c:f>
              <c:numCache>
                <c:formatCode>#,##0.00_)</c:formatCode>
                <c:ptCount val="8"/>
                <c:pt idx="0">
                  <c:v>55.867241183010883</c:v>
                </c:pt>
                <c:pt idx="1">
                  <c:v>65.332502463578365</c:v>
                </c:pt>
                <c:pt idx="2">
                  <c:v>59.021979652440223</c:v>
                </c:pt>
                <c:pt idx="3">
                  <c:v>71.11372887119056</c:v>
                </c:pt>
                <c:pt idx="4">
                  <c:v>57.149691338212122</c:v>
                </c:pt>
                <c:pt idx="5">
                  <c:v>40.976730608055298</c:v>
                </c:pt>
                <c:pt idx="6">
                  <c:v>50.721492715204569</c:v>
                </c:pt>
                <c:pt idx="7">
                  <c:v>46.919716091694326</c:v>
                </c:pt>
              </c:numCache>
            </c:numRef>
          </c:val>
        </c:ser>
        <c:dLbls>
          <c:showVal val="1"/>
        </c:dLbls>
        <c:gapWidth val="30"/>
        <c:overlap val="-10"/>
        <c:axId val="188020224"/>
        <c:axId val="188022144"/>
      </c:barChart>
      <c:lineChart>
        <c:grouping val="standard"/>
        <c:ser>
          <c:idx val="1"/>
          <c:order val="2"/>
          <c:tx>
            <c:strRef>
              <c:f>'IO municipio y catego'!$E$38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60436889061E-2"/>
                  <c:y val="-0.1938556485013177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502532177076138E-2"/>
                  <c:y val="-0.1940890860575899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19729599016108E-2"/>
                  <c:y val="-0.1942082603499927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9214750291184E-2"/>
                  <c:y val="-0.1672902581564001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800177777042662E-2"/>
                  <c:y val="-0.2809203267470983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432786304517056E-2"/>
                  <c:y val="-0.3593298083061863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14651099222E-2"/>
                  <c:y val="-0.320559202448966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1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('IO municipio y catego'!$B$40,'IO municipio y catego'!$B$42:$B$47)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</c:strCache>
            </c:strRef>
          </c:cat>
          <c:val>
            <c:numRef>
              <c:f>('IO municipio y catego'!$E$40,'IO municipio y catego'!$E$42:$E$47,'IO municipio y catego'!$E$49)</c:f>
              <c:numCache>
                <c:formatCode>0.00%</c:formatCode>
                <c:ptCount val="8"/>
                <c:pt idx="0">
                  <c:v>2.0897797192386935E-2</c:v>
                </c:pt>
                <c:pt idx="1">
                  <c:v>3.2940667500921617E-2</c:v>
                </c:pt>
                <c:pt idx="2">
                  <c:v>2.8283592752331499E-2</c:v>
                </c:pt>
                <c:pt idx="3">
                  <c:v>5.1559323006634239E-2</c:v>
                </c:pt>
                <c:pt idx="4">
                  <c:v>-1.5733923271771921E-2</c:v>
                </c:pt>
                <c:pt idx="5">
                  <c:v>-7.3203506717830824E-2</c:v>
                </c:pt>
                <c:pt idx="6">
                  <c:v>-4.3505973640574847E-2</c:v>
                </c:pt>
                <c:pt idx="7">
                  <c:v>-4.9524578933801688E-4</c:v>
                </c:pt>
              </c:numCache>
            </c:numRef>
          </c:val>
        </c:ser>
        <c:dLbls>
          <c:showVal val="1"/>
        </c:dLbls>
        <c:marker val="1"/>
        <c:axId val="188028032"/>
        <c:axId val="188029568"/>
      </c:lineChart>
      <c:catAx>
        <c:axId val="1880202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642347670074989E-3"/>
              <c:y val="0.9470614042267585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8022144"/>
        <c:crosses val="autoZero"/>
        <c:auto val="1"/>
        <c:lblAlgn val="ctr"/>
        <c:lblOffset val="100"/>
        <c:tickLblSkip val="1"/>
        <c:tickMarkSkip val="1"/>
      </c:catAx>
      <c:valAx>
        <c:axId val="18802214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88020224"/>
        <c:crosses val="autoZero"/>
        <c:crossBetween val="between"/>
      </c:valAx>
      <c:catAx>
        <c:axId val="188028032"/>
        <c:scaling>
          <c:orientation val="minMax"/>
        </c:scaling>
        <c:delete val="1"/>
        <c:axPos val="b"/>
        <c:tickLblPos val="none"/>
        <c:crossAx val="188029568"/>
        <c:crosses val="autoZero"/>
        <c:auto val="1"/>
        <c:lblAlgn val="ctr"/>
        <c:lblOffset val="100"/>
      </c:catAx>
      <c:valAx>
        <c:axId val="188029568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880280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18802298361353478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21" r="0.75000000000001021" t="1" header="0" footer="0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tipología'!$D$7</c:f>
          <c:strCache>
            <c:ptCount val="1"/>
            <c:pt idx="0">
              <c:v>acumulado agosto 2010 </c:v>
            </c:pt>
          </c:strCache>
        </c:strRef>
      </c:tx>
      <c:layout>
        <c:manualLayout>
          <c:xMode val="edge"/>
          <c:yMode val="edge"/>
          <c:x val="0.35962558502340136"/>
          <c:y val="0.13041268049962829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237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('EM MUNICIPIO y tipología'!$D$9:$D$11,'EM MUNICIPIO y tipología'!$D$13:$D$15,'EM MUNICIPIO y tipología'!$D$17:$D$19,'EM MUNICIPIO y tipología'!$D$21:$D$23,'EM MUNICIPIO y tipología'!$D$25:$D$27)</c:f>
              <c:numCache>
                <c:formatCode>#,##0.00_)</c:formatCode>
                <c:ptCount val="15"/>
                <c:pt idx="0">
                  <c:v>7.4696014812196978</c:v>
                </c:pt>
                <c:pt idx="1">
                  <c:v>6.9941533826857318</c:v>
                </c:pt>
                <c:pt idx="2">
                  <c:v>8.2036398933444179</c:v>
                </c:pt>
                <c:pt idx="3">
                  <c:v>7.9442044815796811</c:v>
                </c:pt>
                <c:pt idx="4">
                  <c:v>7.6109931659722809</c:v>
                </c:pt>
                <c:pt idx="5">
                  <c:v>8.5852953430652086</c:v>
                </c:pt>
                <c:pt idx="6">
                  <c:v>7.9862856641189621</c:v>
                </c:pt>
                <c:pt idx="7">
                  <c:v>7.7574415113682127</c:v>
                </c:pt>
                <c:pt idx="8">
                  <c:v>8.1786799178916549</c:v>
                </c:pt>
                <c:pt idx="9">
                  <c:v>7.2610026419889433</c:v>
                </c:pt>
                <c:pt idx="10">
                  <c:v>7.1274322572956548</c:v>
                </c:pt>
                <c:pt idx="11">
                  <c:v>7.5569484051542037</c:v>
                </c:pt>
                <c:pt idx="12">
                  <c:v>2.1079577018663809</c:v>
                </c:pt>
                <c:pt idx="13">
                  <c:v>2.1079577018663809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30"/>
        <c:axId val="188467840"/>
        <c:axId val="188474112"/>
      </c:barChart>
      <c:catAx>
        <c:axId val="1884678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3973122705822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8474112"/>
        <c:crosses val="autoZero"/>
        <c:auto val="1"/>
        <c:lblAlgn val="ctr"/>
        <c:lblOffset val="100"/>
        <c:tickLblSkip val="1"/>
        <c:tickMarkSkip val="1"/>
      </c:catAx>
      <c:valAx>
        <c:axId val="188474112"/>
        <c:scaling>
          <c:orientation val="minMax"/>
        </c:scaling>
        <c:delete val="1"/>
        <c:axPos val="l"/>
        <c:numFmt formatCode="#,##0.00_)" sourceLinked="1"/>
        <c:tickLblPos val="none"/>
        <c:crossAx val="188467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44" r="0.75000000000000944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catego'!$B$7:$E$7</c:f>
          <c:strCache>
            <c:ptCount val="1"/>
            <c:pt idx="0">
              <c:v>ESTANCIA MEDIA DE LOS TURISTAS ALOJADOS EN ADEJE SEGÚN TIPOLOGÍA Y CATEGORÍA DE ESTABLECIMIENTO</c:v>
            </c:pt>
          </c:strCache>
        </c:strRef>
      </c:tx>
      <c:layout>
        <c:manualLayout>
          <c:xMode val="edge"/>
          <c:yMode val="edge"/>
          <c:x val="0.13809879594340294"/>
          <c:y val="3.949776548201749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37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catego'!$C$8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catego'!$B$10,'EM municipio y catego'!$B$12:$B$16)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('EM municipio y catego'!$C$10,'EM municipio y catego'!$C$12:$C$16,'EM municipio y catego'!$C$18)</c:f>
              <c:numCache>
                <c:formatCode>#,##0.00_)</c:formatCode>
                <c:ptCount val="7"/>
                <c:pt idx="0">
                  <c:v>8.1610270782673204</c:v>
                </c:pt>
                <c:pt idx="1">
                  <c:v>7.8948323882364733</c:v>
                </c:pt>
                <c:pt idx="2">
                  <c:v>7.0690239517245654</c:v>
                </c:pt>
                <c:pt idx="3">
                  <c:v>7.8846140046894755</c:v>
                </c:pt>
                <c:pt idx="4">
                  <c:v>8.6268356388141445</c:v>
                </c:pt>
                <c:pt idx="5">
                  <c:v>7.1713226652201429</c:v>
                </c:pt>
                <c:pt idx="6">
                  <c:v>8.6235439840080446</c:v>
                </c:pt>
              </c:numCache>
            </c:numRef>
          </c:val>
        </c:ser>
        <c:ser>
          <c:idx val="2"/>
          <c:order val="1"/>
          <c:tx>
            <c:strRef>
              <c:f>'EM municipio y catego'!$D$8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catego'!$B$10,'EM municipio y catego'!$B$12:$B$16)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('EM municipio y catego'!$D$10,'EM municipio y catego'!$D$12:$D$16,'EM municipio y catego'!$D$18)</c:f>
              <c:numCache>
                <c:formatCode>#,##0.00_)</c:formatCode>
                <c:ptCount val="7"/>
                <c:pt idx="0">
                  <c:v>7.9442044815796811</c:v>
                </c:pt>
                <c:pt idx="1">
                  <c:v>7.6109931659722809</c:v>
                </c:pt>
                <c:pt idx="2">
                  <c:v>6.8482342649293244</c:v>
                </c:pt>
                <c:pt idx="3">
                  <c:v>7.6919594648302922</c:v>
                </c:pt>
                <c:pt idx="4">
                  <c:v>8.0265151839453424</c:v>
                </c:pt>
                <c:pt idx="5">
                  <c:v>6.9624641584846643</c:v>
                </c:pt>
                <c:pt idx="6">
                  <c:v>8.5852953430652086</c:v>
                </c:pt>
              </c:numCache>
            </c:numRef>
          </c:val>
        </c:ser>
        <c:dLbls>
          <c:showVal val="1"/>
        </c:dLbls>
        <c:gapWidth val="30"/>
        <c:overlap val="-10"/>
        <c:axId val="189100416"/>
        <c:axId val="189102336"/>
      </c:barChart>
      <c:lineChart>
        <c:grouping val="standard"/>
        <c:ser>
          <c:idx val="1"/>
          <c:order val="2"/>
          <c:tx>
            <c:strRef>
              <c:f>'EM municipio y catego'!$E$8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99053635373794E-2"/>
                  <c:y val="-0.2354356900813595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439456178277E-2"/>
                  <c:y val="-0.2481431401116442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-0.1817345752778823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9108007896945367E-2"/>
                  <c:y val="-0.1958698250036831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040144644013317E-2"/>
                  <c:y val="-0.4971362155614124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429127122752262E-2"/>
                  <c:y val="-0.1805353021101054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-0.133449015338779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01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catego'!$E$10,'EM municipio y catego'!$E$12:$E$16,'EM municipio y catego'!$E$18)</c:f>
              <c:numCache>
                <c:formatCode>0.00</c:formatCode>
                <c:ptCount val="7"/>
                <c:pt idx="0">
                  <c:v>-0.21682259668763937</c:v>
                </c:pt>
                <c:pt idx="1">
                  <c:v>-0.28383922226419234</c:v>
                </c:pt>
                <c:pt idx="2">
                  <c:v>-0.22078968679524102</c:v>
                </c:pt>
                <c:pt idx="3">
                  <c:v>-0.19265453985918324</c:v>
                </c:pt>
                <c:pt idx="4">
                  <c:v>-0.60032045486880214</c:v>
                </c:pt>
                <c:pt idx="5">
                  <c:v>-0.20885850673547868</c:v>
                </c:pt>
                <c:pt idx="6">
                  <c:v>-3.8248640942835976E-2</c:v>
                </c:pt>
              </c:numCache>
            </c:numRef>
          </c:val>
        </c:ser>
        <c:dLbls>
          <c:showVal val="1"/>
        </c:dLbls>
        <c:marker val="1"/>
        <c:axId val="189120512"/>
        <c:axId val="189122048"/>
      </c:lineChart>
      <c:catAx>
        <c:axId val="1891004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0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9102336"/>
        <c:crosses val="autoZero"/>
        <c:auto val="1"/>
        <c:lblAlgn val="ctr"/>
        <c:lblOffset val="100"/>
        <c:tickLblSkip val="1"/>
        <c:tickMarkSkip val="1"/>
      </c:catAx>
      <c:valAx>
        <c:axId val="189102336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89100416"/>
        <c:crosses val="autoZero"/>
        <c:crossBetween val="between"/>
      </c:valAx>
      <c:catAx>
        <c:axId val="189120512"/>
        <c:scaling>
          <c:orientation val="minMax"/>
        </c:scaling>
        <c:delete val="1"/>
        <c:axPos val="b"/>
        <c:tickLblPos val="none"/>
        <c:crossAx val="189122048"/>
        <c:crosses val="autoZero"/>
        <c:auto val="1"/>
        <c:lblAlgn val="ctr"/>
        <c:lblOffset val="100"/>
      </c:catAx>
      <c:valAx>
        <c:axId val="189122048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891205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9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99" r="0.75000000000000999" t="1" header="0" footer="0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catego'!$G$7:$J$7</c:f>
          <c:strCache>
            <c:ptCount val="1"/>
            <c:pt idx="0">
              <c:v>ESTANCIA MEDIA DE LOS TURISTAS ALOJADOS EN  ARONA SEGÚN TIPOLOGÍA Y CATEGORÍA DE ESTABLECIMIENTO</c:v>
            </c:pt>
          </c:strCache>
        </c:strRef>
      </c:tx>
      <c:layout>
        <c:manualLayout>
          <c:xMode val="edge"/>
          <c:yMode val="edge"/>
          <c:x val="0.13590941406624477"/>
          <c:y val="3.949776548201761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54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catego'!$H$8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catego'!$G$10,'EM municipio y catego'!$G$12:$G$16,'EM municipio y catego'!$G$18)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catego'!$H$10,'EM municipio y catego'!$H$12:$H$16,'EM municipio y catego'!$H$18)</c:f>
              <c:numCache>
                <c:formatCode>#,##0.00_)</c:formatCode>
                <c:ptCount val="7"/>
                <c:pt idx="0">
                  <c:v>8.1465201853526459</c:v>
                </c:pt>
                <c:pt idx="1">
                  <c:v>8.0438882554729627</c:v>
                </c:pt>
                <c:pt idx="2">
                  <c:v>7.9493676222596967</c:v>
                </c:pt>
                <c:pt idx="3">
                  <c:v>8.1886525139664812</c:v>
                </c:pt>
                <c:pt idx="4">
                  <c:v>7.8411345306564488</c:v>
                </c:pt>
                <c:pt idx="5">
                  <c:v>7.6736585931162358</c:v>
                </c:pt>
                <c:pt idx="6">
                  <c:v>8.2226444428441905</c:v>
                </c:pt>
              </c:numCache>
            </c:numRef>
          </c:val>
        </c:ser>
        <c:ser>
          <c:idx val="2"/>
          <c:order val="1"/>
          <c:tx>
            <c:strRef>
              <c:f>'EM municipio y catego'!$I$8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catego'!$G$10,'EM municipio y catego'!$G$12:$G$16,'EM municipio y catego'!$G$18)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catego'!$I$10,'EM municipio y catego'!$I$12:$I$16,'EM municipio y catego'!$I$18)</c:f>
              <c:numCache>
                <c:formatCode>#,##0.00_)</c:formatCode>
                <c:ptCount val="7"/>
                <c:pt idx="0">
                  <c:v>7.9862856641189621</c:v>
                </c:pt>
                <c:pt idx="1">
                  <c:v>7.7574415113682127</c:v>
                </c:pt>
                <c:pt idx="2">
                  <c:v>7.89465797411696</c:v>
                </c:pt>
                <c:pt idx="3">
                  <c:v>7.8374811254377716</c:v>
                </c:pt>
                <c:pt idx="4">
                  <c:v>7.6245512233469217</c:v>
                </c:pt>
                <c:pt idx="5">
                  <c:v>6.5783041315163313</c:v>
                </c:pt>
                <c:pt idx="6">
                  <c:v>8.1786799178916549</c:v>
                </c:pt>
              </c:numCache>
            </c:numRef>
          </c:val>
        </c:ser>
        <c:dLbls>
          <c:showVal val="1"/>
        </c:dLbls>
        <c:gapWidth val="30"/>
        <c:overlap val="-10"/>
        <c:axId val="185921920"/>
        <c:axId val="185923840"/>
      </c:barChart>
      <c:lineChart>
        <c:grouping val="standard"/>
        <c:ser>
          <c:idx val="1"/>
          <c:order val="2"/>
          <c:tx>
            <c:strRef>
              <c:f>'EM municipio y catego'!$J$8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020289881056234E-2"/>
                  <c:y val="-0.1855396401853097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93725610812E-2"/>
                  <c:y val="-0.2273531193216232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-0.1401542062959385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9108007896945367E-2"/>
                  <c:y val="-0.2593677869268425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18908398330913E-2"/>
                  <c:y val="-0.1936019120271088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80789087706983E-2"/>
                  <c:y val="-0.5131756347504379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5062264641448339E-2"/>
                  <c:y val="-0.1459230278127917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15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catego'!$J$10,'EM municipio y catego'!$J$12:$J$16,'EM municipio y catego'!$J$18)</c:f>
              <c:numCache>
                <c:formatCode>0.00</c:formatCode>
                <c:ptCount val="7"/>
                <c:pt idx="0">
                  <c:v>-0.16023452123368376</c:v>
                </c:pt>
                <c:pt idx="1">
                  <c:v>-0.28644674410475002</c:v>
                </c:pt>
                <c:pt idx="2">
                  <c:v>-5.4709648142736711E-2</c:v>
                </c:pt>
                <c:pt idx="3">
                  <c:v>-0.35117138852870955</c:v>
                </c:pt>
                <c:pt idx="4">
                  <c:v>-0.21658330730952713</c:v>
                </c:pt>
                <c:pt idx="5">
                  <c:v>-1.0953544615999045</c:v>
                </c:pt>
                <c:pt idx="6">
                  <c:v>-4.3964524952535555E-2</c:v>
                </c:pt>
              </c:numCache>
            </c:numRef>
          </c:val>
        </c:ser>
        <c:dLbls>
          <c:showVal val="1"/>
        </c:dLbls>
        <c:marker val="1"/>
        <c:axId val="185942016"/>
        <c:axId val="185943552"/>
      </c:lineChart>
      <c:catAx>
        <c:axId val="1859219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2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23840"/>
        <c:crosses val="autoZero"/>
        <c:auto val="1"/>
        <c:lblAlgn val="ctr"/>
        <c:lblOffset val="100"/>
        <c:tickLblSkip val="1"/>
        <c:tickMarkSkip val="1"/>
      </c:catAx>
      <c:valAx>
        <c:axId val="185923840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85921920"/>
        <c:crosses val="autoZero"/>
        <c:crossBetween val="between"/>
      </c:valAx>
      <c:catAx>
        <c:axId val="185942016"/>
        <c:scaling>
          <c:orientation val="minMax"/>
        </c:scaling>
        <c:delete val="1"/>
        <c:axPos val="b"/>
        <c:tickLblPos val="none"/>
        <c:crossAx val="185943552"/>
        <c:crosses val="autoZero"/>
        <c:auto val="1"/>
        <c:lblAlgn val="ctr"/>
        <c:lblOffset val="100"/>
      </c:catAx>
      <c:valAx>
        <c:axId val="185943552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859420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90012419184"/>
          <c:y val="0.12149491708546827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21" r="0.75000000000001021" t="1" header="0" footer="0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catego'!$B$21:$E$21</c:f>
          <c:strCache>
            <c:ptCount val="1"/>
            <c:pt idx="0">
              <c:v>ESTANCIA MEDIA DE LOS TURISTAS ALOJADOS EN 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2936286451573331"/>
          <c:y val="3.949776548201761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38465074402082305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catego'!$C$22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catego'!$B$24,'EM municipio y catego'!$B$26,'EM municipio y catego'!$B$27,'EM municipio y catego'!$B$28,'EM municipio y catego'!$B$29,'EM municipio y catego'!$B$31)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catego'!$C$24,'EM municipio y catego'!$C$26:$C$29,'EM municipio y catego'!$C$31)</c:f>
              <c:numCache>
                <c:formatCode>#,##0.00_)</c:formatCode>
                <c:ptCount val="6"/>
                <c:pt idx="0">
                  <c:v>7.3937042291467661</c:v>
                </c:pt>
                <c:pt idx="1">
                  <c:v>7.1488384803035521</c:v>
                </c:pt>
                <c:pt idx="2">
                  <c:v>7.2826367190236656</c:v>
                </c:pt>
                <c:pt idx="3">
                  <c:v>6.8438039669366058</c:v>
                </c:pt>
                <c:pt idx="4">
                  <c:v>3.9162895927601808</c:v>
                </c:pt>
                <c:pt idx="5">
                  <c:v>7.873042761141634</c:v>
                </c:pt>
              </c:numCache>
            </c:numRef>
          </c:val>
        </c:ser>
        <c:ser>
          <c:idx val="2"/>
          <c:order val="1"/>
          <c:tx>
            <c:strRef>
              <c:f>'EM municipio y catego'!$D$22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catego'!$B$24,'EM municipio y catego'!$B$26,'EM municipio y catego'!$B$27,'EM municipio y catego'!$B$28,'EM municipio y catego'!$B$29,'EM municipio y catego'!$B$31)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catego'!$D$24,'EM municipio y catego'!$D$26:$D$29,'EM municipio y catego'!$D$31)</c:f>
              <c:numCache>
                <c:formatCode>#,##0.00_)</c:formatCode>
                <c:ptCount val="6"/>
                <c:pt idx="0">
                  <c:v>7.2610026419889433</c:v>
                </c:pt>
                <c:pt idx="1">
                  <c:v>7.1274322572956548</c:v>
                </c:pt>
                <c:pt idx="2">
                  <c:v>7.1896645998248845</c:v>
                </c:pt>
                <c:pt idx="3">
                  <c:v>7.226000162298142</c:v>
                </c:pt>
                <c:pt idx="4">
                  <c:v>3.7208626491281738</c:v>
                </c:pt>
                <c:pt idx="5">
                  <c:v>7.5569484051542037</c:v>
                </c:pt>
              </c:numCache>
            </c:numRef>
          </c:val>
        </c:ser>
        <c:dLbls>
          <c:showVal val="1"/>
        </c:dLbls>
        <c:gapWidth val="30"/>
        <c:overlap val="-10"/>
        <c:axId val="187597568"/>
        <c:axId val="187599488"/>
      </c:barChart>
      <c:lineChart>
        <c:grouping val="standard"/>
        <c:ser>
          <c:idx val="1"/>
          <c:order val="2"/>
          <c:tx>
            <c:strRef>
              <c:f>'EM municipio y catego'!$E$22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586028805808115E-2"/>
                  <c:y val="-0.3809658356115053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314347992616895E-2"/>
                  <c:y val="-0.3146712066397108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1545414556658E-2"/>
                  <c:y val="-0.3605284266701596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36478012453521E-2"/>
                  <c:y val="-0.1376577667916250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23809408123796E-2"/>
                  <c:y val="-0.2434979619231587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809154673435887E-2"/>
                  <c:y val="-0.4882276098024134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15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('EM municipio y catego'!$B$24,'EM municipio y catego'!$B$26:$B$29,'EM municipio y catego'!$B$31)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catego'!$E$24,'EM municipio y catego'!$E$26:$E$29,'EM municipio y catego'!$E$31)</c:f>
              <c:numCache>
                <c:formatCode>0.00</c:formatCode>
                <c:ptCount val="6"/>
                <c:pt idx="0">
                  <c:v>-0.13270158715782276</c:v>
                </c:pt>
                <c:pt idx="1">
                  <c:v>-2.1406223007897296E-2</c:v>
                </c:pt>
                <c:pt idx="2">
                  <c:v>-9.2972119198781122E-2</c:v>
                </c:pt>
                <c:pt idx="3">
                  <c:v>0.38219619536153626</c:v>
                </c:pt>
                <c:pt idx="4">
                  <c:v>-0.19542694363200708</c:v>
                </c:pt>
                <c:pt idx="5">
                  <c:v>-0.3160943559874303</c:v>
                </c:pt>
              </c:numCache>
            </c:numRef>
          </c:val>
        </c:ser>
        <c:dLbls>
          <c:showVal val="1"/>
        </c:dLbls>
        <c:marker val="1"/>
        <c:axId val="187613568"/>
        <c:axId val="187615104"/>
      </c:lineChart>
      <c:catAx>
        <c:axId val="1875975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642347670074989E-3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599488"/>
        <c:crosses val="autoZero"/>
        <c:auto val="1"/>
        <c:lblAlgn val="ctr"/>
        <c:lblOffset val="100"/>
        <c:tickLblSkip val="1"/>
        <c:tickMarkSkip val="1"/>
      </c:catAx>
      <c:valAx>
        <c:axId val="18759948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87597568"/>
        <c:crosses val="autoZero"/>
        <c:crossBetween val="between"/>
      </c:valAx>
      <c:catAx>
        <c:axId val="187613568"/>
        <c:scaling>
          <c:orientation val="minMax"/>
        </c:scaling>
        <c:delete val="1"/>
        <c:axPos val="b"/>
        <c:tickLblPos val="none"/>
        <c:crossAx val="187615104"/>
        <c:crosses val="autoZero"/>
        <c:auto val="1"/>
        <c:lblAlgn val="ctr"/>
        <c:lblOffset val="100"/>
      </c:catAx>
      <c:valAx>
        <c:axId val="187615104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876135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18802298361353478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21" r="0.75000000000001021" t="1" header="0" footer="0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catego'!$G$21:$J$21</c:f>
          <c:strCache>
            <c:ptCount val="1"/>
            <c:pt idx="0">
              <c:v>ESTANCIA MEDIA DE LOS TURISTAS ALOJADOS EN  SANTA CRUZ SEGÚN TIPOLOGÍA Y CATEGORÍA DE ESTABLECIMIENTO</c:v>
            </c:pt>
          </c:strCache>
        </c:strRef>
      </c:tx>
      <c:layout>
        <c:manualLayout>
          <c:xMode val="edge"/>
          <c:yMode val="edge"/>
          <c:x val="0.11401559529465631"/>
          <c:y val="3.94977654820175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38132270891288372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catego'!$H$22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catego'!$G$24,'EM municipio y catego'!$G$26,'EM municipio y catego'!$G$27,'EM municipio y catego'!$G$28,'EM municipio y catego'!$G$29,'EM municipio y catego'!$G$30,'EM municipio y catego'!$G$32)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catego'!$H$24,'EM municipio y catego'!$H$26:$H$30,'EM municipio y catego'!$H$32)</c:f>
              <c:numCache>
                <c:formatCode>#,##0.00_)</c:formatCode>
                <c:ptCount val="7"/>
                <c:pt idx="0">
                  <c:v>2.3764330285880133</c:v>
                </c:pt>
                <c:pt idx="1">
                  <c:v>2.3764330285880133</c:v>
                </c:pt>
                <c:pt idx="2">
                  <c:v>2.2757094506638897</c:v>
                </c:pt>
                <c:pt idx="3">
                  <c:v>2.1939873637436644</c:v>
                </c:pt>
                <c:pt idx="4">
                  <c:v>2.5041835855789345</c:v>
                </c:pt>
                <c:pt idx="5">
                  <c:v>2.9891740176423416</c:v>
                </c:pt>
                <c:pt idx="6" formatCode="#,##0_)">
                  <c:v>0</c:v>
                </c:pt>
              </c:numCache>
            </c:numRef>
          </c:val>
        </c:ser>
        <c:ser>
          <c:idx val="2"/>
          <c:order val="1"/>
          <c:tx>
            <c:strRef>
              <c:f>'EM municipio y catego'!$I$22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catego'!$G$24,'EM municipio y catego'!$G$26,'EM municipio y catego'!$G$27,'EM municipio y catego'!$G$28,'EM municipio y catego'!$G$29,'EM municipio y catego'!$G$30,'EM municipio y catego'!$G$32)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catego'!$I$24,'EM municipio y catego'!$I$26:$I$30,'EM municipio y catego'!$I$32)</c:f>
              <c:numCache>
                <c:formatCode>#,##0.00_)</c:formatCode>
                <c:ptCount val="7"/>
                <c:pt idx="0">
                  <c:v>2.1079577018663809</c:v>
                </c:pt>
                <c:pt idx="1">
                  <c:v>2.1079577018663809</c:v>
                </c:pt>
                <c:pt idx="2">
                  <c:v>1.8700301778441886</c:v>
                </c:pt>
                <c:pt idx="3">
                  <c:v>2.1350024707626423</c:v>
                </c:pt>
                <c:pt idx="4">
                  <c:v>2.0613135567356404</c:v>
                </c:pt>
                <c:pt idx="5">
                  <c:v>3.7571455258733422</c:v>
                </c:pt>
                <c:pt idx="6" formatCode="#,##0_)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187752448"/>
        <c:axId val="187754368"/>
      </c:barChart>
      <c:lineChart>
        <c:grouping val="standard"/>
        <c:ser>
          <c:idx val="1"/>
          <c:order val="2"/>
          <c:tx>
            <c:strRef>
              <c:f>'EM municipio y catego'!$J$22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4777817389691424E-2"/>
                  <c:y val="-0.3185961006433448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3068203210495803E-2"/>
                  <c:y val="-0.3271458739175284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7380768331677233E-2"/>
                  <c:y val="-0.3688444349861673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297389774104016E-2"/>
                  <c:y val="-0.2582405421775500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695E-2"/>
                  <c:y val="-0.3765540949792929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5292835859799601E-2"/>
                  <c:y val="-0.1971673187421220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304737132813252E-2"/>
                  <c:y val="4.5345163455399677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29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catego'!$J$24,'EM municipio y catego'!$J$26:$J$30,'EM municipio y catego'!$J$32)</c:f>
              <c:numCache>
                <c:formatCode>0.00</c:formatCode>
                <c:ptCount val="7"/>
                <c:pt idx="0">
                  <c:v>-0.26847532672163243</c:v>
                </c:pt>
                <c:pt idx="1">
                  <c:v>-0.26847532672163243</c:v>
                </c:pt>
                <c:pt idx="2">
                  <c:v>-0.40567927281970118</c:v>
                </c:pt>
                <c:pt idx="3">
                  <c:v>-5.8984892981022163E-2</c:v>
                </c:pt>
                <c:pt idx="4">
                  <c:v>-0.44287002884329407</c:v>
                </c:pt>
                <c:pt idx="5">
                  <c:v>0.76797150823100058</c:v>
                </c:pt>
                <c:pt idx="6" formatCode="0.00%">
                  <c:v>0</c:v>
                </c:pt>
              </c:numCache>
            </c:numRef>
          </c:val>
        </c:ser>
        <c:dLbls>
          <c:showVal val="1"/>
        </c:dLbls>
        <c:marker val="1"/>
        <c:axId val="187755904"/>
        <c:axId val="189535360"/>
      </c:lineChart>
      <c:catAx>
        <c:axId val="1877524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235280285702355E-3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754368"/>
        <c:crosses val="autoZero"/>
        <c:auto val="1"/>
        <c:lblAlgn val="ctr"/>
        <c:lblOffset val="100"/>
        <c:tickLblSkip val="1"/>
        <c:tickMarkSkip val="1"/>
      </c:catAx>
      <c:valAx>
        <c:axId val="18775436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87752448"/>
        <c:crosses val="autoZero"/>
        <c:crossBetween val="between"/>
      </c:valAx>
      <c:catAx>
        <c:axId val="187755904"/>
        <c:scaling>
          <c:orientation val="minMax"/>
        </c:scaling>
        <c:delete val="1"/>
        <c:axPos val="b"/>
        <c:tickLblPos val="none"/>
        <c:crossAx val="189535360"/>
        <c:crosses val="autoZero"/>
        <c:auto val="1"/>
        <c:lblAlgn val="ctr"/>
        <c:lblOffset val="100"/>
      </c:catAx>
      <c:valAx>
        <c:axId val="189535360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877559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138728200135062"/>
          <c:y val="0.196338991929543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44" r="0.75000000000001044" t="1" header="0" footer="0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catego'!$B$37</c:f>
          <c:strCache>
            <c:ptCount val="1"/>
            <c:pt idx="0">
              <c:v>ESTANCIA MEDIA DE LOS TURISTAS ALOJADOS EN TENERIFE SEGÚN TIPOLOGÍA Y CATEGORÍA DE ESTABLECIMIENTO</c:v>
            </c:pt>
          </c:strCache>
        </c:strRef>
      </c:tx>
      <c:layout>
        <c:manualLayout>
          <c:xMode val="edge"/>
          <c:yMode val="edge"/>
          <c:x val="0.18406746912721975"/>
          <c:y val="3.949776548201749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38465074402082317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catego'!$C$39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catego'!$B$41,'EM municipio y catego'!$B$43:$B$48,'EM municipio y catego'!$B$50)</c:f>
              <c:strCache>
                <c:ptCount val="8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('EM municipio y catego'!$C$41,'EM municipio y catego'!$C$43:$C$48,'EM municipio y catego'!$C$50)</c:f>
              <c:numCache>
                <c:formatCode>#,##0.00_)</c:formatCode>
                <c:ptCount val="8"/>
                <c:pt idx="0">
                  <c:v>7.668701574094178</c:v>
                </c:pt>
                <c:pt idx="1">
                  <c:v>7.2058174479730237</c:v>
                </c:pt>
                <c:pt idx="2">
                  <c:v>6.8065057879483355</c:v>
                </c:pt>
                <c:pt idx="3">
                  <c:v>7.552476255446039</c:v>
                </c:pt>
                <c:pt idx="4">
                  <c:v>7.1512995374589812</c:v>
                </c:pt>
                <c:pt idx="5">
                  <c:v>3.6567182472805269</c:v>
                </c:pt>
                <c:pt idx="6">
                  <c:v>5.4203973194813431</c:v>
                </c:pt>
                <c:pt idx="7">
                  <c:v>8.3264088123290207</c:v>
                </c:pt>
              </c:numCache>
            </c:numRef>
          </c:val>
        </c:ser>
        <c:ser>
          <c:idx val="2"/>
          <c:order val="1"/>
          <c:tx>
            <c:strRef>
              <c:f>'EM municipio y catego'!$D$39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catego'!$B$41,'EM municipio y catego'!$B$43:$B$48,'EM municipio y catego'!$B$50)</c:f>
              <c:strCache>
                <c:ptCount val="8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('EM municipio y catego'!$D$41,'EM municipio y catego'!$D$43:$D$48,'EM municipio y catego'!$D$50)</c:f>
              <c:numCache>
                <c:formatCode>#,##0.00_)</c:formatCode>
                <c:ptCount val="8"/>
                <c:pt idx="0">
                  <c:v>7.4696014812196978</c:v>
                </c:pt>
                <c:pt idx="1">
                  <c:v>6.9941533826857318</c:v>
                </c:pt>
                <c:pt idx="2">
                  <c:v>6.6003191413351541</c:v>
                </c:pt>
                <c:pt idx="3">
                  <c:v>7.3608076378719334</c:v>
                </c:pt>
                <c:pt idx="4">
                  <c:v>6.8062739691690686</c:v>
                </c:pt>
                <c:pt idx="5">
                  <c:v>3.3121422482036293</c:v>
                </c:pt>
                <c:pt idx="6">
                  <c:v>5.5491456834532373</c:v>
                </c:pt>
                <c:pt idx="7">
                  <c:v>8.2036398933444179</c:v>
                </c:pt>
              </c:numCache>
            </c:numRef>
          </c:val>
        </c:ser>
        <c:dLbls>
          <c:showVal val="1"/>
        </c:dLbls>
        <c:gapWidth val="30"/>
        <c:overlap val="-10"/>
        <c:axId val="189616512"/>
        <c:axId val="189618432"/>
      </c:barChart>
      <c:lineChart>
        <c:grouping val="standard"/>
        <c:ser>
          <c:idx val="1"/>
          <c:order val="2"/>
          <c:tx>
            <c:strRef>
              <c:f>'EM municipio y catego'!$E$39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586028805808004E-2"/>
                  <c:y val="-0.3518598065054758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502532177076138E-2"/>
                  <c:y val="-0.3437772357457397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1545414556658E-2"/>
                  <c:y val="-0.3231063892481219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3647801245343E-2"/>
                  <c:y val="-0.3455579746918329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23809408123796E-2"/>
                  <c:y val="-0.4389241573493548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809154673435887E-2"/>
                  <c:y val="-0.2969594185342218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14651099222E-2"/>
                  <c:y val="-8.3552965442729416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04784904036E-2"/>
                  <c:y val="-0.33177828343182714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('EM municipio y catego'!$B$24,'EM municipio y catego'!$B$26:$B$29,'EM municipio y catego'!$B$31)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catego'!$E$41,'EM municipio y catego'!$E$43:$E$48,'EM municipio y catego'!$E$50)</c:f>
              <c:numCache>
                <c:formatCode>0.00</c:formatCode>
                <c:ptCount val="8"/>
                <c:pt idx="0">
                  <c:v>-0.19910009287448016</c:v>
                </c:pt>
                <c:pt idx="1">
                  <c:v>-0.21166406528729187</c:v>
                </c:pt>
                <c:pt idx="2">
                  <c:v>-0.20618664661318142</c:v>
                </c:pt>
                <c:pt idx="3">
                  <c:v>-0.19166861757410558</c:v>
                </c:pt>
                <c:pt idx="4">
                  <c:v>-0.3450255682899126</c:v>
                </c:pt>
                <c:pt idx="5">
                  <c:v>-0.34457599907689751</c:v>
                </c:pt>
                <c:pt idx="6">
                  <c:v>0.12874836397189426</c:v>
                </c:pt>
                <c:pt idx="7">
                  <c:v>-0.12276891898460285</c:v>
                </c:pt>
              </c:numCache>
            </c:numRef>
          </c:val>
        </c:ser>
        <c:dLbls>
          <c:showVal val="1"/>
        </c:dLbls>
        <c:marker val="1"/>
        <c:axId val="189640704"/>
        <c:axId val="189642240"/>
      </c:lineChart>
      <c:catAx>
        <c:axId val="1896165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642347670075019E-3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9618432"/>
        <c:crosses val="autoZero"/>
        <c:auto val="1"/>
        <c:lblAlgn val="ctr"/>
        <c:lblOffset val="100"/>
        <c:tickLblSkip val="1"/>
        <c:tickMarkSkip val="1"/>
      </c:catAx>
      <c:valAx>
        <c:axId val="189618432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89616512"/>
        <c:crosses val="autoZero"/>
        <c:crossBetween val="between"/>
      </c:valAx>
      <c:catAx>
        <c:axId val="189640704"/>
        <c:scaling>
          <c:orientation val="minMax"/>
        </c:scaling>
        <c:delete val="1"/>
        <c:axPos val="b"/>
        <c:tickLblPos val="none"/>
        <c:crossAx val="189642240"/>
        <c:crosses val="autoZero"/>
        <c:auto val="1"/>
        <c:lblAlgn val="ctr"/>
        <c:lblOffset val="100"/>
      </c:catAx>
      <c:valAx>
        <c:axId val="189642240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896407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18802298361353478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44" r="0.75000000000001044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'!$C$3:$J$3</c:f>
          <c:strCache>
            <c:ptCount val="1"/>
            <c:pt idx="0">
              <c:v>EVOLUCIÓN DEL TURISMO  ALOJADO EN ARONA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'!$D$4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'!$C$69,'tablas turistas por categorías '!$C$56,'tablas turistas por categorías '!$C$43,'tablas turistas por categorías '!$C$30)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'!$D$69,'tablas turistas por categorías '!$D$56,'tablas turistas por categorías '!$D$43,'tablas turistas por categorías '!$D$30)</c:f>
              <c:numCache>
                <c:formatCode>#,##0</c:formatCode>
                <c:ptCount val="4"/>
                <c:pt idx="0">
                  <c:v>21872</c:v>
                </c:pt>
                <c:pt idx="1">
                  <c:v>14740</c:v>
                </c:pt>
                <c:pt idx="2">
                  <c:v>20530</c:v>
                </c:pt>
                <c:pt idx="3">
                  <c:v>13601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'!$E$4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'!$C$69,'tablas turistas por categorías '!$C$56,'tablas turistas por categorías '!$C$43,'tablas turistas por categorías '!$C$30)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'!$E$69,'tablas turistas por categorías '!$E$56,'tablas turistas por categorías '!$E$43,'tablas turistas por categorías '!$E$30)</c:f>
              <c:numCache>
                <c:formatCode>#,##0</c:formatCode>
                <c:ptCount val="4"/>
                <c:pt idx="0">
                  <c:v>199273</c:v>
                </c:pt>
                <c:pt idx="1">
                  <c:v>191666</c:v>
                </c:pt>
                <c:pt idx="2">
                  <c:v>193212</c:v>
                </c:pt>
                <c:pt idx="3">
                  <c:v>179675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'!$F$4</c:f>
              <c:strCache>
                <c:ptCount val="1"/>
                <c:pt idx="0">
                  <c:v> 4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'!$C$69,'tablas turistas por categorías '!$C$56,'tablas turistas por categorías '!$C$43,'tablas turistas por categorías '!$C$30)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'!$F$69,'tablas turistas por categorías '!$F$56,'tablas turistas por categorías '!$F$43,'tablas turistas por categorías '!$F$30)</c:f>
              <c:numCache>
                <c:formatCode>#,##0</c:formatCode>
                <c:ptCount val="4"/>
                <c:pt idx="0">
                  <c:v>365385</c:v>
                </c:pt>
                <c:pt idx="1">
                  <c:v>356098</c:v>
                </c:pt>
                <c:pt idx="2">
                  <c:v>361544</c:v>
                </c:pt>
                <c:pt idx="3">
                  <c:v>339574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'!$G$4</c:f>
              <c:strCache>
                <c:ptCount val="1"/>
                <c:pt idx="0">
                  <c:v>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'!$C$69,'tablas turistas por categorías '!$C$56,'tablas turistas por categorías '!$C$43,'tablas turistas por categorías '!$C$30)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'!$G$69,'tablas turistas por categorías '!$G$56,'tablas turistas por categorías '!$G$43,'tablas turistas por categorías '!$G$30)</c:f>
              <c:numCache>
                <c:formatCode>#,##0</c:formatCode>
                <c:ptCount val="4"/>
                <c:pt idx="0">
                  <c:v>92614</c:v>
                </c:pt>
                <c:pt idx="1">
                  <c:v>93230</c:v>
                </c:pt>
                <c:pt idx="2">
                  <c:v>91480</c:v>
                </c:pt>
                <c:pt idx="3">
                  <c:v>70845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'!$I$4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'!$C$69,'tablas turistas por categorías '!$C$56,'tablas turistas por categorías '!$C$43,'tablas turistas por categorías '!$C$30)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'!$I$69,'tablas turistas por categorías '!$I$56,'tablas turistas por categorías '!$I$43,'tablas turistas por categorías '!$I$30)</c:f>
              <c:numCache>
                <c:formatCode>#,##0</c:formatCode>
                <c:ptCount val="4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</c:numCache>
            </c:numRef>
          </c:val>
        </c:ser>
        <c:marker val="1"/>
        <c:axId val="172773376"/>
        <c:axId val="172775296"/>
      </c:lineChart>
      <c:catAx>
        <c:axId val="172773376"/>
        <c:scaling>
          <c:orientation val="minMax"/>
        </c:scaling>
        <c:axPos val="b"/>
        <c:numFmt formatCode="General" sourceLinked="1"/>
        <c:tickLblPos val="nextTo"/>
        <c:crossAx val="172775296"/>
        <c:crosses val="autoZero"/>
        <c:auto val="1"/>
        <c:lblAlgn val="ctr"/>
        <c:lblOffset val="100"/>
      </c:catAx>
      <c:valAx>
        <c:axId val="172775296"/>
        <c:scaling>
          <c:orientation val="minMax"/>
        </c:scaling>
        <c:axPos val="l"/>
        <c:numFmt formatCode="#,##0" sourceLinked="1"/>
        <c:tickLblPos val="nextTo"/>
        <c:crossAx val="172773376"/>
        <c:crosses val="autoZero"/>
        <c:crossBetween val="between"/>
      </c:valAx>
    </c:plotArea>
    <c:legend>
      <c:legendPos val="t"/>
    </c:legend>
    <c:plotVisOnly val="1"/>
  </c:chart>
  <c:spPr>
    <a:noFill/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 Aloj Estim zona cat '!$E$7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39288211894511643"/>
          <c:y val="8.1499653748493162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491837784982759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'Ofe Aloj Estim zona cat '!$E$7</c:f>
              <c:strCache>
                <c:ptCount val="1"/>
                <c:pt idx="0">
                  <c:v>I semestre 2010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chemeClr val="accent3">
                      <a:lumMod val="50000"/>
                    </a:scheme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chemeClr val="accent3">
                      <a:lumMod val="75000"/>
                    </a:scheme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chemeClr val="accent3">
                      <a:lumMod val="75000"/>
                    </a:scheme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15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chemeClr val="accent6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6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7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8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accent6">
                      <a:lumMod val="60000"/>
                      <a:lumOff val="40000"/>
                    </a:scheme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9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Hoja1!$A$25:$B$48</c:f>
              <c:multiLvlStrCache>
                <c:ptCount val="2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  <c:pt idx="15">
                    <c:v>Total</c:v>
                  </c:pt>
                  <c:pt idx="16">
                    <c:v>Hotelera</c:v>
                  </c:pt>
                  <c:pt idx="17">
                    <c:v>Extrahotelera</c:v>
                  </c:pt>
                  <c:pt idx="18">
                    <c:v>Total</c:v>
                  </c:pt>
                  <c:pt idx="19">
                    <c:v>Hotelera</c:v>
                  </c:pt>
                  <c:pt idx="20">
                    <c:v>Extrahotelera</c:v>
                  </c:pt>
                  <c:pt idx="21">
                    <c:v>Total</c:v>
                  </c:pt>
                  <c:pt idx="22">
                    <c:v>Hotelera</c:v>
                  </c:pt>
                  <c:pt idx="2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PUERTO DE LA CRUZ</c:v>
                  </c:pt>
                  <c:pt idx="15">
                    <c:v>ZONA 4</c:v>
                  </c:pt>
                  <c:pt idx="18">
                    <c:v>ADEJE</c:v>
                  </c:pt>
                  <c:pt idx="21">
                    <c:v>ARONA</c:v>
                  </c:pt>
                </c:lvl>
              </c:multiLvlStrCache>
            </c:multiLvlStrRef>
          </c:cat>
          <c:val>
            <c:numRef>
              <c:f>('Ofe Aloj Estim zona cat '!$E$9:$E$11,'Ofe Aloj Estim zona cat '!$E$13:$E$15,'Ofe Aloj Estim zona cat '!$E$17:$E$19,'Ofe Aloj Estim zona cat '!$E$21:$E$23,'Ofe Aloj Estim zona cat '!$E$25:$E$27,'Ofe Aloj Estim zona cat '!$E$29:$E$31,'Ofe Aloj Estim zona cat '!$E$33:$E$35,'Ofe Aloj Estim zona cat '!$E$37:$E$39)</c:f>
              <c:numCache>
                <c:formatCode>#,##0_)</c:formatCode>
                <c:ptCount val="24"/>
                <c:pt idx="0">
                  <c:v>178697</c:v>
                </c:pt>
                <c:pt idx="1">
                  <c:v>86541</c:v>
                </c:pt>
                <c:pt idx="2">
                  <c:v>92156</c:v>
                </c:pt>
                <c:pt idx="3">
                  <c:v>2504</c:v>
                </c:pt>
                <c:pt idx="4">
                  <c:v>2504</c:v>
                </c:pt>
                <c:pt idx="5">
                  <c:v>0</c:v>
                </c:pt>
                <c:pt idx="6">
                  <c:v>1713</c:v>
                </c:pt>
                <c:pt idx="7">
                  <c:v>514</c:v>
                </c:pt>
                <c:pt idx="8">
                  <c:v>1199</c:v>
                </c:pt>
                <c:pt idx="9">
                  <c:v>30806</c:v>
                </c:pt>
                <c:pt idx="10">
                  <c:v>18641</c:v>
                </c:pt>
                <c:pt idx="11">
                  <c:v>12165</c:v>
                </c:pt>
                <c:pt idx="12">
                  <c:v>27225</c:v>
                </c:pt>
                <c:pt idx="13">
                  <c:v>16442</c:v>
                </c:pt>
                <c:pt idx="14">
                  <c:v>10783</c:v>
                </c:pt>
                <c:pt idx="15">
                  <c:v>143674</c:v>
                </c:pt>
                <c:pt idx="16">
                  <c:v>64882</c:v>
                </c:pt>
                <c:pt idx="17">
                  <c:v>78792</c:v>
                </c:pt>
                <c:pt idx="18">
                  <c:v>63430</c:v>
                </c:pt>
                <c:pt idx="19">
                  <c:v>32855</c:v>
                </c:pt>
                <c:pt idx="20">
                  <c:v>30575</c:v>
                </c:pt>
                <c:pt idx="21">
                  <c:v>53697</c:v>
                </c:pt>
                <c:pt idx="22">
                  <c:v>20363</c:v>
                </c:pt>
                <c:pt idx="23">
                  <c:v>33334</c:v>
                </c:pt>
              </c:numCache>
            </c:numRef>
          </c:val>
        </c:ser>
        <c:dLbls>
          <c:showVal val="1"/>
        </c:dLbls>
        <c:gapWidth val="30"/>
        <c:axId val="190970880"/>
        <c:axId val="189793408"/>
      </c:barChart>
      <c:catAx>
        <c:axId val="1909708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9642640823833E-4"/>
              <c:y val="0.963905204031906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9793408"/>
        <c:crosses val="autoZero"/>
        <c:auto val="1"/>
        <c:lblAlgn val="ctr"/>
        <c:lblOffset val="100"/>
        <c:tickLblSkip val="1"/>
        <c:tickMarkSkip val="1"/>
      </c:catAx>
      <c:valAx>
        <c:axId val="189793408"/>
        <c:scaling>
          <c:orientation val="minMax"/>
        </c:scaling>
        <c:delete val="1"/>
        <c:axPos val="l"/>
        <c:numFmt formatCode="#,##0_)" sourceLinked="1"/>
        <c:tickLblPos val="none"/>
        <c:crossAx val="190970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44" r="0.75000000000000944" t="1" header="0" footer="0"/>
    <c:pageSetup paperSize="9"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 Aloj Estim zona cat '!$L$7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38872411478710989"/>
          <c:y val="7.4984995768037133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491837784982759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'Ofe Aloj Estim zona cat '!$L$7</c:f>
              <c:strCache>
                <c:ptCount val="1"/>
                <c:pt idx="0">
                  <c:v>II semestre 2010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rgbClr val="1F497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rgbClr val="1F497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5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chemeClr val="accent6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6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7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8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9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prstClr val="white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Hoja1!$A$25:$B$48</c:f>
              <c:multiLvlStrCache>
                <c:ptCount val="2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  <c:pt idx="15">
                    <c:v>Total</c:v>
                  </c:pt>
                  <c:pt idx="16">
                    <c:v>Hotelera</c:v>
                  </c:pt>
                  <c:pt idx="17">
                    <c:v>Extrahotelera</c:v>
                  </c:pt>
                  <c:pt idx="18">
                    <c:v>Total</c:v>
                  </c:pt>
                  <c:pt idx="19">
                    <c:v>Hotelera</c:v>
                  </c:pt>
                  <c:pt idx="20">
                    <c:v>Extrahotelera</c:v>
                  </c:pt>
                  <c:pt idx="21">
                    <c:v>Total</c:v>
                  </c:pt>
                  <c:pt idx="22">
                    <c:v>Hotelera</c:v>
                  </c:pt>
                  <c:pt idx="2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PUERTO DE LA CRUZ</c:v>
                  </c:pt>
                  <c:pt idx="15">
                    <c:v>ZONA 4</c:v>
                  </c:pt>
                  <c:pt idx="18">
                    <c:v>ADEJE</c:v>
                  </c:pt>
                  <c:pt idx="21">
                    <c:v>ARONA</c:v>
                  </c:pt>
                </c:lvl>
              </c:multiLvlStrCache>
            </c:multiLvlStrRef>
          </c:cat>
          <c:val>
            <c:numRef>
              <c:f>('Ofe Aloj Estim zona cat '!$E$9:$E$11,'Ofe Aloj Estim zona cat '!$E$13:$E$15,'Ofe Aloj Estim zona cat '!$E$17:$E$19,'Ofe Aloj Estim zona cat '!$E$21:$E$23,'Ofe Aloj Estim zona cat '!$E$25:$E$27,'Ofe Aloj Estim zona cat '!$E$29:$E$31,'Ofe Aloj Estim zona cat '!$E$33:$E$35,'Ofe Aloj Estim zona cat '!$E$37:$E$39)</c:f>
              <c:numCache>
                <c:formatCode>#,##0_)</c:formatCode>
                <c:ptCount val="24"/>
                <c:pt idx="0">
                  <c:v>178697</c:v>
                </c:pt>
                <c:pt idx="1">
                  <c:v>86541</c:v>
                </c:pt>
                <c:pt idx="2">
                  <c:v>92156</c:v>
                </c:pt>
                <c:pt idx="3">
                  <c:v>2504</c:v>
                </c:pt>
                <c:pt idx="4">
                  <c:v>2504</c:v>
                </c:pt>
                <c:pt idx="5">
                  <c:v>0</c:v>
                </c:pt>
                <c:pt idx="6">
                  <c:v>1713</c:v>
                </c:pt>
                <c:pt idx="7">
                  <c:v>514</c:v>
                </c:pt>
                <c:pt idx="8">
                  <c:v>1199</c:v>
                </c:pt>
                <c:pt idx="9">
                  <c:v>30806</c:v>
                </c:pt>
                <c:pt idx="10">
                  <c:v>18641</c:v>
                </c:pt>
                <c:pt idx="11">
                  <c:v>12165</c:v>
                </c:pt>
                <c:pt idx="12">
                  <c:v>27225</c:v>
                </c:pt>
                <c:pt idx="13">
                  <c:v>16442</c:v>
                </c:pt>
                <c:pt idx="14">
                  <c:v>10783</c:v>
                </c:pt>
                <c:pt idx="15">
                  <c:v>143674</c:v>
                </c:pt>
                <c:pt idx="16">
                  <c:v>64882</c:v>
                </c:pt>
                <c:pt idx="17">
                  <c:v>78792</c:v>
                </c:pt>
                <c:pt idx="18">
                  <c:v>63430</c:v>
                </c:pt>
                <c:pt idx="19">
                  <c:v>32855</c:v>
                </c:pt>
                <c:pt idx="20">
                  <c:v>30575</c:v>
                </c:pt>
                <c:pt idx="21">
                  <c:v>53697</c:v>
                </c:pt>
                <c:pt idx="22">
                  <c:v>20363</c:v>
                </c:pt>
                <c:pt idx="23">
                  <c:v>33334</c:v>
                </c:pt>
              </c:numCache>
            </c:numRef>
          </c:val>
        </c:ser>
        <c:dLbls>
          <c:showVal val="1"/>
        </c:dLbls>
        <c:gapWidth val="30"/>
        <c:axId val="190859136"/>
        <c:axId val="190865408"/>
      </c:barChart>
      <c:catAx>
        <c:axId val="1908591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3973122705844E-4"/>
              <c:y val="0.9476184792304386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0865408"/>
        <c:crosses val="autoZero"/>
        <c:auto val="1"/>
        <c:lblAlgn val="ctr"/>
        <c:lblOffset val="100"/>
        <c:tickLblSkip val="1"/>
        <c:tickMarkSkip val="1"/>
      </c:catAx>
      <c:valAx>
        <c:axId val="190865408"/>
        <c:scaling>
          <c:orientation val="minMax"/>
        </c:scaling>
        <c:delete val="1"/>
        <c:axPos val="l"/>
        <c:numFmt formatCode="#,##0_)" sourceLinked="1"/>
        <c:tickLblPos val="none"/>
        <c:crossAx val="190859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66" r="0.75000000000000966" t="1" header="0" footer="0"/>
    <c:pageSetup paperSize="9" orientation="landscape"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categ'!$C$6:$H$6</c:f>
          <c:strCache>
            <c:ptCount val="1"/>
            <c:pt idx="0">
              <c:v>PLAZAS ALOJATIVAS ESTIMADAS EN ADEJE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689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2866451820105413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categ'!$D$7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categ'!$D$8:$D$14</c:f>
              <c:numCache>
                <c:formatCode>#,##0_)</c:formatCode>
                <c:ptCount val="7"/>
                <c:pt idx="0">
                  <c:v>65517</c:v>
                </c:pt>
                <c:pt idx="1">
                  <c:v>33977</c:v>
                </c:pt>
                <c:pt idx="2">
                  <c:v>4520</c:v>
                </c:pt>
                <c:pt idx="3">
                  <c:v>21699</c:v>
                </c:pt>
                <c:pt idx="4">
                  <c:v>7288</c:v>
                </c:pt>
                <c:pt idx="5">
                  <c:v>470</c:v>
                </c:pt>
                <c:pt idx="6">
                  <c:v>31540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categ'!$F$7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categ'!$F$8:$F$14</c:f>
              <c:numCache>
                <c:formatCode>#,##0_)</c:formatCode>
                <c:ptCount val="7"/>
                <c:pt idx="0">
                  <c:v>63430</c:v>
                </c:pt>
                <c:pt idx="1">
                  <c:v>32855</c:v>
                </c:pt>
                <c:pt idx="2">
                  <c:v>4568</c:v>
                </c:pt>
                <c:pt idx="3">
                  <c:v>21699</c:v>
                </c:pt>
                <c:pt idx="4">
                  <c:v>6118</c:v>
                </c:pt>
                <c:pt idx="5">
                  <c:v>470</c:v>
                </c:pt>
                <c:pt idx="6">
                  <c:v>30575</c:v>
                </c:pt>
              </c:numCache>
            </c:numRef>
          </c:val>
        </c:ser>
        <c:dLbls>
          <c:showVal val="1"/>
        </c:dLbls>
        <c:gapWidth val="30"/>
        <c:overlap val="-10"/>
        <c:axId val="191217024"/>
        <c:axId val="191231488"/>
      </c:barChart>
      <c:lineChart>
        <c:grouping val="standard"/>
        <c:ser>
          <c:idx val="1"/>
          <c:order val="2"/>
          <c:tx>
            <c:strRef>
              <c:f>'Oferta Alojat Estim tipol categ'!$H$7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76550667854E-2"/>
                  <c:y val="-0.2797264073334127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1578917393E-2"/>
                  <c:y val="-0.1130009793551925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02185416163E-2"/>
                  <c:y val="0.1553918595996398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932885523436E-2"/>
                  <c:y val="7.1701335840482772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743591414756E-2"/>
                  <c:y val="-0.1764146198143144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4347695009E-2"/>
                  <c:y val="0.1780345516511931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740939586672E-2"/>
                  <c:y val="-9.045512594507811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categ'!$H$8:$H$14</c:f>
              <c:numCache>
                <c:formatCode>0.0%</c:formatCode>
                <c:ptCount val="7"/>
                <c:pt idx="0">
                  <c:v>-3.1854327884365888E-2</c:v>
                </c:pt>
                <c:pt idx="1">
                  <c:v>-3.3022338640845278E-2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-0.16053787047200879</c:v>
                </c:pt>
                <c:pt idx="5">
                  <c:v>0</c:v>
                </c:pt>
                <c:pt idx="6">
                  <c:v>-3.0596068484464174E-2</c:v>
                </c:pt>
              </c:numCache>
            </c:numRef>
          </c:val>
        </c:ser>
        <c:dLbls>
          <c:showVal val="1"/>
        </c:dLbls>
        <c:marker val="1"/>
        <c:axId val="191233024"/>
        <c:axId val="191120128"/>
      </c:lineChart>
      <c:catAx>
        <c:axId val="1912170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1231488"/>
        <c:crosses val="autoZero"/>
        <c:auto val="1"/>
        <c:lblAlgn val="ctr"/>
        <c:lblOffset val="100"/>
        <c:tickLblSkip val="1"/>
        <c:tickMarkSkip val="1"/>
      </c:catAx>
      <c:valAx>
        <c:axId val="19123148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91217024"/>
        <c:crosses val="autoZero"/>
        <c:crossBetween val="between"/>
      </c:valAx>
      <c:catAx>
        <c:axId val="191233024"/>
        <c:scaling>
          <c:orientation val="minMax"/>
        </c:scaling>
        <c:delete val="1"/>
        <c:axPos val="b"/>
        <c:tickLblPos val="none"/>
        <c:crossAx val="191120128"/>
        <c:crosses val="autoZero"/>
        <c:auto val="1"/>
        <c:lblAlgn val="ctr"/>
        <c:lblOffset val="100"/>
      </c:catAx>
      <c:valAx>
        <c:axId val="19112012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91233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631"/>
          <c:y val="0.1361523093195436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44" r="0.75000000000000944" t="1" header="0" footer="0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categ'!$K$6:$P$6</c:f>
          <c:strCache>
            <c:ptCount val="1"/>
            <c:pt idx="0">
              <c:v>PLAZAS ALOJATIVAS ESTIMADAS  EN ADEJE SEGÚN TIPOLOGÍA Y CATEGORÍA (*)</c:v>
            </c:pt>
          </c:strCache>
        </c:strRef>
      </c:tx>
      <c:layout>
        <c:manualLayout>
          <c:xMode val="edge"/>
          <c:yMode val="edge"/>
          <c:x val="0.14827583699292612"/>
          <c:y val="7.6494796624276547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39380241519E-2"/>
          <c:y val="0.29936056069914491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categ'!$L$7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categ'!$K$8:$K$14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categ'!$L$8:$L$14</c:f>
              <c:numCache>
                <c:formatCode>#,##0_)</c:formatCode>
                <c:ptCount val="7"/>
                <c:pt idx="0">
                  <c:v>64757</c:v>
                </c:pt>
                <c:pt idx="1">
                  <c:v>33507</c:v>
                </c:pt>
                <c:pt idx="2">
                  <c:v>4520</c:v>
                </c:pt>
                <c:pt idx="3">
                  <c:v>21699</c:v>
                </c:pt>
                <c:pt idx="4">
                  <c:v>6818</c:v>
                </c:pt>
                <c:pt idx="5">
                  <c:v>470</c:v>
                </c:pt>
                <c:pt idx="6">
                  <c:v>31250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categ'!$N$7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categ'!$K$8:$K$14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categ'!$N$8:$N$14</c:f>
              <c:numCache>
                <c:formatCode>#,##0_)</c:formatCode>
                <c:ptCount val="7"/>
                <c:pt idx="0">
                  <c:v>62780</c:v>
                </c:pt>
                <c:pt idx="1">
                  <c:v>32855</c:v>
                </c:pt>
                <c:pt idx="2">
                  <c:v>4568</c:v>
                </c:pt>
                <c:pt idx="3">
                  <c:v>21699</c:v>
                </c:pt>
                <c:pt idx="4">
                  <c:v>6118</c:v>
                </c:pt>
                <c:pt idx="5">
                  <c:v>470</c:v>
                </c:pt>
                <c:pt idx="6">
                  <c:v>29925</c:v>
                </c:pt>
              </c:numCache>
            </c:numRef>
          </c:val>
        </c:ser>
        <c:dLbls>
          <c:showVal val="1"/>
        </c:dLbls>
        <c:gapWidth val="30"/>
        <c:overlap val="-10"/>
        <c:axId val="189222272"/>
        <c:axId val="189249024"/>
      </c:barChart>
      <c:lineChart>
        <c:grouping val="standard"/>
        <c:ser>
          <c:idx val="1"/>
          <c:order val="2"/>
          <c:tx>
            <c:strRef>
              <c:f>'Oferta Alojat Estim tipol categ'!$P$7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31130036400694E-2"/>
                  <c:y val="-0.3044541454505623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785906764219887E-2"/>
                  <c:y val="-0.1167830676142999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59452656924806E-2"/>
                  <c:y val="0.145109506503878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83555467572705E-2"/>
                  <c:y val="6.0852960979764529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6145731911781932E-2"/>
                  <c:y val="-0.1919931400461642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418E-2"/>
                  <c:y val="0.155132115100849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13589040326E-2"/>
                  <c:y val="-0.1585132397291098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categ'!$P$8:$P$14</c:f>
              <c:numCache>
                <c:formatCode>0.0%</c:formatCode>
                <c:ptCount val="7"/>
                <c:pt idx="0">
                  <c:v>-3.0529518044381303E-2</c:v>
                </c:pt>
                <c:pt idx="1">
                  <c:v>-1.945862058674307E-2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-0.10266940451745379</c:v>
                </c:pt>
                <c:pt idx="5">
                  <c:v>0</c:v>
                </c:pt>
                <c:pt idx="6">
                  <c:v>-4.24E-2</c:v>
                </c:pt>
              </c:numCache>
            </c:numRef>
          </c:val>
        </c:ser>
        <c:dLbls>
          <c:showVal val="1"/>
        </c:dLbls>
        <c:marker val="1"/>
        <c:axId val="189250560"/>
        <c:axId val="189256448"/>
      </c:lineChart>
      <c:catAx>
        <c:axId val="1892222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9249024"/>
        <c:crosses val="autoZero"/>
        <c:auto val="1"/>
        <c:lblAlgn val="ctr"/>
        <c:lblOffset val="100"/>
        <c:tickLblSkip val="1"/>
        <c:tickMarkSkip val="1"/>
      </c:catAx>
      <c:valAx>
        <c:axId val="18924902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89222272"/>
        <c:crosses val="autoZero"/>
        <c:crossBetween val="between"/>
      </c:valAx>
      <c:catAx>
        <c:axId val="189250560"/>
        <c:scaling>
          <c:orientation val="minMax"/>
        </c:scaling>
        <c:delete val="1"/>
        <c:axPos val="b"/>
        <c:tickLblPos val="none"/>
        <c:crossAx val="189256448"/>
        <c:crosses val="autoZero"/>
        <c:auto val="1"/>
        <c:lblAlgn val="ctr"/>
        <c:lblOffset val="100"/>
      </c:catAx>
      <c:valAx>
        <c:axId val="18925644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892505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418748964742727"/>
          <c:y val="0.15489210167709075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66" r="0.75000000000000966" t="1" header="0" footer="0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categ'!$C$19:$H$19</c:f>
          <c:strCache>
            <c:ptCount val="1"/>
            <c:pt idx="0">
              <c:v>PLAZAS ALOJATIVAS ESTIMADAS EN ARONA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733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2866451820105436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categ'!$D$20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categ'!$C$21:$C$27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categ'!$D$21:$D$27</c:f>
              <c:numCache>
                <c:formatCode>#,##0_)</c:formatCode>
                <c:ptCount val="7"/>
                <c:pt idx="0">
                  <c:v>55465</c:v>
                </c:pt>
                <c:pt idx="1">
                  <c:v>20292</c:v>
                </c:pt>
                <c:pt idx="2">
                  <c:v>2483</c:v>
                </c:pt>
                <c:pt idx="3">
                  <c:v>10523</c:v>
                </c:pt>
                <c:pt idx="4">
                  <c:v>6683</c:v>
                </c:pt>
                <c:pt idx="5">
                  <c:v>603</c:v>
                </c:pt>
                <c:pt idx="6">
                  <c:v>35173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categ'!$F$20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categ'!$C$21:$C$27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categ'!$F$21:$F$27</c:f>
              <c:numCache>
                <c:formatCode>#,##0_)</c:formatCode>
                <c:ptCount val="7"/>
                <c:pt idx="0">
                  <c:v>53697</c:v>
                </c:pt>
                <c:pt idx="1">
                  <c:v>20363</c:v>
                </c:pt>
                <c:pt idx="2">
                  <c:v>2483</c:v>
                </c:pt>
                <c:pt idx="3">
                  <c:v>10650</c:v>
                </c:pt>
                <c:pt idx="4">
                  <c:v>6683</c:v>
                </c:pt>
                <c:pt idx="5">
                  <c:v>547</c:v>
                </c:pt>
                <c:pt idx="6">
                  <c:v>33334</c:v>
                </c:pt>
              </c:numCache>
            </c:numRef>
          </c:val>
        </c:ser>
        <c:dLbls>
          <c:showVal val="1"/>
        </c:dLbls>
        <c:gapWidth val="30"/>
        <c:overlap val="-10"/>
        <c:axId val="189197696"/>
        <c:axId val="189199872"/>
      </c:barChart>
      <c:lineChart>
        <c:grouping val="standard"/>
        <c:ser>
          <c:idx val="1"/>
          <c:order val="2"/>
          <c:tx>
            <c:strRef>
              <c:f>'Oferta Alojat Estim tipol categ'!$H$7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76550667854E-2"/>
                  <c:y val="-0.2797264073334129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4950868744712687E-2"/>
                  <c:y val="-5.4692041045889844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02185416163E-2"/>
                  <c:y val="0.1553918595996399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9798919763328E-2"/>
                  <c:y val="7.71408675956321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743591414756E-2"/>
                  <c:y val="-0.1764146198143144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43476950055E-2"/>
                  <c:y val="0.1780345516511932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568458384850533E-2"/>
                  <c:y val="-0.152651530803547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categ'!$H$8:$H$14</c:f>
              <c:numCache>
                <c:formatCode>0.0%</c:formatCode>
                <c:ptCount val="7"/>
                <c:pt idx="0">
                  <c:v>-3.1854327884365888E-2</c:v>
                </c:pt>
                <c:pt idx="1">
                  <c:v>-3.3022338640845278E-2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-0.16053787047200879</c:v>
                </c:pt>
                <c:pt idx="5">
                  <c:v>0</c:v>
                </c:pt>
                <c:pt idx="6">
                  <c:v>-3.0596068484464174E-2</c:v>
                </c:pt>
              </c:numCache>
            </c:numRef>
          </c:val>
        </c:ser>
        <c:dLbls>
          <c:showVal val="1"/>
        </c:dLbls>
        <c:marker val="1"/>
        <c:axId val="189201408"/>
        <c:axId val="189289216"/>
      </c:lineChart>
      <c:catAx>
        <c:axId val="1891976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9199872"/>
        <c:crosses val="autoZero"/>
        <c:auto val="1"/>
        <c:lblAlgn val="ctr"/>
        <c:lblOffset val="100"/>
        <c:tickLblSkip val="1"/>
        <c:tickMarkSkip val="1"/>
      </c:catAx>
      <c:valAx>
        <c:axId val="18919987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89197696"/>
        <c:crosses val="autoZero"/>
        <c:crossBetween val="between"/>
      </c:valAx>
      <c:catAx>
        <c:axId val="189201408"/>
        <c:scaling>
          <c:orientation val="minMax"/>
        </c:scaling>
        <c:delete val="1"/>
        <c:axPos val="b"/>
        <c:tickLblPos val="none"/>
        <c:crossAx val="189289216"/>
        <c:crosses val="autoZero"/>
        <c:auto val="1"/>
        <c:lblAlgn val="ctr"/>
        <c:lblOffset val="100"/>
      </c:catAx>
      <c:valAx>
        <c:axId val="18928921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892014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645"/>
          <c:y val="0.1361523093195436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66" r="0.75000000000000966" t="1" header="0" footer="0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categ'!$K$19:$P$19</c:f>
          <c:strCache>
            <c:ptCount val="1"/>
            <c:pt idx="0">
              <c:v>PLAZAS ALOJATIVAS ESTIMADAS  EN ARONA SEGÚN TIPOLOGÍA Y CATEGORÍA (*)</c:v>
            </c:pt>
          </c:strCache>
        </c:strRef>
      </c:tx>
      <c:layout>
        <c:manualLayout>
          <c:xMode val="edge"/>
          <c:yMode val="edge"/>
          <c:x val="0.14827583699292646"/>
          <c:y val="7.649479662427672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39380241533E-2"/>
          <c:y val="0.29936056069914513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categ'!$L$20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categ'!$K$21:$K$27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categ'!$L$21:$L$27</c:f>
              <c:numCache>
                <c:formatCode>#,##0_)</c:formatCode>
                <c:ptCount val="7"/>
                <c:pt idx="0">
                  <c:v>54367</c:v>
                </c:pt>
                <c:pt idx="1">
                  <c:v>20236</c:v>
                </c:pt>
                <c:pt idx="2">
                  <c:v>2483</c:v>
                </c:pt>
                <c:pt idx="3">
                  <c:v>10523</c:v>
                </c:pt>
                <c:pt idx="4">
                  <c:v>6683</c:v>
                </c:pt>
                <c:pt idx="5">
                  <c:v>547</c:v>
                </c:pt>
                <c:pt idx="6">
                  <c:v>34131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categ'!$N$20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categ'!$K$21:$K$27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categ'!$N$21:$N$27</c:f>
              <c:numCache>
                <c:formatCode>#,##0_)</c:formatCode>
                <c:ptCount val="7"/>
                <c:pt idx="0">
                  <c:v>53044</c:v>
                </c:pt>
                <c:pt idx="1">
                  <c:v>20332</c:v>
                </c:pt>
                <c:pt idx="2">
                  <c:v>2483</c:v>
                </c:pt>
                <c:pt idx="3">
                  <c:v>10650</c:v>
                </c:pt>
                <c:pt idx="4">
                  <c:v>6683</c:v>
                </c:pt>
                <c:pt idx="5">
                  <c:v>516</c:v>
                </c:pt>
                <c:pt idx="6">
                  <c:v>32712</c:v>
                </c:pt>
              </c:numCache>
            </c:numRef>
          </c:val>
        </c:ser>
        <c:dLbls>
          <c:showVal val="1"/>
        </c:dLbls>
        <c:gapWidth val="30"/>
        <c:overlap val="-10"/>
        <c:axId val="190614912"/>
        <c:axId val="190621184"/>
      </c:barChart>
      <c:lineChart>
        <c:grouping val="standard"/>
        <c:ser>
          <c:idx val="1"/>
          <c:order val="2"/>
          <c:tx>
            <c:strRef>
              <c:f>'Oferta Alojat Estim tipol categ'!$P$20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283464566929137E-2"/>
                  <c:y val="-0.3461618637178905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76568642105989E-2"/>
                  <c:y val="-1.6282984019232699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59452656924806E-2"/>
                  <c:y val="9.8866717905942064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83555467572705E-2"/>
                  <c:y val="7.544947899488083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36393789668033E-2"/>
                  <c:y val="7.775646010846433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418E-2"/>
                  <c:y val="-0.110763919337283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714479058511903E-2"/>
                  <c:y val="-0.3010951712394136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categ'!$P$21:$P$27</c:f>
              <c:numCache>
                <c:formatCode>0.0%</c:formatCode>
                <c:ptCount val="7"/>
                <c:pt idx="0">
                  <c:v>-2.4334614747916934E-2</c:v>
                </c:pt>
                <c:pt idx="1">
                  <c:v>4.7440205574224154E-3</c:v>
                </c:pt>
                <c:pt idx="2">
                  <c:v>0</c:v>
                </c:pt>
                <c:pt idx="3">
                  <c:v>1.2068801672526846E-2</c:v>
                </c:pt>
                <c:pt idx="4">
                  <c:v>0</c:v>
                </c:pt>
                <c:pt idx="5">
                  <c:v>-5.6672760511882997E-2</c:v>
                </c:pt>
                <c:pt idx="6">
                  <c:v>-4.1575107673376112E-2</c:v>
                </c:pt>
              </c:numCache>
            </c:numRef>
          </c:val>
        </c:ser>
        <c:dLbls>
          <c:showVal val="1"/>
        </c:dLbls>
        <c:marker val="1"/>
        <c:axId val="190622720"/>
        <c:axId val="190632704"/>
      </c:lineChart>
      <c:catAx>
        <c:axId val="1906149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0621184"/>
        <c:crosses val="autoZero"/>
        <c:auto val="1"/>
        <c:lblAlgn val="ctr"/>
        <c:lblOffset val="100"/>
        <c:tickLblSkip val="1"/>
        <c:tickMarkSkip val="1"/>
      </c:catAx>
      <c:valAx>
        <c:axId val="19062118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90614912"/>
        <c:crosses val="autoZero"/>
        <c:crossBetween val="between"/>
      </c:valAx>
      <c:catAx>
        <c:axId val="190622720"/>
        <c:scaling>
          <c:orientation val="minMax"/>
        </c:scaling>
        <c:delete val="1"/>
        <c:axPos val="b"/>
        <c:tickLblPos val="none"/>
        <c:crossAx val="190632704"/>
        <c:crosses val="autoZero"/>
        <c:auto val="1"/>
        <c:lblAlgn val="ctr"/>
        <c:lblOffset val="100"/>
      </c:catAx>
      <c:valAx>
        <c:axId val="19063270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906227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418748964742738"/>
          <c:y val="0.15489210167709086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88" r="0.75000000000000988" t="1" header="0" footer="0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categ'!$C$31:$H$31</c:f>
          <c:strCache>
            <c:ptCount val="1"/>
            <c:pt idx="0">
              <c:v>PLAZAS ALOJATIVAS ESTIMADAS EN PUERTO DE LA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765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2866451820105447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categ'!$D$32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categ'!$C$33:$C$38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categ'!$D$33:$D$38</c:f>
              <c:numCache>
                <c:formatCode>#,##0_)</c:formatCode>
                <c:ptCount val="6"/>
                <c:pt idx="0">
                  <c:v>28846</c:v>
                </c:pt>
                <c:pt idx="1">
                  <c:v>16831</c:v>
                </c:pt>
                <c:pt idx="2">
                  <c:v>13239</c:v>
                </c:pt>
                <c:pt idx="3">
                  <c:v>3219</c:v>
                </c:pt>
                <c:pt idx="4">
                  <c:v>373</c:v>
                </c:pt>
                <c:pt idx="5">
                  <c:v>12015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categ'!$F$32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categ'!$C$33:$C$38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categ'!$F$33:$F$38</c:f>
              <c:numCache>
                <c:formatCode>#,##0_)</c:formatCode>
                <c:ptCount val="6"/>
                <c:pt idx="0">
                  <c:v>27225</c:v>
                </c:pt>
                <c:pt idx="1">
                  <c:v>16442</c:v>
                </c:pt>
                <c:pt idx="2">
                  <c:v>12955</c:v>
                </c:pt>
                <c:pt idx="3">
                  <c:v>3114</c:v>
                </c:pt>
                <c:pt idx="4">
                  <c:v>373</c:v>
                </c:pt>
                <c:pt idx="5">
                  <c:v>10783</c:v>
                </c:pt>
              </c:numCache>
            </c:numRef>
          </c:val>
        </c:ser>
        <c:dLbls>
          <c:showVal val="1"/>
        </c:dLbls>
        <c:gapWidth val="30"/>
        <c:overlap val="-10"/>
        <c:axId val="191290368"/>
        <c:axId val="190645376"/>
      </c:barChart>
      <c:lineChart>
        <c:grouping val="standard"/>
        <c:ser>
          <c:idx val="1"/>
          <c:order val="2"/>
          <c:tx>
            <c:strRef>
              <c:f>'Oferta Alojat Estim tipol categ'!$H$32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86061039893E-2"/>
                  <c:y val="-0.2991627067024794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166E-2"/>
                  <c:y val="-8.967746378641489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61E-2"/>
                  <c:y val="-3.1197018740004492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6077308518437E-2"/>
                  <c:y val="5.381725243528233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73462614693827E-2"/>
                  <c:y val="0.2239740440608189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741003448949103E-2"/>
                  <c:y val="-0.2767760152429933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740939586776E-2"/>
                  <c:y val="-9.0455125945078235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categ'!$H$33:$H$38</c:f>
              <c:numCache>
                <c:formatCode>0.0%</c:formatCode>
                <c:ptCount val="6"/>
                <c:pt idx="0">
                  <c:v>-5.6194966373153993E-2</c:v>
                </c:pt>
                <c:pt idx="1">
                  <c:v>-2.3112114550531755E-2</c:v>
                </c:pt>
                <c:pt idx="2">
                  <c:v>-2.1451771281818868E-2</c:v>
                </c:pt>
                <c:pt idx="3">
                  <c:v>-3.2618825722273995E-2</c:v>
                </c:pt>
                <c:pt idx="4">
                  <c:v>0</c:v>
                </c:pt>
                <c:pt idx="5">
                  <c:v>-0.10253849354972951</c:v>
                </c:pt>
              </c:numCache>
            </c:numRef>
          </c:val>
        </c:ser>
        <c:dLbls>
          <c:showVal val="1"/>
        </c:dLbls>
        <c:marker val="1"/>
        <c:axId val="190646912"/>
        <c:axId val="190669184"/>
      </c:lineChart>
      <c:catAx>
        <c:axId val="1912903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0645376"/>
        <c:crosses val="autoZero"/>
        <c:auto val="1"/>
        <c:lblAlgn val="ctr"/>
        <c:lblOffset val="100"/>
        <c:tickLblSkip val="1"/>
        <c:tickMarkSkip val="1"/>
      </c:catAx>
      <c:valAx>
        <c:axId val="19064537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91290368"/>
        <c:crosses val="autoZero"/>
        <c:crossBetween val="between"/>
      </c:valAx>
      <c:catAx>
        <c:axId val="190646912"/>
        <c:scaling>
          <c:orientation val="minMax"/>
        </c:scaling>
        <c:delete val="1"/>
        <c:axPos val="b"/>
        <c:tickLblPos val="none"/>
        <c:crossAx val="190669184"/>
        <c:crosses val="autoZero"/>
        <c:auto val="1"/>
        <c:lblAlgn val="ctr"/>
        <c:lblOffset val="100"/>
      </c:catAx>
      <c:valAx>
        <c:axId val="19066918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906469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38572915988769"/>
          <c:y val="0.13226509951562226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88" r="0.75000000000000988" t="1" header="0" footer="0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categ'!$K$31:$P$31</c:f>
          <c:strCache>
            <c:ptCount val="1"/>
            <c:pt idx="0">
              <c:v>PLAZAS ALOJATIVAS ESTIMADAS EN PUERTO DE LA CRUZ SEGÚN TIPOLOGÍA Y CATEGORÍA (*)</c:v>
            </c:pt>
          </c:strCache>
        </c:strRef>
      </c:tx>
      <c:layout>
        <c:manualLayout>
          <c:xMode val="edge"/>
          <c:yMode val="edge"/>
          <c:x val="0.14827583699292651"/>
          <c:y val="7.6494796624276763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39380241533E-2"/>
          <c:y val="0.29936056069914546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categ'!$L$32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categ'!$K$33:$K$38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categ'!$L$33:$L$38</c:f>
              <c:numCache>
                <c:formatCode>#,##0_)</c:formatCode>
                <c:ptCount val="6"/>
                <c:pt idx="0">
                  <c:v>28475</c:v>
                </c:pt>
                <c:pt idx="1">
                  <c:v>17038</c:v>
                </c:pt>
                <c:pt idx="2">
                  <c:v>13551</c:v>
                </c:pt>
                <c:pt idx="3">
                  <c:v>3114</c:v>
                </c:pt>
                <c:pt idx="4">
                  <c:v>373</c:v>
                </c:pt>
                <c:pt idx="5">
                  <c:v>11437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categ'!$N$32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categ'!$K$33:$K$38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categ'!$N$33:$N$38</c:f>
              <c:numCache>
                <c:formatCode>#,##0_)</c:formatCode>
                <c:ptCount val="6"/>
                <c:pt idx="0">
                  <c:v>25676</c:v>
                </c:pt>
                <c:pt idx="1">
                  <c:v>16158</c:v>
                </c:pt>
                <c:pt idx="2">
                  <c:v>12955</c:v>
                </c:pt>
                <c:pt idx="3">
                  <c:v>2830</c:v>
                </c:pt>
                <c:pt idx="4">
                  <c:v>373</c:v>
                </c:pt>
                <c:pt idx="5">
                  <c:v>9518</c:v>
                </c:pt>
              </c:numCache>
            </c:numRef>
          </c:val>
        </c:ser>
        <c:dLbls>
          <c:showVal val="1"/>
        </c:dLbls>
        <c:gapWidth val="30"/>
        <c:overlap val="-10"/>
        <c:axId val="192100992"/>
        <c:axId val="192119552"/>
      </c:barChart>
      <c:lineChart>
        <c:grouping val="standard"/>
        <c:ser>
          <c:idx val="1"/>
          <c:order val="2"/>
          <c:tx>
            <c:strRef>
              <c:f>'Oferta Alojat Estim tipol categ'!$P$32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283464566929137E-2"/>
                  <c:y val="-0.3893542667923686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76568642105989E-2"/>
                  <c:y val="-0.1341086383895856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2916456248510386E-2"/>
                  <c:y val="-7.8397305052813698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094055905915814E-2"/>
                  <c:y val="-2.8596795350475736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36393789668033E-2"/>
                  <c:y val="0.239605916770869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700395518800333E-2"/>
                  <c:y val="-0.3150029023115027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609809997454635E-2"/>
                  <c:y val="-0.1662203711620993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categ'!$P$33:$P$38</c:f>
              <c:numCache>
                <c:formatCode>0.0%</c:formatCode>
                <c:ptCount val="6"/>
                <c:pt idx="0">
                  <c:v>-9.8296751536435467E-2</c:v>
                </c:pt>
                <c:pt idx="1">
                  <c:v>-5.1649254607348281E-2</c:v>
                </c:pt>
                <c:pt idx="2">
                  <c:v>-4.3981993948786068E-2</c:v>
                </c:pt>
                <c:pt idx="3">
                  <c:v>-9.1201027617212591E-2</c:v>
                </c:pt>
                <c:pt idx="4">
                  <c:v>0</c:v>
                </c:pt>
                <c:pt idx="5">
                  <c:v>-0.16778875579260297</c:v>
                </c:pt>
              </c:numCache>
            </c:numRef>
          </c:val>
        </c:ser>
        <c:dLbls>
          <c:showVal val="1"/>
        </c:dLbls>
        <c:marker val="1"/>
        <c:axId val="192121088"/>
        <c:axId val="192126976"/>
      </c:lineChart>
      <c:catAx>
        <c:axId val="1921009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2119552"/>
        <c:crosses val="autoZero"/>
        <c:auto val="1"/>
        <c:lblAlgn val="ctr"/>
        <c:lblOffset val="100"/>
        <c:tickLblSkip val="1"/>
        <c:tickMarkSkip val="1"/>
      </c:catAx>
      <c:valAx>
        <c:axId val="19211955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92100992"/>
        <c:crosses val="autoZero"/>
        <c:crossBetween val="between"/>
      </c:valAx>
      <c:catAx>
        <c:axId val="192121088"/>
        <c:scaling>
          <c:orientation val="minMax"/>
        </c:scaling>
        <c:delete val="1"/>
        <c:axPos val="b"/>
        <c:tickLblPos val="none"/>
        <c:crossAx val="192126976"/>
        <c:crosses val="autoZero"/>
        <c:auto val="1"/>
        <c:lblAlgn val="ctr"/>
        <c:lblOffset val="100"/>
      </c:catAx>
      <c:valAx>
        <c:axId val="19212697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921210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418748964742746"/>
          <c:y val="0.1548921016770909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1" r="0.7500000000000101" t="1" header="0" footer="0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categ'!$K$42:$P$42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4827583699292651"/>
          <c:y val="7.6494796624276763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1106281032469784E-2"/>
          <c:y val="0.36479370224195601"/>
          <c:w val="0.87185077750350792"/>
          <c:h val="0.3587517966870865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categ'!$L$43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categ'!$K$8:$K$14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categ'!$L$44:$L$50</c:f>
              <c:numCache>
                <c:formatCode>#,##0_)</c:formatCode>
                <c:ptCount val="7"/>
                <c:pt idx="0">
                  <c:v>2504</c:v>
                </c:pt>
                <c:pt idx="1">
                  <c:v>2504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categ'!$N$43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categ'!$K$8:$K$14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categ'!$N$44:$N$50</c:f>
              <c:numCache>
                <c:formatCode>#,##0_)</c:formatCode>
                <c:ptCount val="7"/>
                <c:pt idx="0">
                  <c:v>1947</c:v>
                </c:pt>
                <c:pt idx="1">
                  <c:v>1947</c:v>
                </c:pt>
                <c:pt idx="2">
                  <c:v>493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192260736"/>
        <c:axId val="192275200"/>
      </c:barChart>
      <c:lineChart>
        <c:grouping val="standard"/>
        <c:ser>
          <c:idx val="1"/>
          <c:order val="2"/>
          <c:tx>
            <c:strRef>
              <c:f>'Oferta Alojat Estim tipol categ'!$P$43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31130036400694E-2"/>
                  <c:y val="-0.2595503950815150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2838241294748477E-2"/>
                  <c:y val="-0.2513504927254088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59452656924806E-2"/>
                  <c:y val="-0.271075590877548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888224528629738E-2"/>
                  <c:y val="0.1371065304587958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831886329755217E-2"/>
                  <c:y val="0.1278528144228951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418E-2"/>
                  <c:y val="0.1936677722657965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662144527983293E-2"/>
                  <c:y val="0.2615254233688120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categ'!$P$44:$P$50</c:f>
              <c:numCache>
                <c:formatCode>0.0%</c:formatCode>
                <c:ptCount val="7"/>
                <c:pt idx="0">
                  <c:v>-0.222444089456869</c:v>
                </c:pt>
                <c:pt idx="1">
                  <c:v>-0.222444089456869</c:v>
                </c:pt>
                <c:pt idx="2">
                  <c:v>-0.53047619047619043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192276736"/>
        <c:axId val="192151552"/>
      </c:lineChart>
      <c:catAx>
        <c:axId val="1922607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2275200"/>
        <c:crosses val="autoZero"/>
        <c:auto val="1"/>
        <c:lblAlgn val="ctr"/>
        <c:lblOffset val="100"/>
        <c:tickLblSkip val="1"/>
        <c:tickMarkSkip val="1"/>
      </c:catAx>
      <c:valAx>
        <c:axId val="19227520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92260736"/>
        <c:crosses val="autoZero"/>
        <c:crossBetween val="between"/>
      </c:valAx>
      <c:catAx>
        <c:axId val="192276736"/>
        <c:scaling>
          <c:orientation val="minMax"/>
        </c:scaling>
        <c:delete val="1"/>
        <c:axPos val="b"/>
        <c:tickLblPos val="none"/>
        <c:crossAx val="192151552"/>
        <c:crosses val="autoZero"/>
        <c:auto val="1"/>
        <c:lblAlgn val="ctr"/>
        <c:lblOffset val="100"/>
      </c:catAx>
      <c:valAx>
        <c:axId val="19215155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922767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31407990368572"/>
          <c:y val="0.13177070737812188"/>
          <c:w val="0.60468794204462761"/>
          <c:h val="6.507337401525466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1" r="0.7500000000000101" t="1" header="0" footer="0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categ'!$C$42:$H$42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808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79664215527E-2"/>
          <c:y val="0.3847016061767789"/>
          <c:w val="0.89642366759940162"/>
          <c:h val="0.32476420039331838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categ'!$D$43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categ'!$C$44:$C$50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categ'!$D$44:$D$50</c:f>
              <c:numCache>
                <c:formatCode>#,##0_)</c:formatCode>
                <c:ptCount val="7"/>
                <c:pt idx="0">
                  <c:v>2531</c:v>
                </c:pt>
                <c:pt idx="1">
                  <c:v>2531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227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categ'!$F$43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categ'!$C$44:$C$50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categ'!$F$44:$F$50</c:f>
              <c:numCache>
                <c:formatCode>#,##0_)</c:formatCode>
                <c:ptCount val="7"/>
                <c:pt idx="0">
                  <c:v>2504</c:v>
                </c:pt>
                <c:pt idx="1">
                  <c:v>2504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192297600"/>
        <c:axId val="192299776"/>
      </c:barChart>
      <c:lineChart>
        <c:grouping val="standard"/>
        <c:ser>
          <c:idx val="1"/>
          <c:order val="2"/>
          <c:tx>
            <c:strRef>
              <c:f>'Oferta Alojat Estim tipol categ'!$H$43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748747315684E-2"/>
                  <c:y val="-0.1553337465469881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166E-2"/>
                  <c:y val="-0.1402119633005058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61E-2"/>
                  <c:y val="3.4886557547653491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914622242493E-2"/>
                  <c:y val="0.1121262903361572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694019652512E-2"/>
                  <c:y val="0.1112432374524612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87746469695E-2"/>
                  <c:y val="-0.1057361707337607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4832921194768285E-2"/>
                  <c:y val="0.1972026966017003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categ'!$H$44:$H$50</c:f>
              <c:numCache>
                <c:formatCode>0.0%</c:formatCode>
                <c:ptCount val="7"/>
                <c:pt idx="0">
                  <c:v>-1.066772026866851E-2</c:v>
                </c:pt>
                <c:pt idx="1">
                  <c:v>-1.066772026866851E-2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-0.11894273127753303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192301312"/>
        <c:axId val="192315392"/>
      </c:lineChart>
      <c:catAx>
        <c:axId val="1922976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2299776"/>
        <c:crosses val="autoZero"/>
        <c:auto val="1"/>
        <c:lblAlgn val="ctr"/>
        <c:lblOffset val="100"/>
        <c:tickLblSkip val="1"/>
        <c:tickMarkSkip val="1"/>
      </c:catAx>
      <c:valAx>
        <c:axId val="19229977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92297600"/>
        <c:crosses val="autoZero"/>
        <c:crossBetween val="between"/>
      </c:valAx>
      <c:catAx>
        <c:axId val="192301312"/>
        <c:scaling>
          <c:orientation val="minMax"/>
        </c:scaling>
        <c:delete val="1"/>
        <c:axPos val="b"/>
        <c:tickLblPos val="none"/>
        <c:crossAx val="192315392"/>
        <c:crosses val="autoZero"/>
        <c:auto val="1"/>
        <c:lblAlgn val="ctr"/>
        <c:lblOffset val="100"/>
      </c:catAx>
      <c:valAx>
        <c:axId val="19231539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923013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67"/>
          <c:y val="0.1361523093195436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1" r="0.7500000000000101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6475900282579619"/>
          <c:y val="0.15909090909090967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2.6472782856166062E-2"/>
              <c:y val="1.2938306954054927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2.7902776520751099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2.8097062579821325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3803E-3"/>
            </c:manualLayout>
          </c:layout>
          <c:showLegendKey val="1"/>
          <c:showPercent val="1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6"/>
        <c:dLbl>
          <c:idx val="0"/>
          <c:layout>
            <c:manualLayout>
              <c:x val="2.6472782856166062E-2"/>
              <c:y val="1.2938306954054927E-2"/>
            </c:manualLayout>
          </c:layout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2.7902776520751099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2.8097062579821325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3803E-3"/>
            </c:manualLayout>
          </c:layout>
          <c:showLegendKey val="1"/>
          <c:showPercent val="1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2.6472782856166062E-2"/>
              <c:y val="1.2938306954054927E-2"/>
            </c:manualLayout>
          </c:layout>
          <c:showLegendKey val="1"/>
          <c:showPercent val="1"/>
          <c:separator>
</c:separator>
        </c:dLbl>
      </c:pivotFmt>
      <c:pivotFmt>
        <c:idx val="12"/>
        <c:dLbl>
          <c:idx val="0"/>
          <c:layout>
            <c:manualLayout>
              <c:x val="2.7902776520751099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2.8097062579821325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3803E-3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9326334208223972E-2"/>
          <c:y val="0.23902754579919941"/>
          <c:w val="0.79090033286069161"/>
          <c:h val="0.63083591823749596"/>
        </c:manualLayout>
      </c:layout>
      <c:ofPieChart>
        <c:ofPieType val="bar"/>
        <c:varyColors val="1"/>
        <c:ser>
          <c:idx val="0"/>
          <c:order val="0"/>
          <c:tx>
            <c:v>2009</c:v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1"/>
              <c:layout>
                <c:manualLayout>
                  <c:x val="2.6472782856166062E-2"/>
                  <c:y val="1.2938306954054927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2.7902776520751099E-2"/>
                  <c:y val="8.303215885893053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2.8097062579821325E-2"/>
                  <c:y val="1.6835016835016835E-2"/>
                </c:manualLayout>
              </c:layout>
              <c:showLegendKey val="1"/>
              <c:showPercent val="1"/>
              <c:separator>
</c:separator>
            </c:dLbl>
            <c:dLbl>
              <c:idx val="4"/>
              <c:layout>
                <c:manualLayout>
                  <c:x val="3.0651340996168612E-2"/>
                  <c:y val="-3.3670033670033803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Lit>
              <c:ptCount val="5"/>
              <c:pt idx="0">
                <c:v>Extrahoteleros</c:v>
              </c:pt>
              <c:pt idx="1">
                <c:v>1* y 2 *</c:v>
              </c:pt>
              <c:pt idx="2">
                <c:v>3 *</c:v>
              </c:pt>
              <c:pt idx="3">
                <c:v>4 *</c:v>
              </c:pt>
              <c:pt idx="4">
                <c:v>5 *</c:v>
              </c:pt>
            </c:strLit>
          </c:cat>
          <c:val>
            <c:numLit>
              <c:formatCode>General</c:formatCode>
              <c:ptCount val="5"/>
              <c:pt idx="0">
                <c:v>782906</c:v>
              </c:pt>
              <c:pt idx="1">
                <c:v>13601</c:v>
              </c:pt>
              <c:pt idx="2">
                <c:v>179675</c:v>
              </c:pt>
              <c:pt idx="3">
                <c:v>339574</c:v>
              </c:pt>
              <c:pt idx="4">
                <c:v>70845</c:v>
              </c:pt>
            </c:numLit>
          </c:val>
        </c:ser>
        <c:gapWidth val="150"/>
        <c:splitType val="pos"/>
        <c:splitPos val="4"/>
        <c:secondPieSize val="75"/>
        <c:serLines/>
      </c:ofPieChart>
      <c:spPr>
        <a:noFill/>
      </c:spPr>
    </c:plotArea>
    <c:plotVisOnly val="1"/>
  </c:chart>
  <c:spPr>
    <a:noFill/>
    <a:ln>
      <a:noFill/>
    </a:ln>
  </c:spPr>
  <c:printSettings>
    <c:headerFooter/>
    <c:pageMargins b="0.750000000000002" l="0.70000000000000062" r="0.70000000000000062" t="0.750000000000002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categ'!$C$42:$H$42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841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79664215527E-2"/>
          <c:y val="0.3847016061767789"/>
          <c:w val="0.89642366759940162"/>
          <c:h val="0.32476420039331838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categ'!$D$55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categ'!$C$56:$C$63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categ'!$D$56:$D$63</c:f>
              <c:numCache>
                <c:formatCode>#,##0_)</c:formatCode>
                <c:ptCount val="8"/>
                <c:pt idx="0">
                  <c:v>185142</c:v>
                </c:pt>
                <c:pt idx="1">
                  <c:v>88057</c:v>
                </c:pt>
                <c:pt idx="2">
                  <c:v>11652</c:v>
                </c:pt>
                <c:pt idx="3">
                  <c:v>52199</c:v>
                </c:pt>
                <c:pt idx="4">
                  <c:v>20890</c:v>
                </c:pt>
                <c:pt idx="5">
                  <c:v>2234</c:v>
                </c:pt>
                <c:pt idx="6">
                  <c:v>1082</c:v>
                </c:pt>
                <c:pt idx="7">
                  <c:v>97085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categ'!$F$55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categ'!$C$56:$C$63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categ'!$F$56:$F$63</c:f>
              <c:numCache>
                <c:formatCode>#,##0_)</c:formatCode>
                <c:ptCount val="8"/>
                <c:pt idx="0">
                  <c:v>178697</c:v>
                </c:pt>
                <c:pt idx="1">
                  <c:v>86541</c:v>
                </c:pt>
                <c:pt idx="2">
                  <c:v>11676</c:v>
                </c:pt>
                <c:pt idx="3">
                  <c:v>52066</c:v>
                </c:pt>
                <c:pt idx="4">
                  <c:v>19615</c:v>
                </c:pt>
                <c:pt idx="5">
                  <c:v>2185</c:v>
                </c:pt>
                <c:pt idx="6">
                  <c:v>999</c:v>
                </c:pt>
                <c:pt idx="7">
                  <c:v>92156</c:v>
                </c:pt>
              </c:numCache>
            </c:numRef>
          </c:val>
        </c:ser>
        <c:dLbls>
          <c:showVal val="1"/>
        </c:dLbls>
        <c:gapWidth val="30"/>
        <c:overlap val="-10"/>
        <c:axId val="192367232"/>
        <c:axId val="192377600"/>
      </c:barChart>
      <c:lineChart>
        <c:grouping val="standard"/>
        <c:ser>
          <c:idx val="1"/>
          <c:order val="2"/>
          <c:tx>
            <c:strRef>
              <c:f>'Oferta Alojat Estim tipol categ'!$H$55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50517342356999E-2"/>
                  <c:y val="-0.3535844754099621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055E-2"/>
                  <c:y val="-0.1091138097533726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06E-2"/>
                  <c:y val="6.9871980288178329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0968146027201143E-2"/>
                  <c:y val="-4.4917854655923163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39578317173166E-2"/>
                  <c:y val="-0.1414292601179957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42819027786822E-2"/>
                  <c:y val="3.4205520228338795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634574087329976E-2"/>
                  <c:y val="-0.1293279156431976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2253042233357146E-2"/>
                  <c:y val="-0.2342753074233069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categ'!$C$68:$C$75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categ'!$H$56:$H$63</c:f>
              <c:numCache>
                <c:formatCode>0.0%</c:formatCode>
                <c:ptCount val="8"/>
                <c:pt idx="0">
                  <c:v>-3.4811117952706569E-2</c:v>
                </c:pt>
                <c:pt idx="1">
                  <c:v>-1.7216121375926957E-2</c:v>
                </c:pt>
                <c:pt idx="2">
                  <c:v>2.0597322348094747E-3</c:v>
                </c:pt>
                <c:pt idx="3">
                  <c:v>-2.5479415314469626E-3</c:v>
                </c:pt>
                <c:pt idx="4">
                  <c:v>-6.1033987553853516E-2</c:v>
                </c:pt>
                <c:pt idx="5">
                  <c:v>-2.1933751119068933E-2</c:v>
                </c:pt>
                <c:pt idx="6">
                  <c:v>-7.6709796672828096E-2</c:v>
                </c:pt>
                <c:pt idx="7">
                  <c:v>-5.0769943863624656E-2</c:v>
                </c:pt>
              </c:numCache>
            </c:numRef>
          </c:val>
        </c:ser>
        <c:dLbls>
          <c:showVal val="1"/>
        </c:dLbls>
        <c:marker val="1"/>
        <c:axId val="192379136"/>
        <c:axId val="192417792"/>
      </c:lineChart>
      <c:catAx>
        <c:axId val="1923672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2377600"/>
        <c:crosses val="autoZero"/>
        <c:auto val="1"/>
        <c:lblAlgn val="ctr"/>
        <c:lblOffset val="100"/>
        <c:tickLblSkip val="1"/>
        <c:tickMarkSkip val="1"/>
      </c:catAx>
      <c:valAx>
        <c:axId val="19237760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92367232"/>
        <c:crosses val="autoZero"/>
        <c:crossBetween val="between"/>
      </c:valAx>
      <c:catAx>
        <c:axId val="192379136"/>
        <c:scaling>
          <c:orientation val="minMax"/>
        </c:scaling>
        <c:delete val="1"/>
        <c:axPos val="b"/>
        <c:tickLblPos val="none"/>
        <c:crossAx val="192417792"/>
        <c:crosses val="autoZero"/>
        <c:auto val="1"/>
        <c:lblAlgn val="ctr"/>
        <c:lblOffset val="100"/>
      </c:catAx>
      <c:valAx>
        <c:axId val="19241779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923791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681"/>
          <c:y val="0.1361523093195436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categ'!$C$42:$H$42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884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79664215527E-2"/>
          <c:y val="0.3847016061767789"/>
          <c:w val="0.89642366759940162"/>
          <c:h val="0.32476420039331838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categ'!$L$55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categ'!$K$56:$K$63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categ'!$L$56:$L$63</c:f>
              <c:numCache>
                <c:formatCode>#,##0_)</c:formatCode>
                <c:ptCount val="8"/>
                <c:pt idx="0">
                  <c:v>181964</c:v>
                </c:pt>
                <c:pt idx="1">
                  <c:v>87662</c:v>
                </c:pt>
                <c:pt idx="2">
                  <c:v>11652</c:v>
                </c:pt>
                <c:pt idx="3">
                  <c:v>52511</c:v>
                </c:pt>
                <c:pt idx="4">
                  <c:v>20315</c:v>
                </c:pt>
                <c:pt idx="5">
                  <c:v>2185</c:v>
                </c:pt>
                <c:pt idx="6">
                  <c:v>999</c:v>
                </c:pt>
                <c:pt idx="7">
                  <c:v>94302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categ'!$N$55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categ'!$K$56:$K$63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categ'!$N$56:$N$63</c:f>
              <c:numCache>
                <c:formatCode>#,##0_)</c:formatCode>
                <c:ptCount val="8"/>
                <c:pt idx="0">
                  <c:v>175168</c:v>
                </c:pt>
                <c:pt idx="1">
                  <c:v>85983</c:v>
                </c:pt>
                <c:pt idx="2">
                  <c:v>11353</c:v>
                </c:pt>
                <c:pt idx="3">
                  <c:v>52066</c:v>
                </c:pt>
                <c:pt idx="4">
                  <c:v>19371</c:v>
                </c:pt>
                <c:pt idx="5">
                  <c:v>2185</c:v>
                </c:pt>
                <c:pt idx="6">
                  <c:v>1008</c:v>
                </c:pt>
                <c:pt idx="7">
                  <c:v>89185</c:v>
                </c:pt>
              </c:numCache>
            </c:numRef>
          </c:val>
        </c:ser>
        <c:dLbls>
          <c:showVal val="1"/>
        </c:dLbls>
        <c:gapWidth val="30"/>
        <c:overlap val="-10"/>
        <c:axId val="192465920"/>
        <c:axId val="192492672"/>
      </c:barChart>
      <c:lineChart>
        <c:grouping val="standard"/>
        <c:ser>
          <c:idx val="1"/>
          <c:order val="2"/>
          <c:tx>
            <c:strRef>
              <c:f>'Oferta Alojat Estim tipol categ'!$P$55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50517342356999E-2"/>
                  <c:y val="-0.4196680516976197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18637339754086E-2"/>
                  <c:y val="-0.1790846552344222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30773735927598E-2"/>
                  <c:y val="-9.3393325834270804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9798919763189E-2"/>
                  <c:y val="-7.8349900140033513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4137925424611252E-2"/>
                  <c:y val="-0.1880764904386953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34447192034891E-2"/>
                  <c:y val="6.9190942968863592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2436226979892043E-2"/>
                  <c:y val="0.1116827743470841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4319157935836644E-2"/>
                  <c:y val="-0.32756976806470678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categ'!$K$56:$K$63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categ'!$P$56:$P$63</c:f>
              <c:numCache>
                <c:formatCode>0.0%</c:formatCode>
                <c:ptCount val="8"/>
                <c:pt idx="0">
                  <c:v>-3.7348046866413138E-2</c:v>
                </c:pt>
                <c:pt idx="1">
                  <c:v>-1.9153110811982389E-2</c:v>
                </c:pt>
                <c:pt idx="2">
                  <c:v>-2.5660830758668041E-2</c:v>
                </c:pt>
                <c:pt idx="3">
                  <c:v>-8.4744148845003909E-3</c:v>
                </c:pt>
                <c:pt idx="4">
                  <c:v>-4.6468126999753875E-2</c:v>
                </c:pt>
                <c:pt idx="5">
                  <c:v>0</c:v>
                </c:pt>
                <c:pt idx="6">
                  <c:v>9.0090090090090089E-3</c:v>
                </c:pt>
                <c:pt idx="7">
                  <c:v>-5.4261839621641113E-2</c:v>
                </c:pt>
              </c:numCache>
            </c:numRef>
          </c:val>
        </c:ser>
        <c:dLbls>
          <c:showVal val="1"/>
        </c:dLbls>
        <c:marker val="1"/>
        <c:axId val="192494208"/>
        <c:axId val="192512384"/>
      </c:lineChart>
      <c:catAx>
        <c:axId val="1924659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2492672"/>
        <c:crosses val="autoZero"/>
        <c:auto val="1"/>
        <c:lblAlgn val="ctr"/>
        <c:lblOffset val="100"/>
        <c:tickLblSkip val="1"/>
        <c:tickMarkSkip val="1"/>
      </c:catAx>
      <c:valAx>
        <c:axId val="19249267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92465920"/>
        <c:crosses val="autoZero"/>
        <c:crossBetween val="between"/>
      </c:valAx>
      <c:catAx>
        <c:axId val="192494208"/>
        <c:scaling>
          <c:orientation val="minMax"/>
        </c:scaling>
        <c:delete val="1"/>
        <c:axPos val="b"/>
        <c:tickLblPos val="none"/>
        <c:crossAx val="192512384"/>
        <c:crosses val="autoZero"/>
        <c:auto val="1"/>
        <c:lblAlgn val="ctr"/>
        <c:lblOffset val="100"/>
      </c:catAx>
      <c:valAx>
        <c:axId val="19251238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924942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695"/>
          <c:y val="0.1361523093195436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341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14"/>
          <c:w val="0.61919715434631695"/>
          <c:h val="0.782945736434111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categ'!$F$7</c:f>
              <c:strCache>
                <c:ptCount val="1"/>
                <c:pt idx="0">
                  <c:v>I semestre 2010</c:v>
                </c:pt>
              </c:strCache>
            </c:strRef>
          </c:tx>
          <c:dPt>
            <c:idx val="5"/>
            <c:explosion val="3"/>
          </c:dPt>
          <c:dLbls>
            <c:dLbl>
              <c:idx val="0"/>
              <c:layout>
                <c:manualLayout>
                  <c:x val="2.525803047796172E-3"/>
                  <c:y val="-0.17659573389278682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02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8985E-3"/>
                  <c:y val="-3.987670145882984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8839E-4"/>
                  <c:y val="3.0850271623023999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91335921765"/>
                  <c:y val="-2.752625492908988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categ'!$C$14,'Oferta Alojat Estim tipol categ'!$C$10:$C$13)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categ'!$G$14,'Oferta Alojat Estim tipol categ'!$G$10:$G$13)</c:f>
              <c:numCache>
                <c:formatCode>0.0%</c:formatCode>
                <c:ptCount val="5"/>
                <c:pt idx="0">
                  <c:v>0.48202743181459878</c:v>
                </c:pt>
                <c:pt idx="1">
                  <c:v>7.20163960271165E-2</c:v>
                </c:pt>
                <c:pt idx="2">
                  <c:v>0.34209364653949237</c:v>
                </c:pt>
                <c:pt idx="3">
                  <c:v>9.6452782594986602E-2</c:v>
                </c:pt>
                <c:pt idx="4">
                  <c:v>7.4097430238057697E-3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33" r="0.75000000000000933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352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25"/>
          <c:w val="0.61919715434631695"/>
          <c:h val="0.78294573643411203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categ'!$F$20</c:f>
              <c:strCache>
                <c:ptCount val="1"/>
                <c:pt idx="0">
                  <c:v>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45E-4"/>
                  <c:y val="-0.17659573948605448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15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011E-3"/>
                  <c:y val="-3.9876701458829857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2928496087744E-4"/>
                  <c:y val="0.1066079416034185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4917725405641474"/>
                  <c:y val="1.239889417767071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categ'!$C$27,'Oferta Alojat Estim tipol categ'!$C$23:$C$26)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categ'!$G$27,'Oferta Alojat Estim tipol categ'!$G$23:$G$26)</c:f>
              <c:numCache>
                <c:formatCode>0.0%</c:formatCode>
                <c:ptCount val="5"/>
                <c:pt idx="0">
                  <c:v>0.62077955937948115</c:v>
                </c:pt>
                <c:pt idx="1">
                  <c:v>4.6240944559286366E-2</c:v>
                </c:pt>
                <c:pt idx="2">
                  <c:v>0.19833510251969383</c:v>
                </c:pt>
                <c:pt idx="3">
                  <c:v>0.12445760470789802</c:v>
                </c:pt>
                <c:pt idx="4">
                  <c:v>1.0186788833640614E-2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55" r="0.75000000000000955" t="1" header="0" footer="0"/>
    <c:pageSetup paperSize="9" orientation="landscape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352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25"/>
          <c:w val="0.61919715434631695"/>
          <c:h val="0.78294573643411203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categ'!$F$32</c:f>
              <c:strCache>
                <c:ptCount val="1"/>
                <c:pt idx="0">
                  <c:v>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45E-4"/>
                  <c:y val="-0.17659573948605448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43467105471E-3"/>
                  <c:y val="-2.810845505501519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6.618380642561633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0.15956536521017808"/>
                  <c:y val="8.1230637446503499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333752835"/>
                  <c:y val="8.611014260025799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categ'!$C$38,'Oferta Alojat Estim tipol categ'!$C$35:$C$37)</c:f>
              <c:strCache>
                <c:ptCount val="4"/>
                <c:pt idx="0">
                  <c:v>EXTRAHOTELERAS</c:v>
                </c:pt>
                <c:pt idx="1">
                  <c:v>4 y 5 estrellas</c:v>
                </c:pt>
                <c:pt idx="2">
                  <c:v>3 estrellas</c:v>
                </c:pt>
                <c:pt idx="3">
                  <c:v>1 Y 2 estrellas</c:v>
                </c:pt>
              </c:strCache>
            </c:strRef>
          </c:cat>
          <c:val>
            <c:numRef>
              <c:f>('Oferta Alojat Estim tipol categ'!$G$38,'Oferta Alojat Estim tipol categ'!$G$35:$G$37)</c:f>
              <c:numCache>
                <c:formatCode>0.0%</c:formatCode>
                <c:ptCount val="4"/>
                <c:pt idx="0">
                  <c:v>0.39606978879706151</c:v>
                </c:pt>
                <c:pt idx="1">
                  <c:v>0.47584940312213042</c:v>
                </c:pt>
                <c:pt idx="2">
                  <c:v>0.11438016528925619</c:v>
                </c:pt>
                <c:pt idx="3">
                  <c:v>1.3700642791551882E-2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3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55" r="0.75000000000000955" t="1" header="0" footer="0"/>
    <c:pageSetup paperSize="9" orientation="landscape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352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view3D>
      <c:rotX val="40"/>
      <c:rotY val="220"/>
      <c:perspective val="100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2429364671124671"/>
          <c:y val="0.21703657153321748"/>
          <c:w val="0.61919715434631695"/>
          <c:h val="0.78294573643411203"/>
        </c:manualLayout>
      </c:layout>
      <c:pie3DChart>
        <c:varyColors val="1"/>
        <c:ser>
          <c:idx val="0"/>
          <c:order val="0"/>
          <c:tx>
            <c:strRef>
              <c:f>'Oferta Alojat Estim tipol categ'!$F$43</c:f>
              <c:strCache>
                <c:ptCount val="1"/>
                <c:pt idx="0">
                  <c:v>I semestre 2010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7.1296992398563283E-2"/>
                  <c:y val="-2.3532576811195662E-3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6.7135150819715383E-2"/>
                  <c:y val="-2.059980332850254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-2.6813859322861042E-2"/>
                  <c:y val="8.174006255668810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-7.711875211578452E-2"/>
                  <c:y val="-3.230107143315184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8904E-4"/>
                  <c:y val="3.08502716230240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5202025787"/>
                  <c:y val="-7.093450527986321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'Oferta Alojat Estim tipol categ'!$C$46:$C$49</c:f>
              <c:strCache>
                <c:ptCount val="4"/>
                <c:pt idx="0">
                  <c:v>4 y 5 estrellas</c:v>
                </c:pt>
                <c:pt idx="1">
                  <c:v>3 estrellas</c:v>
                </c:pt>
                <c:pt idx="2">
                  <c:v>2 estrellas</c:v>
                </c:pt>
                <c:pt idx="3">
                  <c:v>1 estrella</c:v>
                </c:pt>
              </c:strCache>
            </c:strRef>
          </c:cat>
          <c:val>
            <c:numRef>
              <c:f>'Oferta Alojat Estim tipol categ'!$G$46:$G$49</c:f>
              <c:numCache>
                <c:formatCode>0.0%</c:formatCode>
                <c:ptCount val="4"/>
                <c:pt idx="0">
                  <c:v>0.41932907348242809</c:v>
                </c:pt>
                <c:pt idx="1">
                  <c:v>0.23162939297124602</c:v>
                </c:pt>
                <c:pt idx="2">
                  <c:v>0.26916932907348246</c:v>
                </c:pt>
                <c:pt idx="3">
                  <c:v>7.9872204472843447E-2</c:v>
                </c:pt>
              </c:numCache>
            </c:numRef>
          </c:val>
        </c:ser>
        <c:dLbls>
          <c:showVal val="1"/>
        </c:dLbls>
      </c:pie3DChart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55" r="0.75000000000000955" t="1" header="0" footer="0"/>
    <c:pageSetup paperSize="9" orientation="landscape"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categ'!$N$7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352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25"/>
          <c:w val="0.61919715434631695"/>
          <c:h val="0.78294573643411203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categ'!$N$7</c:f>
              <c:strCache>
                <c:ptCount val="1"/>
                <c:pt idx="0">
                  <c:v>II semestre 2010</c:v>
                </c:pt>
              </c:strCache>
            </c:strRef>
          </c:tx>
          <c:dPt>
            <c:idx val="5"/>
            <c:explosion val="3"/>
          </c:dPt>
          <c:dLbls>
            <c:dLbl>
              <c:idx val="0"/>
              <c:layout>
                <c:manualLayout>
                  <c:x val="2.5258030477961738E-3"/>
                  <c:y val="-0.17659573389278693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15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011E-3"/>
                  <c:y val="-3.9876701458829857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8904E-4"/>
                  <c:y val="3.08502716230240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91335921765"/>
                  <c:y val="-2.752625492908988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categ'!$K$14,'Oferta Alojat Estim tipol categ'!$K$10:$K$13)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categ'!$O$14,'Oferta Alojat Estim tipol categ'!$O$10:$O$13)</c:f>
              <c:numCache>
                <c:formatCode>0.0%</c:formatCode>
                <c:ptCount val="5"/>
                <c:pt idx="0">
                  <c:v>0.47666454284804077</c:v>
                </c:pt>
                <c:pt idx="1">
                  <c:v>7.2762026122969101E-2</c:v>
                </c:pt>
                <c:pt idx="2">
                  <c:v>0.34563555272379737</c:v>
                </c:pt>
                <c:pt idx="3">
                  <c:v>9.7451417648932781E-2</c:v>
                </c:pt>
                <c:pt idx="4">
                  <c:v>7.4864606562599556E-3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55" r="0.75000000000000955" t="1" header="0" footer="0"/>
    <c:pageSetup paperSize="9" orientation="landscape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categ'!$N$7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363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36"/>
          <c:w val="0.61919715434631695"/>
          <c:h val="0.782945736434112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categ'!$N$20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5E-4"/>
                  <c:y val="-0.1765957394860545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28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042E-3"/>
                  <c:y val="-3.9876701458829877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2928496087787E-4"/>
                  <c:y val="0.1066079416034185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4917725405641474"/>
                  <c:y val="1.239889417767071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categ'!$K$27,'Oferta Alojat Estim tipol categ'!$K$23:$K$26)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categ'!$N$27,'Oferta Alojat Estim tipol categ'!$N$23:$N$26)</c:f>
              <c:numCache>
                <c:formatCode>#,##0_)</c:formatCode>
                <c:ptCount val="5"/>
                <c:pt idx="0">
                  <c:v>32712</c:v>
                </c:pt>
                <c:pt idx="1">
                  <c:v>2483</c:v>
                </c:pt>
                <c:pt idx="2">
                  <c:v>10650</c:v>
                </c:pt>
                <c:pt idx="3">
                  <c:v>6683</c:v>
                </c:pt>
                <c:pt idx="4">
                  <c:v>516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77" r="0.75000000000000977" t="1" header="0" footer="0"/>
    <c:pageSetup paperSize="9"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categ'!$N$7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363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36"/>
          <c:w val="0.61919715434631695"/>
          <c:h val="0.782945736434112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categ'!$N$32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5E-4"/>
                  <c:y val="-0.17659573948605453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43467105471E-3"/>
                  <c:y val="-2.810845505501519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6.618380642561633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0.15956536521017814"/>
                  <c:y val="8.1230637446503499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333752835"/>
                  <c:y val="8.611014260025799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categ'!$K$38,'Oferta Alojat Estim tipol categ'!$K$35:$K$37)</c:f>
              <c:strCache>
                <c:ptCount val="4"/>
                <c:pt idx="0">
                  <c:v>EXTRAHOTELERAS</c:v>
                </c:pt>
                <c:pt idx="1">
                  <c:v>4 y 5 estrellas</c:v>
                </c:pt>
                <c:pt idx="2">
                  <c:v>3 estrellas</c:v>
                </c:pt>
                <c:pt idx="3">
                  <c:v>1 Y 2 estrellas</c:v>
                </c:pt>
              </c:strCache>
            </c:strRef>
          </c:cat>
          <c:val>
            <c:numRef>
              <c:f>('Oferta Alojat Estim tipol categ'!$O$38,'Oferta Alojat Estim tipol categ'!$O$35:$O$37)</c:f>
              <c:numCache>
                <c:formatCode>0.0%</c:formatCode>
                <c:ptCount val="4"/>
                <c:pt idx="0">
                  <c:v>0.3706963701511139</c:v>
                </c:pt>
                <c:pt idx="1">
                  <c:v>0.50455678454587938</c:v>
                </c:pt>
                <c:pt idx="2">
                  <c:v>0.11021966038323726</c:v>
                </c:pt>
                <c:pt idx="3">
                  <c:v>1.4527184919769435E-2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3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77" r="0.75000000000000977" t="1" header="0" footer="0"/>
    <c:pageSetup paperSize="9" orientation="landscape"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categ'!$N$7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363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view3D>
      <c:rotX val="40"/>
      <c:rotY val="220"/>
      <c:perspective val="100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2429364671124671"/>
          <c:y val="0.21703657153321748"/>
          <c:w val="0.61919715434631695"/>
          <c:h val="0.78294573643411247"/>
        </c:manualLayout>
      </c:layout>
      <c:pie3DChart>
        <c:varyColors val="1"/>
        <c:ser>
          <c:idx val="0"/>
          <c:order val="0"/>
          <c:tx>
            <c:strRef>
              <c:f>'Oferta Alojat Estim tipol categ'!$N$43</c:f>
              <c:strCache>
                <c:ptCount val="1"/>
                <c:pt idx="0">
                  <c:v>II semestre 2010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7.1296992398563283E-2"/>
                  <c:y val="-2.3532576811195662E-3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0.22902382564742646"/>
                  <c:y val="5.515779502439610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-2.6813859322861042E-2"/>
                  <c:y val="8.174006255668817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-7.711875211578452E-2"/>
                  <c:y val="-3.230107143315184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8969E-4"/>
                  <c:y val="3.085027162302404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5202025787"/>
                  <c:y val="-7.093450527986321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'Oferta Alojat Estim tipol categ'!$K$46:$K$49</c:f>
              <c:strCache>
                <c:ptCount val="4"/>
                <c:pt idx="0">
                  <c:v>4 y 5 estrellas</c:v>
                </c:pt>
                <c:pt idx="1">
                  <c:v>3 estrellas</c:v>
                </c:pt>
                <c:pt idx="2">
                  <c:v>2 estrellas</c:v>
                </c:pt>
                <c:pt idx="3">
                  <c:v>1 estrella</c:v>
                </c:pt>
              </c:strCache>
            </c:strRef>
          </c:cat>
          <c:val>
            <c:numRef>
              <c:f>'Oferta Alojat Estim tipol categ'!$O$46:$O$49</c:f>
              <c:numCache>
                <c:formatCode>0.0%</c:formatCode>
                <c:ptCount val="4"/>
                <c:pt idx="0">
                  <c:v>0.25321006676938879</c:v>
                </c:pt>
                <c:pt idx="1">
                  <c:v>0.29789419619928093</c:v>
                </c:pt>
                <c:pt idx="2">
                  <c:v>0.34617360041088857</c:v>
                </c:pt>
                <c:pt idx="3">
                  <c:v>0.1027221366204417</c:v>
                </c:pt>
              </c:numCache>
            </c:numRef>
          </c:val>
        </c:ser>
        <c:dLbls>
          <c:showVal val="1"/>
        </c:dLbls>
      </c:pie3DChart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77" r="0.75000000000000977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32485893973793489"/>
          <c:y val="0.1421279012801488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layout>
            <c:manualLayout>
              <c:x val="-0.18833687574698441"/>
              <c:y val="2.2501241398879294E-3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9.5517002806401893E-2"/>
              <c:y val="2.2501241398879294E-3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-3.9752815361817056E-3"/>
              <c:y val="-9.8335816131092327E-3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-6.4489978137802113E-3"/>
              <c:y val="-2.6660424203731183E-2"/>
            </c:manualLayout>
          </c:layout>
          <c:showLegendKey val="1"/>
          <c:showPercent val="1"/>
          <c:separator>
</c:separator>
        </c:dLbl>
      </c:pivotFmt>
      <c:pivotFmt>
        <c:idx val="5"/>
        <c:dLbl>
          <c:idx val="0"/>
          <c:layout>
            <c:manualLayout>
              <c:x val="-3.9752815361817056E-3"/>
              <c:y val="-7.777541320848424E-3"/>
            </c:manualLayout>
          </c:layout>
          <c:showLegendKey val="1"/>
          <c:showPercent val="1"/>
          <c:separator>
</c:separator>
        </c:dLbl>
      </c:pivotFmt>
      <c:pivotFmt>
        <c:idx val="6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9.5517002806401893E-2"/>
              <c:y val="2.2501241398879294E-3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-3.9752815361817056E-3"/>
              <c:y val="-9.8335816131092327E-3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0"/>
        <c:dLbl>
          <c:idx val="0"/>
          <c:layout>
            <c:manualLayout>
              <c:x val="-6.4489978137802113E-3"/>
              <c:y val="-2.6660424203731183E-2"/>
            </c:manualLayout>
          </c:layout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-3.9752815361817056E-3"/>
              <c:y val="-7.777541320848424E-3"/>
            </c:manualLayout>
          </c:layout>
          <c:showLegendKey val="1"/>
          <c:showPercent val="1"/>
          <c:separator>
</c:separator>
        </c:dLbl>
      </c:pivotFmt>
      <c:pivotFmt>
        <c:idx val="12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9.5517002806401893E-2"/>
              <c:y val="2.2501241398879294E-3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-3.9752815361817056E-3"/>
              <c:y val="-9.8335816131092327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-6.4489978137802113E-3"/>
              <c:y val="-2.6660424203731183E-2"/>
            </c:manualLayout>
          </c:layout>
          <c:showLegendKey val="1"/>
          <c:showPercent val="1"/>
          <c:separator>
</c:separator>
        </c:dLbl>
      </c:pivotFmt>
      <c:pivotFmt>
        <c:idx val="17"/>
        <c:dLbl>
          <c:idx val="0"/>
          <c:layout>
            <c:manualLayout>
              <c:x val="-3.9752815361817056E-3"/>
              <c:y val="-7.777541320848424E-3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8.5696265286106549E-2"/>
          <c:y val="0.19083333333333341"/>
          <c:w val="0.73630874153506254"/>
          <c:h val="0.80916666666666659"/>
        </c:manualLayout>
      </c:layout>
      <c:ofPieChart>
        <c:ofPieType val="bar"/>
        <c:varyColors val="1"/>
        <c:ser>
          <c:idx val="0"/>
          <c:order val="0"/>
          <c:tx>
            <c:v>acumulado agosto 2010</c:v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9.5517002806401893E-2"/>
                  <c:y val="2.2501241398879294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-3.9752815361817056E-3"/>
                  <c:y val="-9.8335816131092327E-3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-4.9474325551969863E-3"/>
                  <c:y val="6.846846846846846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-6.4489978137802113E-3"/>
                  <c:y val="-2.6660424203731183E-2"/>
                </c:manualLayout>
              </c:layout>
              <c:showLegendKey val="1"/>
              <c:showPercent val="1"/>
              <c:separator>
</c:separator>
            </c:dLbl>
            <c:dLbl>
              <c:idx val="4"/>
              <c:layout>
                <c:manualLayout>
                  <c:x val="-3.9752815361817056E-3"/>
                  <c:y val="-7.777541320848424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Lit>
              <c:ptCount val="5"/>
              <c:pt idx="0">
                <c:v>Extrahoteleros</c:v>
              </c:pt>
              <c:pt idx="1">
                <c:v>1* y 2 *</c:v>
              </c:pt>
              <c:pt idx="2">
                <c:v>3 *</c:v>
              </c:pt>
              <c:pt idx="3">
                <c:v>4 *</c:v>
              </c:pt>
              <c:pt idx="4">
                <c:v>5 *</c:v>
              </c:pt>
            </c:strLit>
          </c:cat>
          <c:val>
            <c:numLit>
              <c:formatCode>General</c:formatCode>
              <c:ptCount val="5"/>
              <c:pt idx="0">
                <c:v>519801</c:v>
              </c:pt>
              <c:pt idx="1">
                <c:v>9246</c:v>
              </c:pt>
              <c:pt idx="2">
                <c:v>123391</c:v>
              </c:pt>
              <c:pt idx="3">
                <c:v>252986</c:v>
              </c:pt>
              <c:pt idx="4">
                <c:v>51385</c:v>
              </c:pt>
            </c:numLit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02" l="0.70000000000000062" r="0.70000000000000062" t="0.750000000000002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363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36"/>
          <c:w val="0.61919715434631695"/>
          <c:h val="0.782945736434112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categ'!$F$55</c:f>
              <c:strCache>
                <c:ptCount val="1"/>
                <c:pt idx="0">
                  <c:v>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5E-4"/>
                  <c:y val="-0.17659573948605453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4469035965103E-3"/>
                  <c:y val="-7.373786362798297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3734127836E-3"/>
                  <c:y val="-0.11919022223258165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-0.172905369243637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7.1013336170816527E-3"/>
                  <c:y val="-9.813895266295706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1.4827268213094984E-2"/>
                  <c:y val="5.415172919115158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categ'!$C$63,'Oferta Alojat Estim tipol categ'!$C$58:$C$62)</c:f>
              <c:strCache>
                <c:ptCount val="6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('Oferta Alojat Estim tipol categ'!$G$63,'Oferta Alojat Estim tipol categ'!$G$58:$G$62)</c:f>
              <c:numCache>
                <c:formatCode>0.0%</c:formatCode>
                <c:ptCount val="6"/>
                <c:pt idx="0">
                  <c:v>0.51571095205851247</c:v>
                </c:pt>
                <c:pt idx="1">
                  <c:v>6.5339653155900776E-2</c:v>
                </c:pt>
                <c:pt idx="2">
                  <c:v>0.29136471233428651</c:v>
                </c:pt>
                <c:pt idx="3">
                  <c:v>0.10976681197781719</c:v>
                </c:pt>
                <c:pt idx="4">
                  <c:v>1.2227401691130797E-2</c:v>
                </c:pt>
                <c:pt idx="5">
                  <c:v>5.5904687823522502E-3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77" r="0.75000000000000977" t="1" header="0" footer="0"/>
    <c:pageSetup paperSize="9" orientation="landscape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categ'!$N$55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386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44"/>
          <c:w val="0.61919715434631695"/>
          <c:h val="0.78294573643411303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categ'!$N$55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56E-4"/>
                  <c:y val="-0.17659573948605459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4469035965103E-3"/>
                  <c:y val="-7.373786362798297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37341278395E-3"/>
                  <c:y val="-0.1191902222325817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-0.172905369243637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7.1013336170816545E-3"/>
                  <c:y val="-9.813895266295706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1.4827268213094984E-2"/>
                  <c:y val="5.415172919115158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categ'!$K$63,'Oferta Alojat Estim tipol categ'!$K$58:$K$62)</c:f>
              <c:strCache>
                <c:ptCount val="6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('Oferta Alojat Estim tipol categ'!$O$63,'Oferta Alojat Estim tipol categ'!$O$58:$O$62)</c:f>
              <c:numCache>
                <c:formatCode>0.0%</c:formatCode>
                <c:ptCount val="6"/>
                <c:pt idx="0">
                  <c:v>0.5091397972232371</c:v>
                </c:pt>
                <c:pt idx="1">
                  <c:v>6.481206613080015E-2</c:v>
                </c:pt>
                <c:pt idx="2">
                  <c:v>0.29723465473145783</c:v>
                </c:pt>
                <c:pt idx="3">
                  <c:v>0.11058526671538181</c:v>
                </c:pt>
                <c:pt idx="4">
                  <c:v>1.247373949579832E-2</c:v>
                </c:pt>
                <c:pt idx="5">
                  <c:v>5.7544757033248083E-3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99" r="0.75000000000000999" t="1" header="0" footer="0"/>
    <c:pageSetup paperSize="9" orientation="landscape"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'Plazas Autorizadas tipología'!$C$5:$M$5</c:f>
          <c:strCache>
            <c:ptCount val="1"/>
            <c:pt idx="0">
              <c:v>AGOSTO 2010</c:v>
            </c:pt>
          </c:strCache>
        </c:strRef>
      </c:tx>
      <c:layout>
        <c:manualLayout>
          <c:xMode val="edge"/>
          <c:yMode val="edge"/>
          <c:x val="0.43342197248818082"/>
          <c:y val="8.9101060300689996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5383411580594724E-2"/>
          <c:y val="0.19805058458601771"/>
          <c:w val="0.94209846638190065"/>
          <c:h val="0.45973277206697616"/>
        </c:manualLayout>
      </c:layout>
      <c:barChart>
        <c:barDir val="col"/>
        <c:grouping val="clustered"/>
        <c:ser>
          <c:idx val="3"/>
          <c:order val="0"/>
          <c:tx>
            <c:strRef>
              <c:f>'Plazas Autorizadas tipología'!$C$5:$L$5</c:f>
              <c:strCache>
                <c:ptCount val="1"/>
                <c:pt idx="0">
                  <c:v>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('Plazas Autorizadas tipología'!$D$6,'Plazas Autorizadas tipología'!$F$6,'Plazas Autorizadas tipología'!$H$6,'Plazas Autorizadas tipología'!$J$6,'Plazas Autorizadas tipología'!$L$6)</c:f>
              <c:strCache>
                <c:ptCount val="5"/>
                <c:pt idx="0">
                  <c:v>TOTAL PLAZAS</c:v>
                </c:pt>
                <c:pt idx="1">
                  <c:v>HOTELEROS</c:v>
                </c:pt>
                <c:pt idx="2">
                  <c:v>APARTEMENTOS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Autorizadas tipología'!$D$39,'Plazas Autorizadas tipología'!$F$39,'Plazas Autorizadas tipología'!$H$39,'Plazas Autorizadas tipología'!$J$39,'Plazas Autorizadas tipología'!$L$39)</c:f>
              <c:numCache>
                <c:formatCode>#,##0_)</c:formatCode>
                <c:ptCount val="5"/>
                <c:pt idx="0">
                  <c:v>134306</c:v>
                </c:pt>
                <c:pt idx="1">
                  <c:v>81995</c:v>
                </c:pt>
                <c:pt idx="2">
                  <c:v>51062</c:v>
                </c:pt>
                <c:pt idx="3">
                  <c:v>473</c:v>
                </c:pt>
                <c:pt idx="4">
                  <c:v>776</c:v>
                </c:pt>
              </c:numCache>
            </c:numRef>
          </c:val>
        </c:ser>
        <c:dLbls>
          <c:showVal val="1"/>
        </c:dLbls>
        <c:gapWidth val="90"/>
        <c:overlap val="-30"/>
        <c:axId val="193435904"/>
        <c:axId val="193438080"/>
      </c:barChart>
      <c:catAx>
        <c:axId val="1934359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6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*Solo incluye plazas autorizadas
FUENTE: Policía Turística.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49452269170859E-3"/>
              <c:y val="0.933333333333333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3438080"/>
        <c:crosses val="autoZero"/>
        <c:auto val="1"/>
        <c:lblAlgn val="ctr"/>
        <c:lblOffset val="100"/>
        <c:tickLblSkip val="1"/>
        <c:tickMarkSkip val="1"/>
      </c:catAx>
      <c:valAx>
        <c:axId val="193438080"/>
        <c:scaling>
          <c:orientation val="minMax"/>
          <c:min val="0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93435904"/>
        <c:crosses val="autoZero"/>
        <c:crossBetween val="between"/>
        <c:majorUnit val="10000"/>
        <c:minorUnit val="2000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33" r="0.75000000000000933" t="1" header="0" footer="0"/>
    <c:pageSetup paperSize="9" orientation="landscape"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03_04-05'!$C$6:$E$6</c:f>
          <c:strCache>
            <c:ptCount val="1"/>
            <c:pt idx="0">
              <c:v>DISTRIBUCIÓN DE LAS PLAZAS TURÍSTICAS AUTORIZADAS EN ADEJE SEGÚN TIPOLOGÍA Y CATEGORÍA </c:v>
            </c:pt>
          </c:strCache>
        </c:strRef>
      </c:tx>
      <c:layout>
        <c:manualLayout>
          <c:xMode val="edge"/>
          <c:yMode val="edge"/>
          <c:x val="0.15757328871965121"/>
          <c:y val="2.6598117047933491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788"/>
          <c:w val="0.88571501256814411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03_04-05'!$D$7</c:f>
              <c:strCache>
                <c:ptCount val="1"/>
                <c:pt idx="0">
                  <c:v>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553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433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7817E-17"/>
                  <c:y val="-1.3745704467354174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74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03_04-05'!$C$9,'Distrib Plazas Autor 03_04-05'!$C$16,'Distrib Plazas Autor 03_04-05'!$C$23,'Distrib Plazas Autor 03_04-05'!$C$27)</c:f>
              <c:strCache>
                <c:ptCount val="4"/>
                <c:pt idx="0">
                  <c:v>Hoteleras</c:v>
                </c:pt>
                <c:pt idx="1">
                  <c:v>Extrahoteleras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('Distrib Plazas Autor 03_04-05'!$E$9,'Distrib Plazas Autor 03_04-05'!$E$16,'Distrib Plazas Autor 03_04-05'!$E$23,'Distrib Plazas Autor 03_04-05'!$E$27)</c:f>
              <c:numCache>
                <c:formatCode>0.0%</c:formatCode>
                <c:ptCount val="4"/>
                <c:pt idx="0">
                  <c:v>0.71504387355957288</c:v>
                </c:pt>
                <c:pt idx="1">
                  <c:v>0.28419494661169259</c:v>
                </c:pt>
                <c:pt idx="2">
                  <c:v>4.651654508933291E-4</c:v>
                </c:pt>
                <c:pt idx="3">
                  <c:v>2.9601437784120943E-4</c:v>
                </c:pt>
              </c:numCache>
            </c:numRef>
          </c:val>
        </c:ser>
        <c:dLbls>
          <c:showVal val="1"/>
        </c:dLbls>
        <c:gapWidth val="90"/>
        <c:overlap val="-30"/>
        <c:axId val="190404096"/>
        <c:axId val="190406016"/>
      </c:barChart>
      <c:catAx>
        <c:axId val="1904040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15E-3"/>
              <c:y val="0.9312725600021535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0406016"/>
        <c:crosses val="autoZero"/>
        <c:auto val="1"/>
        <c:lblAlgn val="ctr"/>
        <c:lblOffset val="100"/>
        <c:tickLblSkip val="1"/>
        <c:tickMarkSkip val="1"/>
      </c:catAx>
      <c:valAx>
        <c:axId val="190406016"/>
        <c:scaling>
          <c:orientation val="minMax"/>
        </c:scaling>
        <c:delete val="1"/>
        <c:axPos val="l"/>
        <c:numFmt formatCode="0.0%" sourceLinked="1"/>
        <c:tickLblPos val="none"/>
        <c:crossAx val="19040409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265371083933658"/>
          <c:y val="0.19289648305120269"/>
          <c:w val="0.33109278987186486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33" r="0.75000000000000933" t="1" header="0" footer="0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03_04-05'!$G$6:$I$6</c:f>
          <c:strCache>
            <c:ptCount val="1"/>
            <c:pt idx="0">
              <c:v>DISTRIBUCIÓN DE LAS PLAZAS TURÍSTICAS AUTORIZADAS EN ARONA SEGÚN TIPOLOGÍA Y CATEGORÍA </c:v>
            </c:pt>
          </c:strCache>
        </c:strRef>
      </c:tx>
      <c:layout>
        <c:manualLayout>
          <c:xMode val="edge"/>
          <c:yMode val="edge"/>
          <c:x val="0.16687509381951168"/>
          <c:y val="2.6407741977038254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804"/>
          <c:w val="0.88571501256814456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03_04-05'!$H$7</c:f>
              <c:strCache>
                <c:ptCount val="1"/>
                <c:pt idx="0">
                  <c:v>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587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459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7965E-17"/>
                  <c:y val="-1.374570446735418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8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03_04-05'!$G$9,'Distrib Plazas Autor 03_04-05'!$G$16,'Distrib Plazas Autor 03_04-05'!$G$23,'Distrib Plazas Autor 03_04-05'!$G$27)</c:f>
              <c:strCache>
                <c:ptCount val="4"/>
                <c:pt idx="0">
                  <c:v>Hoteleras</c:v>
                </c:pt>
                <c:pt idx="1">
                  <c:v>Extrahoteleras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('Distrib Plazas Autor 03_04-05'!$I$9,'Distrib Plazas Autor 03_04-05'!$I$16,'Distrib Plazas Autor 03_04-05'!$I$23,'Distrib Plazas Autor 03_04-05'!$I$27)</c:f>
              <c:numCache>
                <c:formatCode>0.0%</c:formatCode>
                <c:ptCount val="4"/>
                <c:pt idx="0">
                  <c:v>0.42070590620011655</c:v>
                </c:pt>
                <c:pt idx="1">
                  <c:v>0.5787873413231307</c:v>
                </c:pt>
                <c:pt idx="2">
                  <c:v>0</c:v>
                </c:pt>
                <c:pt idx="3">
                  <c:v>5.0675247675273014E-4</c:v>
                </c:pt>
              </c:numCache>
            </c:numRef>
          </c:val>
        </c:ser>
        <c:dLbls>
          <c:showVal val="1"/>
        </c:dLbls>
        <c:gapWidth val="90"/>
        <c:overlap val="-30"/>
        <c:axId val="190446976"/>
        <c:axId val="194201088"/>
      </c:barChart>
      <c:catAx>
        <c:axId val="1904469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24E-3"/>
              <c:y val="0.93127256000215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4201088"/>
        <c:crosses val="autoZero"/>
        <c:auto val="1"/>
        <c:lblAlgn val="ctr"/>
        <c:lblOffset val="100"/>
        <c:tickLblSkip val="1"/>
        <c:tickMarkSkip val="1"/>
      </c:catAx>
      <c:valAx>
        <c:axId val="194201088"/>
        <c:scaling>
          <c:orientation val="minMax"/>
        </c:scaling>
        <c:delete val="1"/>
        <c:axPos val="l"/>
        <c:numFmt formatCode="0.0%" sourceLinked="1"/>
        <c:tickLblPos val="none"/>
        <c:crossAx val="1904469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680854451252538"/>
          <c:y val="0.17917942772490861"/>
          <c:w val="0.33109278987186508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03_04-05'!$C$35:$E$35</c:f>
          <c:strCache>
            <c:ptCount val="1"/>
            <c:pt idx="0">
              <c:v>DISTRIBUCIÓN DE LAS PLAZAS TURÍSTICAS AUTORIZADAS EN PUERTO DE LA CRUZ SEGÚN TIPOLOGÍA Y CATEGORÍA </c:v>
            </c:pt>
          </c:strCache>
        </c:strRef>
      </c:tx>
      <c:layout>
        <c:manualLayout>
          <c:xMode val="edge"/>
          <c:yMode val="edge"/>
          <c:x val="0.14117664703676747"/>
          <c:y val="2.6494542259470017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804"/>
          <c:w val="0.88571501256814456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03_04-05'!$D$36</c:f>
              <c:strCache>
                <c:ptCount val="1"/>
                <c:pt idx="0">
                  <c:v>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587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459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7965E-17"/>
                  <c:y val="-1.374570446735418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8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03_04-05'!$C$38,'Distrib Plazas Autor 03_04-05'!$C$45,'Distrib Plazas Autor 03_04-05'!$C$56)</c:f>
              <c:strCache>
                <c:ptCount val="3"/>
                <c:pt idx="0">
                  <c:v>Hoteleras</c:v>
                </c:pt>
                <c:pt idx="1">
                  <c:v>Extrahoteleras</c:v>
                </c:pt>
                <c:pt idx="2">
                  <c:v>Casas Rurales</c:v>
                </c:pt>
              </c:strCache>
            </c:strRef>
          </c:cat>
          <c:val>
            <c:numRef>
              <c:f>('Distrib Plazas Autor 03_04-05'!$E$38,'Distrib Plazas Autor 03_04-05'!$E$45,'Distrib Plazas Autor 03_04-05'!$E$56)</c:f>
              <c:numCache>
                <c:formatCode>0.0%</c:formatCode>
                <c:ptCount val="3"/>
                <c:pt idx="0">
                  <c:v>0.70493730407523514</c:v>
                </c:pt>
                <c:pt idx="1">
                  <c:v>0.29506269592476492</c:v>
                </c:pt>
                <c:pt idx="2">
                  <c:v>0</c:v>
                </c:pt>
              </c:numCache>
            </c:numRef>
          </c:val>
        </c:ser>
        <c:dLbls>
          <c:showVal val="1"/>
        </c:dLbls>
        <c:gapWidth val="90"/>
        <c:overlap val="-30"/>
        <c:axId val="194233856"/>
        <c:axId val="194235776"/>
      </c:barChart>
      <c:catAx>
        <c:axId val="1942338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24E-3"/>
              <c:y val="0.93127256000215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4235776"/>
        <c:crosses val="autoZero"/>
        <c:auto val="1"/>
        <c:lblAlgn val="ctr"/>
        <c:lblOffset val="100"/>
        <c:tickLblSkip val="1"/>
        <c:tickMarkSkip val="1"/>
      </c:catAx>
      <c:valAx>
        <c:axId val="194235776"/>
        <c:scaling>
          <c:orientation val="minMax"/>
        </c:scaling>
        <c:delete val="1"/>
        <c:axPos val="l"/>
        <c:numFmt formatCode="0.0%" sourceLinked="1"/>
        <c:tickLblPos val="none"/>
        <c:crossAx val="1942338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04683821738788"/>
          <c:y val="0.19190661772928963"/>
          <c:w val="0.33109278987186508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03_04-05'!$G$35:$I$35</c:f>
          <c:strCache>
            <c:ptCount val="1"/>
            <c:pt idx="0">
              <c:v>DISTRIBUCIÓN DE LAS PLAZAS TURÍSTICAS AUTORIZADAS EN SANTA CRUZ SEGÚN TIPOLOGÍA Y CATEGORÍA </c:v>
            </c:pt>
          </c:strCache>
        </c:strRef>
      </c:tx>
      <c:layout>
        <c:manualLayout>
          <c:xMode val="edge"/>
          <c:yMode val="edge"/>
          <c:x val="0.13221306160259391"/>
          <c:y val="2.6494542259470017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804"/>
          <c:w val="0.88571501256814456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03_04-05'!$H$36</c:f>
              <c:strCache>
                <c:ptCount val="1"/>
                <c:pt idx="0">
                  <c:v>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587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459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7965E-17"/>
                  <c:y val="-1.374570446735418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8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03_04-05'!$G$38,'Distrib Plazas Autor 03_04-05'!$G$45,'Distrib Plazas Autor 03_04-05'!$G$56)</c:f>
              <c:strCache>
                <c:ptCount val="3"/>
                <c:pt idx="0">
                  <c:v>Hoteleras</c:v>
                </c:pt>
                <c:pt idx="1">
                  <c:v>Extrahoteleras</c:v>
                </c:pt>
                <c:pt idx="2">
                  <c:v>Casas Rurales</c:v>
                </c:pt>
              </c:strCache>
            </c:strRef>
          </c:cat>
          <c:val>
            <c:numRef>
              <c:f>('Distrib Plazas Autor 03_04-05'!$I$38,'Distrib Plazas Autor 03_04-05'!$I$45,'Distrib Plazas Autor 03_04-05'!$I$56)</c:f>
              <c:numCache>
                <c:formatCode>0.0%</c:formatCode>
                <c:ptCount val="3"/>
                <c:pt idx="0">
                  <c:v>0.99478972832154822</c:v>
                </c:pt>
                <c:pt idx="1">
                  <c:v>2.2329735764793448E-3</c:v>
                </c:pt>
                <c:pt idx="2">
                  <c:v>2.9772981019724602E-3</c:v>
                </c:pt>
              </c:numCache>
            </c:numRef>
          </c:val>
        </c:ser>
        <c:dLbls>
          <c:showVal val="1"/>
        </c:dLbls>
        <c:gapWidth val="90"/>
        <c:overlap val="-30"/>
        <c:axId val="190332288"/>
        <c:axId val="190350848"/>
      </c:barChart>
      <c:catAx>
        <c:axId val="1903322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24E-3"/>
              <c:y val="0.93127256000215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0350848"/>
        <c:crosses val="autoZero"/>
        <c:auto val="1"/>
        <c:lblAlgn val="ctr"/>
        <c:lblOffset val="100"/>
        <c:tickLblSkip val="1"/>
        <c:tickMarkSkip val="1"/>
      </c:catAx>
      <c:valAx>
        <c:axId val="190350848"/>
        <c:scaling>
          <c:orientation val="minMax"/>
        </c:scaling>
        <c:delete val="1"/>
        <c:axPos val="l"/>
        <c:numFmt formatCode="0.0%" sourceLinked="1"/>
        <c:tickLblPos val="none"/>
        <c:crossAx val="1903322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611553089542633"/>
          <c:y val="0.1778953793566502"/>
          <c:w val="0.33109278987186508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18933066228912199"/>
          <c:w val="0.84763751506150764"/>
          <c:h val="0.5338178310750026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merc'!$C$6:$C$17</c:f>
              <c:numCache>
                <c:formatCode>#,##0</c:formatCode>
                <c:ptCount val="12"/>
                <c:pt idx="0">
                  <c:v>125609</c:v>
                </c:pt>
                <c:pt idx="1">
                  <c:v>137012</c:v>
                </c:pt>
                <c:pt idx="2">
                  <c:v>147299</c:v>
                </c:pt>
                <c:pt idx="3">
                  <c:v>118862</c:v>
                </c:pt>
                <c:pt idx="4">
                  <c:v>113690</c:v>
                </c:pt>
                <c:pt idx="5">
                  <c:v>120859</c:v>
                </c:pt>
                <c:pt idx="6">
                  <c:v>132846</c:v>
                </c:pt>
                <c:pt idx="7">
                  <c:v>145365</c:v>
                </c:pt>
                <c:pt idx="8">
                  <c:v>109237</c:v>
                </c:pt>
                <c:pt idx="9">
                  <c:v>130594</c:v>
                </c:pt>
                <c:pt idx="10">
                  <c:v>130980</c:v>
                </c:pt>
                <c:pt idx="11">
                  <c:v>118469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merc'!$D$6:$D$17</c:f>
              <c:numCache>
                <c:formatCode>#,##0</c:formatCode>
                <c:ptCount val="12"/>
                <c:pt idx="0">
                  <c:v>114748</c:v>
                </c:pt>
                <c:pt idx="1">
                  <c:v>114778</c:v>
                </c:pt>
                <c:pt idx="2">
                  <c:v>125201</c:v>
                </c:pt>
                <c:pt idx="3">
                  <c:v>123673</c:v>
                </c:pt>
                <c:pt idx="4">
                  <c:v>100518</c:v>
                </c:pt>
                <c:pt idx="5">
                  <c:v>101166</c:v>
                </c:pt>
                <c:pt idx="6">
                  <c:v>128599</c:v>
                </c:pt>
                <c:pt idx="7">
                  <c:v>134600</c:v>
                </c:pt>
                <c:pt idx="8">
                  <c:v>105034</c:v>
                </c:pt>
                <c:pt idx="9">
                  <c:v>121560</c:v>
                </c:pt>
                <c:pt idx="10">
                  <c:v>106156</c:v>
                </c:pt>
                <c:pt idx="11">
                  <c:v>110568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merc'!$E$6:$E$11,'graficas evol mensual merc'!$E$12,'graficas evol mensual merc'!$E$13)</c:f>
              <c:numCache>
                <c:formatCode>#,##0</c:formatCode>
                <c:ptCount val="8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</c:numCache>
            </c:numRef>
          </c:val>
        </c:ser>
        <c:marker val="1"/>
        <c:axId val="173351680"/>
        <c:axId val="173353216"/>
      </c:lineChart>
      <c:catAx>
        <c:axId val="173351680"/>
        <c:scaling>
          <c:orientation val="minMax"/>
        </c:scaling>
        <c:axPos val="b"/>
        <c:numFmt formatCode="General" sourceLinked="1"/>
        <c:tickLblPos val="nextTo"/>
        <c:crossAx val="173353216"/>
        <c:crosses val="autoZero"/>
        <c:auto val="1"/>
        <c:lblAlgn val="ctr"/>
        <c:lblOffset val="100"/>
      </c:catAx>
      <c:valAx>
        <c:axId val="173353216"/>
        <c:scaling>
          <c:orientation val="minMax"/>
        </c:scaling>
        <c:axPos val="l"/>
        <c:numFmt formatCode="#,##0" sourceLinked="1"/>
        <c:tickLblPos val="nextTo"/>
        <c:crossAx val="1733516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67"/>
          <c:y val="0.13663133097762117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244" l="0.70000000000000062" r="0.70000000000000062" t="0.75000000000000244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chart" Target="../charts/chart4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.xml"/><Relationship Id="rId3" Type="http://schemas.openxmlformats.org/officeDocument/2006/relationships/image" Target="../media/image2.jpeg"/><Relationship Id="rId7" Type="http://schemas.openxmlformats.org/officeDocument/2006/relationships/chart" Target="../charts/chart5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hyperlink" Target="#'Men&#250; municipios tur&#237;sticos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hyperlink" Target="#'Men&#250; municipios tur&#237;sticos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municipios tur&#237;sticos'!A1"/><Relationship Id="rId3" Type="http://schemas.openxmlformats.org/officeDocument/2006/relationships/image" Target="../media/image2.jpeg"/><Relationship Id="rId7" Type="http://schemas.openxmlformats.org/officeDocument/2006/relationships/chart" Target="../charts/chart59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0.xml"/><Relationship Id="rId5" Type="http://schemas.openxmlformats.org/officeDocument/2006/relationships/hyperlink" Target="#'Men&#250; municipios tur&#237;sticos'!A1"/><Relationship Id="rId4" Type="http://schemas.openxmlformats.org/officeDocument/2006/relationships/chart" Target="../charts/chart61.xml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Oferta Alojativ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13" Type="http://schemas.openxmlformats.org/officeDocument/2006/relationships/hyperlink" Target="#'Men&#250; municipios tur&#237;sticos'!A1"/><Relationship Id="rId3" Type="http://schemas.openxmlformats.org/officeDocument/2006/relationships/image" Target="../media/image2.jpeg"/><Relationship Id="rId7" Type="http://schemas.openxmlformats.org/officeDocument/2006/relationships/chart" Target="../charts/chart66.xml"/><Relationship Id="rId12" Type="http://schemas.openxmlformats.org/officeDocument/2006/relationships/chart" Target="../charts/chart71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62.xml"/><Relationship Id="rId6" Type="http://schemas.openxmlformats.org/officeDocument/2006/relationships/chart" Target="../charts/chart65.xml"/><Relationship Id="rId11" Type="http://schemas.openxmlformats.org/officeDocument/2006/relationships/chart" Target="../charts/chart70.xml"/><Relationship Id="rId5" Type="http://schemas.openxmlformats.org/officeDocument/2006/relationships/chart" Target="../charts/chart64.xml"/><Relationship Id="rId10" Type="http://schemas.openxmlformats.org/officeDocument/2006/relationships/chart" Target="../charts/chart69.xml"/><Relationship Id="rId4" Type="http://schemas.openxmlformats.org/officeDocument/2006/relationships/chart" Target="../charts/chart63.xml"/><Relationship Id="rId9" Type="http://schemas.openxmlformats.org/officeDocument/2006/relationships/chart" Target="../charts/chart68.xml"/></Relationships>
</file>

<file path=xl/drawings/_rels/drawing1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.xml"/><Relationship Id="rId13" Type="http://schemas.openxmlformats.org/officeDocument/2006/relationships/hyperlink" Target="#'Men&#250; municipios tur&#237;sticos'!A1"/><Relationship Id="rId3" Type="http://schemas.openxmlformats.org/officeDocument/2006/relationships/image" Target="../media/image2.jpeg"/><Relationship Id="rId7" Type="http://schemas.openxmlformats.org/officeDocument/2006/relationships/chart" Target="../charts/chart76.xml"/><Relationship Id="rId12" Type="http://schemas.openxmlformats.org/officeDocument/2006/relationships/chart" Target="../charts/chart81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6" Type="http://schemas.openxmlformats.org/officeDocument/2006/relationships/chart" Target="../charts/chart75.xml"/><Relationship Id="rId11" Type="http://schemas.openxmlformats.org/officeDocument/2006/relationships/chart" Target="../charts/chart80.xml"/><Relationship Id="rId5" Type="http://schemas.openxmlformats.org/officeDocument/2006/relationships/chart" Target="../charts/chart74.xml"/><Relationship Id="rId10" Type="http://schemas.openxmlformats.org/officeDocument/2006/relationships/chart" Target="../charts/chart79.xml"/><Relationship Id="rId4" Type="http://schemas.openxmlformats.org/officeDocument/2006/relationships/chart" Target="../charts/chart73.xml"/><Relationship Id="rId9" Type="http://schemas.openxmlformats.org/officeDocument/2006/relationships/chart" Target="../charts/chart78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4" Type="http://schemas.openxmlformats.org/officeDocument/2006/relationships/hyperlink" Target="#'Men&#250; municipios tur&#237;sticos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hyperlink" Target="#'Men&#250; municipios tur&#237;sticos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83.xml"/><Relationship Id="rId6" Type="http://schemas.openxmlformats.org/officeDocument/2006/relationships/chart" Target="../charts/chart86.xml"/><Relationship Id="rId5" Type="http://schemas.openxmlformats.org/officeDocument/2006/relationships/chart" Target="../charts/chart85.xml"/><Relationship Id="rId4" Type="http://schemas.openxmlformats.org/officeDocument/2006/relationships/chart" Target="../charts/chart84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9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6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4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IO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4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4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chart" Target="../charts/chart41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6" Type="http://schemas.openxmlformats.org/officeDocument/2006/relationships/chart" Target="../charts/chart40.xml"/><Relationship Id="rId5" Type="http://schemas.openxmlformats.org/officeDocument/2006/relationships/chart" Target="../charts/chart39.xml"/><Relationship Id="rId4" Type="http://schemas.openxmlformats.org/officeDocument/2006/relationships/chart" Target="../charts/chart38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hyperlink" Target="#'Men&#250; Principal'!A1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4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11.emf"/><Relationship Id="rId1" Type="http://schemas.openxmlformats.org/officeDocument/2006/relationships/image" Target="../media/image3.jpeg"/><Relationship Id="rId4" Type="http://schemas.openxmlformats.org/officeDocument/2006/relationships/image" Target="../media/image5.emf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64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8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9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7334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28575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428625</xdr:colOff>
      <xdr:row>17</xdr:row>
      <xdr:rowOff>104775</xdr:rowOff>
    </xdr:from>
    <xdr:to>
      <xdr:col>16</xdr:col>
      <xdr:colOff>28575</xdr:colOff>
      <xdr:row>19</xdr:row>
      <xdr:rowOff>142875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4325600" y="3657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8</xdr:col>
      <xdr:colOff>180974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761999</xdr:colOff>
      <xdr:row>5</xdr:row>
      <xdr:rowOff>0</xdr:rowOff>
    </xdr:from>
    <xdr:to>
      <xdr:col>17</xdr:col>
      <xdr:colOff>66674</xdr:colOff>
      <xdr:row>21</xdr:row>
      <xdr:rowOff>6350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19050</xdr:colOff>
      <xdr:row>23</xdr:row>
      <xdr:rowOff>47625</xdr:rowOff>
    </xdr:from>
    <xdr:to>
      <xdr:col>8</xdr:col>
      <xdr:colOff>400050</xdr:colOff>
      <xdr:row>39</xdr:row>
      <xdr:rowOff>53975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0</xdr:colOff>
      <xdr:row>41</xdr:row>
      <xdr:rowOff>190499</xdr:rowOff>
    </xdr:from>
    <xdr:to>
      <xdr:col>8</xdr:col>
      <xdr:colOff>381000</xdr:colOff>
      <xdr:row>63</xdr:row>
      <xdr:rowOff>114299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18</xdr:col>
      <xdr:colOff>0</xdr:colOff>
      <xdr:row>18</xdr:row>
      <xdr:rowOff>0</xdr:rowOff>
    </xdr:from>
    <xdr:to>
      <xdr:col>18</xdr:col>
      <xdr:colOff>361950</xdr:colOff>
      <xdr:row>19</xdr:row>
      <xdr:rowOff>171450</xdr:rowOff>
    </xdr:to>
    <xdr:sp macro="" textlink="">
      <xdr:nvSpPr>
        <xdr:cNvPr id="9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14268450" y="3286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38100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0</xdr:colOff>
      <xdr:row>29</xdr:row>
      <xdr:rowOff>0</xdr:rowOff>
    </xdr:from>
    <xdr:to>
      <xdr:col>5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86400" y="5562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26</xdr:row>
      <xdr:rowOff>0</xdr:rowOff>
    </xdr:from>
    <xdr:to>
      <xdr:col>9</xdr:col>
      <xdr:colOff>361950</xdr:colOff>
      <xdr:row>26</xdr:row>
      <xdr:rowOff>361950</xdr:rowOff>
    </xdr:to>
    <xdr:sp macro="" textlink="">
      <xdr:nvSpPr>
        <xdr:cNvPr id="5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723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municipio y Tipología'!$B$6:$E$6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EF9A64A-D321-4DFB-9462-13E2BFC45F5F}" type="TxLink">
            <a:rPr lang="es-ES" sz="1600" b="1"/>
            <a:pPr algn="ctr"/>
            <a:t>ÍNDICES DE OCUPACIÓN POR MUNICIPIO TURÍSTICO Y TIPOLOGÍA DE ESTABLECIMIENTO (%)</a:t>
          </a:fld>
          <a:endParaRPr lang="es-ES" sz="1600" b="1"/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28575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0</xdr:colOff>
      <xdr:row>18</xdr:row>
      <xdr:rowOff>0</xdr:rowOff>
    </xdr:from>
    <xdr:to>
      <xdr:col>11</xdr:col>
      <xdr:colOff>361950</xdr:colOff>
      <xdr:row>19</xdr:row>
      <xdr:rowOff>200025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001375" y="3952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542925</xdr:colOff>
      <xdr:row>16</xdr:row>
      <xdr:rowOff>152400</xdr:rowOff>
    </xdr:from>
    <xdr:to>
      <xdr:col>18</xdr:col>
      <xdr:colOff>142875</xdr:colOff>
      <xdr:row>18</xdr:row>
      <xdr:rowOff>136525</xdr:rowOff>
    </xdr:to>
    <xdr:sp macro="" textlink="">
      <xdr:nvSpPr>
        <xdr:cNvPr id="4" name="AutoShape 6">
          <a:hlinkClick xmlns:r="http://schemas.openxmlformats.org/officeDocument/2006/relationships" r:id="rId4" tooltip="Volver menú pernoctaciones"/>
        </xdr:cNvPr>
        <xdr:cNvSpPr>
          <a:spLocks noChangeArrowheads="1"/>
        </xdr:cNvSpPr>
      </xdr:nvSpPr>
      <xdr:spPr bwMode="auto">
        <a:xfrm rot="10800000">
          <a:off x="14049375" y="305752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9525</xdr:colOff>
      <xdr:row>22</xdr:row>
      <xdr:rowOff>171450</xdr:rowOff>
    </xdr:from>
    <xdr:to>
      <xdr:col>8</xdr:col>
      <xdr:colOff>12699</xdr:colOff>
      <xdr:row>38</xdr:row>
      <xdr:rowOff>177800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</xdr:col>
      <xdr:colOff>0</xdr:colOff>
      <xdr:row>42</xdr:row>
      <xdr:rowOff>0</xdr:rowOff>
    </xdr:from>
    <xdr:to>
      <xdr:col>8</xdr:col>
      <xdr:colOff>3174</xdr:colOff>
      <xdr:row>60</xdr:row>
      <xdr:rowOff>82550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0</xdr:colOff>
      <xdr:row>29</xdr:row>
      <xdr:rowOff>0</xdr:rowOff>
    </xdr:from>
    <xdr:to>
      <xdr:col>5</xdr:col>
      <xdr:colOff>361950</xdr:colOff>
      <xdr:row>29</xdr:row>
      <xdr:rowOff>365125</xdr:rowOff>
    </xdr:to>
    <xdr:sp macro="" textlink="">
      <xdr:nvSpPr>
        <xdr:cNvPr id="4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5915025" y="549592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31</xdr:row>
      <xdr:rowOff>41275</xdr:rowOff>
    </xdr:to>
    <xdr:sp macro="" textlink="">
      <xdr:nvSpPr>
        <xdr:cNvPr id="5" name="AutoShape 6">
          <a:hlinkClick xmlns:r="http://schemas.openxmlformats.org/officeDocument/2006/relationships" r:id="rId4" tooltip="Volver menú pernoctaciones"/>
        </xdr:cNvPr>
        <xdr:cNvSpPr>
          <a:spLocks noChangeArrowheads="1"/>
        </xdr:cNvSpPr>
      </xdr:nvSpPr>
      <xdr:spPr bwMode="auto">
        <a:xfrm rot="10800000">
          <a:off x="6467475" y="530542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MUNICIPIO y tipología'!$B$6:$E$6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B006B54-6134-40C3-AB65-D8DB3C0895ED}" type="TxLink">
            <a:rPr lang="es-ES" sz="1600" b="1"/>
            <a:pPr algn="ctr"/>
            <a:t>ESTANCIAS MEDIAS POR MUNICIPIO TURÍSTICO Y TIPOLOGÍA DE ESTABLECIMIENTO</a:t>
          </a:fld>
          <a:endParaRPr lang="es-ES" sz="1600" b="1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466725</xdr:colOff>
      <xdr:row>69</xdr:row>
      <xdr:rowOff>85725</xdr:rowOff>
    </xdr:from>
    <xdr:to>
      <xdr:col>13</xdr:col>
      <xdr:colOff>66675</xdr:colOff>
      <xdr:row>72</xdr:row>
      <xdr:rowOff>66675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287125" y="4352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28575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18</xdr:row>
      <xdr:rowOff>0</xdr:rowOff>
    </xdr:from>
    <xdr:to>
      <xdr:col>11</xdr:col>
      <xdr:colOff>485775</xdr:colOff>
      <xdr:row>19</xdr:row>
      <xdr:rowOff>203200</xdr:rowOff>
    </xdr:to>
    <xdr:sp macro="" textlink="">
      <xdr:nvSpPr>
        <xdr:cNvPr id="4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11125200" y="395287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9525</xdr:colOff>
      <xdr:row>22</xdr:row>
      <xdr:rowOff>171450</xdr:rowOff>
    </xdr:from>
    <xdr:to>
      <xdr:col>8</xdr:col>
      <xdr:colOff>12699</xdr:colOff>
      <xdr:row>38</xdr:row>
      <xdr:rowOff>177800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133350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0</xdr:colOff>
      <xdr:row>42</xdr:row>
      <xdr:rowOff>0</xdr:rowOff>
    </xdr:from>
    <xdr:to>
      <xdr:col>8</xdr:col>
      <xdr:colOff>3174</xdr:colOff>
      <xdr:row>60</xdr:row>
      <xdr:rowOff>82550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18</xdr:col>
      <xdr:colOff>0</xdr:colOff>
      <xdr:row>18</xdr:row>
      <xdr:rowOff>0</xdr:rowOff>
    </xdr:from>
    <xdr:to>
      <xdr:col>18</xdr:col>
      <xdr:colOff>361950</xdr:colOff>
      <xdr:row>19</xdr:row>
      <xdr:rowOff>174625</xdr:rowOff>
    </xdr:to>
    <xdr:sp macro="" textlink="">
      <xdr:nvSpPr>
        <xdr:cNvPr id="9" name="AutoShape 6">
          <a:hlinkClick xmlns:r="http://schemas.openxmlformats.org/officeDocument/2006/relationships" r:id="rId8" tooltip="Volver menú pernoctaciones"/>
        </xdr:cNvPr>
        <xdr:cNvSpPr>
          <a:spLocks noChangeArrowheads="1"/>
        </xdr:cNvSpPr>
      </xdr:nvSpPr>
      <xdr:spPr bwMode="auto">
        <a:xfrm rot="10800000">
          <a:off x="14268450" y="328612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333375</xdr:colOff>
      <xdr:row>31</xdr:row>
      <xdr:rowOff>19050</xdr:rowOff>
    </xdr:from>
    <xdr:to>
      <xdr:col>7</xdr:col>
      <xdr:colOff>695325</xdr:colOff>
      <xdr:row>32</xdr:row>
      <xdr:rowOff>79375</xdr:rowOff>
    </xdr:to>
    <xdr:sp macro="" textlink="">
      <xdr:nvSpPr>
        <xdr:cNvPr id="4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6334125" y="51244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190500</xdr:colOff>
      <xdr:row>30</xdr:row>
      <xdr:rowOff>9525</xdr:rowOff>
    </xdr:from>
    <xdr:to>
      <xdr:col>7</xdr:col>
      <xdr:colOff>552450</xdr:colOff>
      <xdr:row>31</xdr:row>
      <xdr:rowOff>69850</xdr:rowOff>
    </xdr:to>
    <xdr:sp macro="" textlink="">
      <xdr:nvSpPr>
        <xdr:cNvPr id="4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6838950" y="597217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32</xdr:row>
      <xdr:rowOff>0</xdr:rowOff>
    </xdr:from>
    <xdr:to>
      <xdr:col>8</xdr:col>
      <xdr:colOff>361950</xdr:colOff>
      <xdr:row>33</xdr:row>
      <xdr:rowOff>184150</xdr:rowOff>
    </xdr:to>
    <xdr:sp macro="" textlink="">
      <xdr:nvSpPr>
        <xdr:cNvPr id="4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6819900" y="559117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19050</xdr:rowOff>
    </xdr:to>
    <xdr:pic>
      <xdr:nvPicPr>
        <xdr:cNvPr id="3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190500</xdr:colOff>
      <xdr:row>38</xdr:row>
      <xdr:rowOff>152400</xdr:rowOff>
    </xdr:from>
    <xdr:to>
      <xdr:col>14</xdr:col>
      <xdr:colOff>552450</xdr:colOff>
      <xdr:row>39</xdr:row>
      <xdr:rowOff>355600</xdr:rowOff>
    </xdr:to>
    <xdr:sp macro="" textlink="">
      <xdr:nvSpPr>
        <xdr:cNvPr id="4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12896850" y="66484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346075</xdr:colOff>
      <xdr:row>3</xdr:row>
      <xdr:rowOff>130175</xdr:rowOff>
    </xdr:from>
    <xdr:to>
      <xdr:col>9</xdr:col>
      <xdr:colOff>292100</xdr:colOff>
      <xdr:row>27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4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209550</xdr:colOff>
      <xdr:row>30</xdr:row>
      <xdr:rowOff>0</xdr:rowOff>
    </xdr:from>
    <xdr:to>
      <xdr:col>9</xdr:col>
      <xdr:colOff>155575</xdr:colOff>
      <xdr:row>53</xdr:row>
      <xdr:rowOff>174625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32</xdr:row>
      <xdr:rowOff>0</xdr:rowOff>
    </xdr:from>
    <xdr:to>
      <xdr:col>10</xdr:col>
      <xdr:colOff>361950</xdr:colOff>
      <xdr:row>34</xdr:row>
      <xdr:rowOff>41275</xdr:rowOff>
    </xdr:to>
    <xdr:sp macro="" textlink="">
      <xdr:nvSpPr>
        <xdr:cNvPr id="6" name="AutoShape 6">
          <a:hlinkClick xmlns:r="http://schemas.openxmlformats.org/officeDocument/2006/relationships" r:id="rId5" tooltip="Volver menú pernoctaciones"/>
        </xdr:cNvPr>
        <xdr:cNvSpPr>
          <a:spLocks noChangeArrowheads="1"/>
        </xdr:cNvSpPr>
      </xdr:nvSpPr>
      <xdr:spPr bwMode="auto">
        <a:xfrm rot="10800000">
          <a:off x="7972425" y="51816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0.06864</cdr:x>
      <cdr:y>0</cdr:y>
    </cdr:from>
    <cdr:to>
      <cdr:x>0.9298</cdr:x>
      <cdr:y>0.07824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19100" y="0"/>
          <a:ext cx="52578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/>
            <a:t>PLAZAS TURÍSTICAS ESTIMADAS SEGÚN ZONAS TURÍSTICAS Y TIPOLOGÍA ALOJATIVA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0.06864</cdr:x>
      <cdr:y>0</cdr:y>
    </cdr:from>
    <cdr:to>
      <cdr:x>0.9298</cdr:x>
      <cdr:y>0.07824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19100" y="0"/>
          <a:ext cx="52578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/>
            <a:t>PLAZAS TURÍSTICAS ESTIMADAS SEGÚN ZONAS TURÍSTICAS Y TIPOLOGÍA ALOJATIVA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3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311150</xdr:colOff>
      <xdr:row>44</xdr:row>
      <xdr:rowOff>73025</xdr:rowOff>
    </xdr:from>
    <xdr:to>
      <xdr:col>15</xdr:col>
      <xdr:colOff>673100</xdr:colOff>
      <xdr:row>46</xdr:row>
      <xdr:rowOff>50800</xdr:rowOff>
    </xdr:to>
    <xdr:sp macro="" textlink="">
      <xdr:nvSpPr>
        <xdr:cNvPr id="4" name="AutoShape 5">
          <a:hlinkClick xmlns:r="http://schemas.openxmlformats.org/officeDocument/2006/relationships" r:id="rId3" tooltip="Volver menú Oferta Alojativa"/>
        </xdr:cNvPr>
        <xdr:cNvSpPr>
          <a:spLocks noChangeArrowheads="1"/>
        </xdr:cNvSpPr>
      </xdr:nvSpPr>
      <xdr:spPr bwMode="auto">
        <a:xfrm rot="10800000">
          <a:off x="13217525" y="990282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0</xdr:colOff>
      <xdr:row>17</xdr:row>
      <xdr:rowOff>0</xdr:rowOff>
    </xdr:from>
    <xdr:to>
      <xdr:col>17</xdr:col>
      <xdr:colOff>361950</xdr:colOff>
      <xdr:row>18</xdr:row>
      <xdr:rowOff>174625</xdr:rowOff>
    </xdr:to>
    <xdr:sp macro="" textlink="">
      <xdr:nvSpPr>
        <xdr:cNvPr id="5" name="AutoShape 6">
          <a:hlinkClick xmlns:r="http://schemas.openxmlformats.org/officeDocument/2006/relationships" r:id="rId4" tooltip="Volver menú pernoctaciones"/>
        </xdr:cNvPr>
        <xdr:cNvSpPr>
          <a:spLocks noChangeArrowheads="1"/>
        </xdr:cNvSpPr>
      </xdr:nvSpPr>
      <xdr:spPr bwMode="auto">
        <a:xfrm rot="10800000">
          <a:off x="14430375" y="364807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419100</xdr:colOff>
      <xdr:row>60</xdr:row>
      <xdr:rowOff>47625</xdr:rowOff>
    </xdr:from>
    <xdr:to>
      <xdr:col>18</xdr:col>
      <xdr:colOff>19050</xdr:colOff>
      <xdr:row>60</xdr:row>
      <xdr:rowOff>47625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019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257175</xdr:colOff>
      <xdr:row>56</xdr:row>
      <xdr:rowOff>85725</xdr:rowOff>
    </xdr:from>
    <xdr:to>
      <xdr:col>11</xdr:col>
      <xdr:colOff>619125</xdr:colOff>
      <xdr:row>58</xdr:row>
      <xdr:rowOff>66675</xdr:rowOff>
    </xdr:to>
    <xdr:sp macro="" textlink="">
      <xdr:nvSpPr>
        <xdr:cNvPr id="5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020300" y="429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15875</xdr:colOff>
      <xdr:row>2</xdr:row>
      <xdr:rowOff>57150</xdr:rowOff>
    </xdr:from>
    <xdr:to>
      <xdr:col>8</xdr:col>
      <xdr:colOff>828675</xdr:colOff>
      <xdr:row>22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4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1</xdr:row>
      <xdr:rowOff>152400</xdr:rowOff>
    </xdr:from>
    <xdr:to>
      <xdr:col>18</xdr:col>
      <xdr:colOff>92075</xdr:colOff>
      <xdr:row>22</xdr:row>
      <xdr:rowOff>38099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9525</xdr:colOff>
      <xdr:row>25</xdr:row>
      <xdr:rowOff>95250</xdr:rowOff>
    </xdr:from>
    <xdr:to>
      <xdr:col>8</xdr:col>
      <xdr:colOff>822325</xdr:colOff>
      <xdr:row>45</xdr:row>
      <xdr:rowOff>85725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10</xdr:col>
      <xdr:colOff>19050</xdr:colOff>
      <xdr:row>24</xdr:row>
      <xdr:rowOff>114300</xdr:rowOff>
    </xdr:from>
    <xdr:to>
      <xdr:col>18</xdr:col>
      <xdr:colOff>111125</xdr:colOff>
      <xdr:row>44</xdr:row>
      <xdr:rowOff>133349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0</xdr:colOff>
      <xdr:row>48</xdr:row>
      <xdr:rowOff>0</xdr:rowOff>
    </xdr:from>
    <xdr:to>
      <xdr:col>8</xdr:col>
      <xdr:colOff>812800</xdr:colOff>
      <xdr:row>64</xdr:row>
      <xdr:rowOff>114300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48</xdr:row>
      <xdr:rowOff>0</xdr:rowOff>
    </xdr:from>
    <xdr:to>
      <xdr:col>18</xdr:col>
      <xdr:colOff>92075</xdr:colOff>
      <xdr:row>64</xdr:row>
      <xdr:rowOff>142874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10</xdr:col>
      <xdr:colOff>9525</xdr:colOff>
      <xdr:row>66</xdr:row>
      <xdr:rowOff>152400</xdr:rowOff>
    </xdr:from>
    <xdr:to>
      <xdr:col>18</xdr:col>
      <xdr:colOff>101600</xdr:colOff>
      <xdr:row>87</xdr:row>
      <xdr:rowOff>47624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</xdr:col>
      <xdr:colOff>0</xdr:colOff>
      <xdr:row>67</xdr:row>
      <xdr:rowOff>0</xdr:rowOff>
    </xdr:from>
    <xdr:to>
      <xdr:col>8</xdr:col>
      <xdr:colOff>812800</xdr:colOff>
      <xdr:row>87</xdr:row>
      <xdr:rowOff>28575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</xdr:col>
      <xdr:colOff>0</xdr:colOff>
      <xdr:row>90</xdr:row>
      <xdr:rowOff>0</xdr:rowOff>
    </xdr:from>
    <xdr:to>
      <xdr:col>8</xdr:col>
      <xdr:colOff>812800</xdr:colOff>
      <xdr:row>110</xdr:row>
      <xdr:rowOff>28575</xdr:rowOff>
    </xdr:to>
    <xdr:graphicFrame macro="">
      <xdr:nvGraphicFramePr>
        <xdr:cNvPr id="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10</xdr:col>
      <xdr:colOff>0</xdr:colOff>
      <xdr:row>90</xdr:row>
      <xdr:rowOff>0</xdr:rowOff>
    </xdr:from>
    <xdr:to>
      <xdr:col>18</xdr:col>
      <xdr:colOff>50800</xdr:colOff>
      <xdr:row>110</xdr:row>
      <xdr:rowOff>28575</xdr:rowOff>
    </xdr:to>
    <xdr:graphicFrame macro="">
      <xdr:nvGraphicFramePr>
        <xdr:cNvPr id="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19</xdr:col>
      <xdr:colOff>0</xdr:colOff>
      <xdr:row>24</xdr:row>
      <xdr:rowOff>0</xdr:rowOff>
    </xdr:from>
    <xdr:to>
      <xdr:col>19</xdr:col>
      <xdr:colOff>361950</xdr:colOff>
      <xdr:row>26</xdr:row>
      <xdr:rowOff>41275</xdr:rowOff>
    </xdr:to>
    <xdr:sp macro="" textlink="">
      <xdr:nvSpPr>
        <xdr:cNvPr id="14" name="AutoShape 6">
          <a:hlinkClick xmlns:r="http://schemas.openxmlformats.org/officeDocument/2006/relationships" r:id="rId13" tooltip="Volver menú pernoctaciones"/>
        </xdr:cNvPr>
        <xdr:cNvSpPr>
          <a:spLocks noChangeArrowheads="1"/>
        </xdr:cNvSpPr>
      </xdr:nvSpPr>
      <xdr:spPr bwMode="auto">
        <a:xfrm rot="10800000">
          <a:off x="14839950" y="39433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85725</xdr:colOff>
      <xdr:row>1</xdr:row>
      <xdr:rowOff>79376</xdr:rowOff>
    </xdr:from>
    <xdr:to>
      <xdr:col>8</xdr:col>
      <xdr:colOff>50799</xdr:colOff>
      <xdr:row>18</xdr:row>
      <xdr:rowOff>79375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85725</xdr:rowOff>
    </xdr:to>
    <xdr:pic>
      <xdr:nvPicPr>
        <xdr:cNvPr id="4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53975</xdr:colOff>
      <xdr:row>19</xdr:row>
      <xdr:rowOff>136525</xdr:rowOff>
    </xdr:from>
    <xdr:to>
      <xdr:col>8</xdr:col>
      <xdr:colOff>25400</xdr:colOff>
      <xdr:row>36</xdr:row>
      <xdr:rowOff>136525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123825</xdr:colOff>
      <xdr:row>39</xdr:row>
      <xdr:rowOff>12700</xdr:rowOff>
    </xdr:from>
    <xdr:to>
      <xdr:col>8</xdr:col>
      <xdr:colOff>95250</xdr:colOff>
      <xdr:row>55</xdr:row>
      <xdr:rowOff>158749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196850</xdr:colOff>
      <xdr:row>57</xdr:row>
      <xdr:rowOff>165100</xdr:rowOff>
    </xdr:from>
    <xdr:to>
      <xdr:col>8</xdr:col>
      <xdr:colOff>177800</xdr:colOff>
      <xdr:row>74</xdr:row>
      <xdr:rowOff>111124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8</xdr:col>
      <xdr:colOff>784225</xdr:colOff>
      <xdr:row>0</xdr:row>
      <xdr:rowOff>146050</xdr:rowOff>
    </xdr:from>
    <xdr:to>
      <xdr:col>15</xdr:col>
      <xdr:colOff>749299</xdr:colOff>
      <xdr:row>17</xdr:row>
      <xdr:rowOff>146049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8</xdr:col>
      <xdr:colOff>752475</xdr:colOff>
      <xdr:row>18</xdr:row>
      <xdr:rowOff>123824</xdr:rowOff>
    </xdr:from>
    <xdr:to>
      <xdr:col>15</xdr:col>
      <xdr:colOff>723900</xdr:colOff>
      <xdr:row>35</xdr:row>
      <xdr:rowOff>123824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8</xdr:col>
      <xdr:colOff>765175</xdr:colOff>
      <xdr:row>38</xdr:row>
      <xdr:rowOff>41274</xdr:rowOff>
    </xdr:from>
    <xdr:to>
      <xdr:col>15</xdr:col>
      <xdr:colOff>736600</xdr:colOff>
      <xdr:row>54</xdr:row>
      <xdr:rowOff>200023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8</xdr:col>
      <xdr:colOff>768350</xdr:colOff>
      <xdr:row>57</xdr:row>
      <xdr:rowOff>114299</xdr:rowOff>
    </xdr:from>
    <xdr:to>
      <xdr:col>15</xdr:col>
      <xdr:colOff>749300</xdr:colOff>
      <xdr:row>74</xdr:row>
      <xdr:rowOff>60323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</xdr:col>
      <xdr:colOff>0</xdr:colOff>
      <xdr:row>77</xdr:row>
      <xdr:rowOff>0</xdr:rowOff>
    </xdr:from>
    <xdr:to>
      <xdr:col>7</xdr:col>
      <xdr:colOff>781050</xdr:colOff>
      <xdr:row>96</xdr:row>
      <xdr:rowOff>79374</xdr:rowOff>
    </xdr:to>
    <xdr:graphicFrame macro="">
      <xdr:nvGraphicFramePr>
        <xdr:cNvPr id="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9</xdr:col>
      <xdr:colOff>0</xdr:colOff>
      <xdr:row>77</xdr:row>
      <xdr:rowOff>0</xdr:rowOff>
    </xdr:from>
    <xdr:to>
      <xdr:col>15</xdr:col>
      <xdr:colOff>781050</xdr:colOff>
      <xdr:row>96</xdr:row>
      <xdr:rowOff>79374</xdr:rowOff>
    </xdr:to>
    <xdr:graphicFrame macro="">
      <xdr:nvGraphicFramePr>
        <xdr:cNvPr id="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18</xdr:col>
      <xdr:colOff>0</xdr:colOff>
      <xdr:row>26</xdr:row>
      <xdr:rowOff>0</xdr:rowOff>
    </xdr:from>
    <xdr:to>
      <xdr:col>18</xdr:col>
      <xdr:colOff>361950</xdr:colOff>
      <xdr:row>27</xdr:row>
      <xdr:rowOff>165100</xdr:rowOff>
    </xdr:to>
    <xdr:sp macro="" textlink="">
      <xdr:nvSpPr>
        <xdr:cNvPr id="14" name="AutoShape 6">
          <a:hlinkClick xmlns:r="http://schemas.openxmlformats.org/officeDocument/2006/relationships" r:id="rId13" tooltip="Volver menú pernoctaciones"/>
        </xdr:cNvPr>
        <xdr:cNvSpPr>
          <a:spLocks noChangeArrowheads="1"/>
        </xdr:cNvSpPr>
      </xdr:nvSpPr>
      <xdr:spPr bwMode="auto">
        <a:xfrm rot="10800000">
          <a:off x="14763750" y="52006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6:$H$6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76E7C67-BCF9-4A8A-BF93-2F2D8FFCB214}" type="TxLink">
            <a:rPr lang="es-ES" sz="1600" b="1"/>
            <a:pPr algn="ctr"/>
            <a:t>PLAZAS ALOJATIVAS ESTIMADAS EN ADEJE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0.41493</cdr:x>
      <cdr:y>0.49971</cdr:y>
    </cdr:from>
    <cdr:to>
      <cdr:x>0.583</cdr:x>
      <cdr:y>0.5625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293619" y="1675426"/>
          <a:ext cx="929005" cy="210523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19:$H$19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E2180C9-FCB5-411C-98E8-0C318381F6FF}" type="TxLink">
            <a:rPr lang="es-ES" sz="1600" b="1"/>
            <a:pPr algn="ctr"/>
            <a:t>PLAZAS ALOJATIVAS ESTIMADAS EN ARONA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0.4192</cdr:x>
      <cdr:y>0.5142</cdr:y>
    </cdr:from>
    <cdr:to>
      <cdr:x>0.58059</cdr:x>
      <cdr:y>0.5767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03895" y="1724025"/>
          <a:ext cx="886980" cy="209549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31:$H$31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D552BD2-5AA8-4C07-91E2-A17982E07854}" type="TxLink">
            <a:rPr lang="es-ES" sz="1600" b="1"/>
            <a:pPr algn="ctr"/>
            <a:t>PLAZAS ALOJATIVAS ESTIMADAS EN PUERTO DE LA CRUZ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0.4082</cdr:x>
      <cdr:y>0.52557</cdr:y>
    </cdr:from>
    <cdr:to>
      <cdr:x>0.5716</cdr:x>
      <cdr:y>0.57541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135862" y="1762124"/>
          <a:ext cx="854987" cy="16709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42:$H$42">
      <cdr:nvSpPr>
        <cdr:cNvPr id="3" name="2 CuadroTexto"/>
        <cdr:cNvSpPr txBox="1"/>
      </cdr:nvSpPr>
      <cdr:spPr>
        <a:xfrm xmlns:a="http://schemas.openxmlformats.org/drawingml/2006/main">
          <a:off x="498358" y="0"/>
          <a:ext cx="4743104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51CC374-A0AD-4F02-8EB7-10D7C7C6710A}" type="TxLink">
            <a:rPr lang="es-ES" sz="1600" b="1"/>
            <a:pPr algn="ctr"/>
            <a:t>PLAZAS ALOJATIVAS ESTIMADAS EN SANTA CRUZ SEGÚN TIPOLOGÍA Y CATEGORÍA (*)</a:t>
          </a:fld>
          <a:endParaRPr lang="es-ES" sz="1600" b="1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6:$H$6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76E7C67-BCF9-4A8A-BF93-2F2D8FFCB214}" type="TxLink">
            <a:rPr lang="es-ES" sz="1600" b="1"/>
            <a:pPr algn="ctr"/>
            <a:t>PLAZAS ALOJATIVAS ESTIMADAS EN ADEJE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0.41493</cdr:x>
      <cdr:y>0.49971</cdr:y>
    </cdr:from>
    <cdr:to>
      <cdr:x>0.583</cdr:x>
      <cdr:y>0.5625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293619" y="1675426"/>
          <a:ext cx="929005" cy="210523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19:$H$19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E2180C9-FCB5-411C-98E8-0C318381F6FF}" type="TxLink">
            <a:rPr lang="es-ES" sz="1600" b="1"/>
            <a:pPr algn="ctr"/>
            <a:t>PLAZAS ALOJATIVAS ESTIMADAS EN ARONA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0.4192</cdr:x>
      <cdr:y>0.5142</cdr:y>
    </cdr:from>
    <cdr:to>
      <cdr:x>0.58059</cdr:x>
      <cdr:y>0.5767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03895" y="1724025"/>
          <a:ext cx="886980" cy="209549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31:$H$31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D552BD2-5AA8-4C07-91E2-A17982E07854}" type="TxLink">
            <a:rPr lang="es-ES" sz="1600" b="1"/>
            <a:pPr algn="ctr"/>
            <a:t>PLAZAS ALOJATIVAS ESTIMADAS EN PUERTO DE LA CRUZ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0.4082</cdr:x>
      <cdr:y>0.52557</cdr:y>
    </cdr:from>
    <cdr:to>
      <cdr:x>0.5716</cdr:x>
      <cdr:y>0.57541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135862" y="1762124"/>
          <a:ext cx="854987" cy="16709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42:$H$42">
      <cdr:nvSpPr>
        <cdr:cNvPr id="3" name="2 CuadroTexto"/>
        <cdr:cNvSpPr txBox="1"/>
      </cdr:nvSpPr>
      <cdr:spPr>
        <a:xfrm xmlns:a="http://schemas.openxmlformats.org/drawingml/2006/main">
          <a:off x="498358" y="0"/>
          <a:ext cx="4743104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51CC374-A0AD-4F02-8EB7-10D7C7C6710A}" type="TxLink">
            <a:rPr lang="es-ES" sz="1600" b="1"/>
            <a:pPr algn="ctr"/>
            <a:t>PLAZAS ALOJATIVAS ESTIMADAS EN SANTA CRUZ SEGÚN TIPOLOGÍA Y CATEGORÍA (*)</a:t>
          </a:fld>
          <a:endParaRPr lang="es-ES" sz="1600" b="1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352425</xdr:rowOff>
    </xdr:to>
    <xdr:pic>
      <xdr:nvPicPr>
        <xdr:cNvPr id="4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295275</xdr:colOff>
      <xdr:row>18</xdr:row>
      <xdr:rowOff>104775</xdr:rowOff>
    </xdr:from>
    <xdr:to>
      <xdr:col>11</xdr:col>
      <xdr:colOff>657225</xdr:colOff>
      <xdr:row>20</xdr:row>
      <xdr:rowOff>85725</xdr:rowOff>
    </xdr:to>
    <xdr:sp macro="" textlink="">
      <xdr:nvSpPr>
        <xdr:cNvPr id="5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058275" y="4133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0</xdr:colOff>
      <xdr:row>39</xdr:row>
      <xdr:rowOff>0</xdr:rowOff>
    </xdr:from>
    <xdr:to>
      <xdr:col>11</xdr:col>
      <xdr:colOff>361950</xdr:colOff>
      <xdr:row>40</xdr:row>
      <xdr:rowOff>19050</xdr:rowOff>
    </xdr:to>
    <xdr:sp macro="" textlink="">
      <xdr:nvSpPr>
        <xdr:cNvPr id="6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763000" y="832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190500</xdr:colOff>
      <xdr:row>3</xdr:row>
      <xdr:rowOff>28575</xdr:rowOff>
    </xdr:from>
    <xdr:to>
      <xdr:col>11</xdr:col>
      <xdr:colOff>552450</xdr:colOff>
      <xdr:row>5</xdr:row>
      <xdr:rowOff>9525</xdr:rowOff>
    </xdr:to>
    <xdr:sp macro="" textlink="">
      <xdr:nvSpPr>
        <xdr:cNvPr id="7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8953500" y="107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54:$H$54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4EB0ACCA-3E67-40F3-95E5-4C86A5859108}" type="TxLink">
            <a:rPr lang="es-ES" sz="1600" b="1"/>
            <a:pPr algn="ctr"/>
            <a:t>PLAZAS ALOJATIVAS ESTIMADAS EN TENERIFE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0.41327</cdr:x>
      <cdr:y>0.49141</cdr:y>
    </cdr:from>
    <cdr:to>
      <cdr:x>0.57667</cdr:x>
      <cdr:y>0.54125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30333" y="1644493"/>
          <a:ext cx="921380" cy="16678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54:$H$54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4EB0ACCA-3E67-40F3-95E5-4C86A5859108}" type="TxLink">
            <a:rPr lang="es-ES" sz="1600" b="1"/>
            <a:pPr algn="ctr"/>
            <a:t>PLAZAS ALOJATIVAS ESTIMADAS EN TENERIFE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0.41327</cdr:x>
      <cdr:y>0.49141</cdr:y>
    </cdr:from>
    <cdr:to>
      <cdr:x>0.57667</cdr:x>
      <cdr:y>0.54125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30333" y="1644493"/>
          <a:ext cx="921380" cy="16678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647700</xdr:colOff>
      <xdr:row>3</xdr:row>
      <xdr:rowOff>28575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0</xdr:colOff>
      <xdr:row>38</xdr:row>
      <xdr:rowOff>0</xdr:rowOff>
    </xdr:from>
    <xdr:to>
      <xdr:col>14</xdr:col>
      <xdr:colOff>361950</xdr:colOff>
      <xdr:row>40</xdr:row>
      <xdr:rowOff>22225</xdr:rowOff>
    </xdr:to>
    <xdr:sp macro="" textlink="">
      <xdr:nvSpPr>
        <xdr:cNvPr id="4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11220450" y="684847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50800</xdr:colOff>
      <xdr:row>1</xdr:row>
      <xdr:rowOff>104774</xdr:rowOff>
    </xdr:from>
    <xdr:to>
      <xdr:col>9</xdr:col>
      <xdr:colOff>717550</xdr:colOff>
      <xdr:row>26</xdr:row>
      <xdr:rowOff>50799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4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29</xdr:row>
      <xdr:rowOff>0</xdr:rowOff>
    </xdr:from>
    <xdr:to>
      <xdr:col>9</xdr:col>
      <xdr:colOff>361950</xdr:colOff>
      <xdr:row>31</xdr:row>
      <xdr:rowOff>41275</xdr:rowOff>
    </xdr:to>
    <xdr:sp macro="" textlink="">
      <xdr:nvSpPr>
        <xdr:cNvPr id="5" name="AutoShape 6">
          <a:hlinkClick xmlns:r="http://schemas.openxmlformats.org/officeDocument/2006/relationships" r:id="rId4" tooltip="Volver menú pernoctaciones"/>
        </xdr:cNvPr>
        <xdr:cNvSpPr>
          <a:spLocks noChangeArrowheads="1"/>
        </xdr:cNvSpPr>
      </xdr:nvSpPr>
      <xdr:spPr bwMode="auto">
        <a:xfrm rot="10800000">
          <a:off x="6562725" y="494347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0.08764</cdr:x>
      <cdr:y>0.00955</cdr:y>
    </cdr:from>
    <cdr:to>
      <cdr:x>0.92175</cdr:x>
      <cdr:y>0.09547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33400" y="38101"/>
          <a:ext cx="5076825" cy="342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/>
            <a:t>PLAZAS TURÍSTICAS AUTORIZADAS SEGÚN TIPOLOGÍAS</a:t>
          </a:r>
        </a:p>
      </cdr:txBody>
    </cdr:sp>
  </cdr:relSizeAnchor>
</c:userShapes>
</file>

<file path=xl/drawings/drawing1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647700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0</xdr:colOff>
      <xdr:row>39</xdr:row>
      <xdr:rowOff>0</xdr:rowOff>
    </xdr:from>
    <xdr:to>
      <xdr:col>14</xdr:col>
      <xdr:colOff>361950</xdr:colOff>
      <xdr:row>40</xdr:row>
      <xdr:rowOff>88900</xdr:rowOff>
    </xdr:to>
    <xdr:sp macro="" textlink="">
      <xdr:nvSpPr>
        <xdr:cNvPr id="4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10429875" y="696277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33</xdr:row>
      <xdr:rowOff>0</xdr:rowOff>
    </xdr:from>
    <xdr:to>
      <xdr:col>10</xdr:col>
      <xdr:colOff>361950</xdr:colOff>
      <xdr:row>33</xdr:row>
      <xdr:rowOff>365125</xdr:rowOff>
    </xdr:to>
    <xdr:sp macro="" textlink="">
      <xdr:nvSpPr>
        <xdr:cNvPr id="4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10744200" y="55626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1044576</xdr:colOff>
      <xdr:row>4</xdr:row>
      <xdr:rowOff>0</xdr:rowOff>
    </xdr:from>
    <xdr:to>
      <xdr:col>7</xdr:col>
      <xdr:colOff>762000</xdr:colOff>
      <xdr:row>21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19050</xdr:rowOff>
    </xdr:to>
    <xdr:pic>
      <xdr:nvPicPr>
        <xdr:cNvPr id="4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28575</xdr:colOff>
      <xdr:row>3</xdr:row>
      <xdr:rowOff>161926</xdr:rowOff>
    </xdr:from>
    <xdr:to>
      <xdr:col>16</xdr:col>
      <xdr:colOff>19050</xdr:colOff>
      <xdr:row>21</xdr:row>
      <xdr:rowOff>9526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1</xdr:colOff>
      <xdr:row>23</xdr:row>
      <xdr:rowOff>171450</xdr:rowOff>
    </xdr:from>
    <xdr:to>
      <xdr:col>8</xdr:col>
      <xdr:colOff>9526</xdr:colOff>
      <xdr:row>40</xdr:row>
      <xdr:rowOff>161924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19050</xdr:colOff>
      <xdr:row>23</xdr:row>
      <xdr:rowOff>171452</xdr:rowOff>
    </xdr:from>
    <xdr:to>
      <xdr:col>16</xdr:col>
      <xdr:colOff>28575</xdr:colOff>
      <xdr:row>41</xdr:row>
      <xdr:rowOff>9526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17</xdr:col>
      <xdr:colOff>0</xdr:colOff>
      <xdr:row>27</xdr:row>
      <xdr:rowOff>0</xdr:rowOff>
    </xdr:from>
    <xdr:to>
      <xdr:col>17</xdr:col>
      <xdr:colOff>361950</xdr:colOff>
      <xdr:row>29</xdr:row>
      <xdr:rowOff>3175</xdr:rowOff>
    </xdr:to>
    <xdr:sp macro="" textlink="">
      <xdr:nvSpPr>
        <xdr:cNvPr id="8" name="AutoShape 6">
          <a:hlinkClick xmlns:r="http://schemas.openxmlformats.org/officeDocument/2006/relationships" r:id="rId7" tooltip="Volver menú pernoctaciones"/>
        </xdr:cNvPr>
        <xdr:cNvSpPr>
          <a:spLocks noChangeArrowheads="1"/>
        </xdr:cNvSpPr>
      </xdr:nvSpPr>
      <xdr:spPr bwMode="auto">
        <a:xfrm rot="10800000">
          <a:off x="13639800" y="482917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9</xdr:col>
      <xdr:colOff>161925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6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9</xdr:col>
      <xdr:colOff>161925</xdr:colOff>
      <xdr:row>42</xdr:row>
      <xdr:rowOff>76200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2</xdr:col>
      <xdr:colOff>0</xdr:colOff>
      <xdr:row>45</xdr:row>
      <xdr:rowOff>0</xdr:rowOff>
    </xdr:from>
    <xdr:to>
      <xdr:col>9</xdr:col>
      <xdr:colOff>161925</xdr:colOff>
      <xdr:row>63</xdr:row>
      <xdr:rowOff>76200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absolute">
    <xdr:from>
      <xdr:col>10</xdr:col>
      <xdr:colOff>304800</xdr:colOff>
      <xdr:row>21</xdr:row>
      <xdr:rowOff>38100</xdr:rowOff>
    </xdr:from>
    <xdr:to>
      <xdr:col>10</xdr:col>
      <xdr:colOff>666750</xdr:colOff>
      <xdr:row>23</xdr:row>
      <xdr:rowOff>19050</xdr:rowOff>
    </xdr:to>
    <xdr:sp macro="" textlink="">
      <xdr:nvSpPr>
        <xdr:cNvPr id="9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248650" y="403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266700</xdr:colOff>
      <xdr:row>39</xdr:row>
      <xdr:rowOff>161925</xdr:rowOff>
    </xdr:from>
    <xdr:to>
      <xdr:col>10</xdr:col>
      <xdr:colOff>628650</xdr:colOff>
      <xdr:row>41</xdr:row>
      <xdr:rowOff>142875</xdr:rowOff>
    </xdr:to>
    <xdr:sp macro="" textlink="">
      <xdr:nvSpPr>
        <xdr:cNvPr id="10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8210550" y="7620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247650</xdr:colOff>
      <xdr:row>59</xdr:row>
      <xdr:rowOff>123825</xdr:rowOff>
    </xdr:from>
    <xdr:to>
      <xdr:col>10</xdr:col>
      <xdr:colOff>609600</xdr:colOff>
      <xdr:row>61</xdr:row>
      <xdr:rowOff>104775</xdr:rowOff>
    </xdr:to>
    <xdr:sp macro="" textlink="">
      <xdr:nvSpPr>
        <xdr:cNvPr id="11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8191500" y="11420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5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0</xdr:colOff>
      <xdr:row>12</xdr:row>
      <xdr:rowOff>0</xdr:rowOff>
    </xdr:from>
    <xdr:to>
      <xdr:col>19</xdr:col>
      <xdr:colOff>361950</xdr:colOff>
      <xdr:row>13</xdr:row>
      <xdr:rowOff>171450</xdr:rowOff>
    </xdr:to>
    <xdr:sp macro="" textlink="">
      <xdr:nvSpPr>
        <xdr:cNvPr id="6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344775" y="3267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19</xdr:col>
      <xdr:colOff>0</xdr:colOff>
      <xdr:row>38</xdr:row>
      <xdr:rowOff>0</xdr:rowOff>
    </xdr:from>
    <xdr:to>
      <xdr:col>19</xdr:col>
      <xdr:colOff>361950</xdr:colOff>
      <xdr:row>39</xdr:row>
      <xdr:rowOff>171450</xdr:rowOff>
    </xdr:to>
    <xdr:sp macro="" textlink="">
      <xdr:nvSpPr>
        <xdr:cNvPr id="7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344775" y="8724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19</xdr:col>
      <xdr:colOff>0</xdr:colOff>
      <xdr:row>57</xdr:row>
      <xdr:rowOff>0</xdr:rowOff>
    </xdr:from>
    <xdr:to>
      <xdr:col>19</xdr:col>
      <xdr:colOff>361950</xdr:colOff>
      <xdr:row>58</xdr:row>
      <xdr:rowOff>171450</xdr:rowOff>
    </xdr:to>
    <xdr:sp macro="" textlink="">
      <xdr:nvSpPr>
        <xdr:cNvPr id="8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5344775" y="12849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752475</xdr:colOff>
      <xdr:row>83</xdr:row>
      <xdr:rowOff>0</xdr:rowOff>
    </xdr:from>
    <xdr:to>
      <xdr:col>12</xdr:col>
      <xdr:colOff>257175</xdr:colOff>
      <xdr:row>83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701992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0</xdr:colOff>
      <xdr:row>2</xdr:row>
      <xdr:rowOff>0</xdr:rowOff>
    </xdr:from>
    <xdr:to>
      <xdr:col>11</xdr:col>
      <xdr:colOff>361950</xdr:colOff>
      <xdr:row>2</xdr:row>
      <xdr:rowOff>361950</xdr:rowOff>
    </xdr:to>
    <xdr:sp macro="" textlink="">
      <xdr:nvSpPr>
        <xdr:cNvPr id="5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743950" y="73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</xdr:colOff>
      <xdr:row>14</xdr:row>
      <xdr:rowOff>66675</xdr:rowOff>
    </xdr:from>
    <xdr:to>
      <xdr:col>8</xdr:col>
      <xdr:colOff>428625</xdr:colOff>
      <xdr:row>16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77175" y="2924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5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0.95037</cdr:y>
    </cdr:from>
    <cdr:to>
      <cdr:x>0.58562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2914650"/>
          <a:ext cx="3223418" cy="1489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571500</xdr:colOff>
      <xdr:row>1</xdr:row>
      <xdr:rowOff>254000</xdr:rowOff>
    </xdr:from>
    <xdr:to>
      <xdr:col>9</xdr:col>
      <xdr:colOff>314325</xdr:colOff>
      <xdr:row>19</xdr:row>
      <xdr:rowOff>41275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5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0.07598</cdr:x>
      <cdr:y>0.00032</cdr:y>
    </cdr:from>
    <cdr:to>
      <cdr:x>0.95307</cdr:x>
      <cdr:y>0.18434</cdr:y>
    </cdr:to>
    <cdr:sp macro="" textlink="'[2]Turistas por categorías '!$Q$4:$AB$4">
      <cdr:nvSpPr>
        <cdr:cNvPr id="2" name="1 CuadroTexto"/>
        <cdr:cNvSpPr txBox="1"/>
      </cdr:nvSpPr>
      <cdr:spPr>
        <a:xfrm xmlns:a="http://schemas.openxmlformats.org/drawingml/2006/main">
          <a:off x="377785" y="1191"/>
          <a:ext cx="4360902" cy="6941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B05D314-6060-4B8F-98BE-268FE42DAF16}" type="TxLink">
            <a:rPr lang="es-ES" sz="1600" b="1"/>
            <a:pPr algn="ctr"/>
            <a:t> </a:t>
          </a:fld>
          <a:endParaRPr lang="es-ES" sz="1600" b="1"/>
        </a:p>
      </cdr:txBody>
    </cdr:sp>
  </cdr:relSizeAnchor>
  <cdr:relSizeAnchor xmlns:cdr="http://schemas.openxmlformats.org/drawingml/2006/chartDrawing">
    <cdr:from>
      <cdr:x>0.36782</cdr:x>
      <cdr:y>0.4798</cdr:y>
    </cdr:from>
    <cdr:to>
      <cdr:x>0.54735</cdr:x>
      <cdr:y>0.53917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828800" y="1809750"/>
          <a:ext cx="892660" cy="2239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ysClr val="windowText" lastClr="000000"/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0.01916</cdr:x>
      <cdr:y>0.4697</cdr:y>
    </cdr:from>
    <cdr:to>
      <cdr:x>0.21264</cdr:x>
      <cdr:y>0.53283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95250" y="1771650"/>
          <a:ext cx="962024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/>
            <a:t>Extrahotelero</a:t>
          </a:r>
        </a:p>
      </cdr:txBody>
    </cdr:sp>
  </cdr:relSizeAnchor>
  <cdr:relSizeAnchor xmlns:cdr="http://schemas.openxmlformats.org/drawingml/2006/chartDrawing">
    <cdr:from>
      <cdr:x>0.85249</cdr:x>
      <cdr:y>0.25758</cdr:y>
    </cdr:from>
    <cdr:to>
      <cdr:x>0.97701</cdr:x>
      <cdr:y>0.35808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238625" y="971550"/>
          <a:ext cx="619125" cy="3790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1* y</a:t>
          </a:r>
          <a:r>
            <a:rPr lang="es-ES" sz="1000" baseline="0"/>
            <a:t>  2 *</a:t>
          </a:r>
          <a:endParaRPr lang="es-ES" sz="1000"/>
        </a:p>
      </cdr:txBody>
    </cdr:sp>
  </cdr:relSizeAnchor>
  <cdr:relSizeAnchor xmlns:cdr="http://schemas.openxmlformats.org/drawingml/2006/chartDrawing">
    <cdr:from>
      <cdr:x>0.86398</cdr:x>
      <cdr:y>0.38384</cdr:y>
    </cdr:from>
    <cdr:to>
      <cdr:x>0.95247</cdr:x>
      <cdr:y>0.477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295775" y="1447800"/>
          <a:ext cx="439966" cy="35138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3*</a:t>
          </a:r>
        </a:p>
      </cdr:txBody>
    </cdr:sp>
  </cdr:relSizeAnchor>
  <cdr:relSizeAnchor xmlns:cdr="http://schemas.openxmlformats.org/drawingml/2006/chartDrawing">
    <cdr:from>
      <cdr:x>0.85632</cdr:x>
      <cdr:y>0.49747</cdr:y>
    </cdr:from>
    <cdr:to>
      <cdr:x>0.94481</cdr:x>
      <cdr:y>0.59308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257675" y="1876425"/>
          <a:ext cx="439967" cy="36063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4*</a:t>
          </a:r>
        </a:p>
      </cdr:txBody>
    </cdr:sp>
  </cdr:relSizeAnchor>
  <cdr:relSizeAnchor xmlns:cdr="http://schemas.openxmlformats.org/drawingml/2006/chartDrawing">
    <cdr:from>
      <cdr:x>0.85824</cdr:x>
      <cdr:y>0.63636</cdr:y>
    </cdr:from>
    <cdr:to>
      <cdr:x>0.95214</cdr:x>
      <cdr:y>0.73107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4267200" y="2400300"/>
          <a:ext cx="466878" cy="3572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5*</a:t>
          </a:r>
        </a:p>
      </cdr:txBody>
    </cdr:sp>
  </cdr:relSizeAnchor>
  <cdr:relSizeAnchor xmlns:cdr="http://schemas.openxmlformats.org/drawingml/2006/chartDrawing">
    <cdr:from>
      <cdr:x>0.00958</cdr:x>
      <cdr:y>0.95707</cdr:y>
    </cdr:from>
    <cdr:to>
      <cdr:x>0.64451</cdr:x>
      <cdr:y>0.99869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" y="3609975"/>
          <a:ext cx="3156906" cy="1569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0.07692</cdr:x>
      <cdr:y>0.00266</cdr:y>
    </cdr:from>
    <cdr:to>
      <cdr:x>0.97059</cdr:x>
      <cdr:y>0.14324</cdr:y>
    </cdr:to>
    <cdr:sp macro="" textlink="'[2]Turistas por categorías '!$L$4:$N$4">
      <cdr:nvSpPr>
        <cdr:cNvPr id="10" name="1 CuadroTexto"/>
        <cdr:cNvSpPr txBox="1"/>
      </cdr:nvSpPr>
      <cdr:spPr>
        <a:xfrm xmlns:a="http://schemas.openxmlformats.org/drawingml/2006/main">
          <a:off x="390525" y="9525"/>
          <a:ext cx="4536998" cy="5034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F2C3027-1332-4CAB-990D-50F1292A029F}" type="TxLink">
            <a:rPr lang="es-ES" sz="1600" b="1"/>
            <a:pPr algn="ctr"/>
            <a:t>DISTRIBUCIÓN DE TURISTAS  ALOJADOS EN ARONA POR CATEGORÍA </a:t>
          </a:fld>
          <a:endParaRPr lang="es-ES" sz="1600" b="1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447675</xdr:colOff>
      <xdr:row>1</xdr:row>
      <xdr:rowOff>409575</xdr:rowOff>
    </xdr:from>
    <xdr:to>
      <xdr:col>8</xdr:col>
      <xdr:colOff>247651</xdr:colOff>
      <xdr:row>19</xdr:row>
      <xdr:rowOff>139700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5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0.06994</cdr:x>
      <cdr:y>0</cdr:y>
    </cdr:from>
    <cdr:to>
      <cdr:x>0.95366</cdr:x>
      <cdr:y>0.14286</cdr:y>
    </cdr:to>
    <cdr:sp macro="" textlink="'[2]Turistas por categorías '!$L$4:$N$4">
      <cdr:nvSpPr>
        <cdr:cNvPr id="2" name="1 CuadroTexto"/>
        <cdr:cNvSpPr txBox="1"/>
      </cdr:nvSpPr>
      <cdr:spPr>
        <a:xfrm xmlns:a="http://schemas.openxmlformats.org/drawingml/2006/main">
          <a:off x="352425" y="0"/>
          <a:ext cx="4452798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623343C0-E643-43E9-BA2E-1469D8C8E8B0}" type="TxLink">
            <a:rPr lang="es-ES" sz="1600" b="1"/>
            <a:pPr algn="ctr"/>
            <a:t>DISTRIBUCIÓN DE TURISTAS  ALOJADOS EN ARONA POR CATEGORÍA </a:t>
          </a:fld>
          <a:endParaRPr lang="es-ES" sz="1600" b="1"/>
        </a:p>
      </cdr:txBody>
    </cdr:sp>
  </cdr:relSizeAnchor>
  <cdr:relSizeAnchor xmlns:cdr="http://schemas.openxmlformats.org/drawingml/2006/chartDrawing">
    <cdr:from>
      <cdr:x>0.07561</cdr:x>
      <cdr:y>0.50298</cdr:y>
    </cdr:from>
    <cdr:to>
      <cdr:x>0.27056</cdr:x>
      <cdr:y>0.57362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381000" y="1609725"/>
          <a:ext cx="982297" cy="2260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/>
            <a:t>Extrahotelero</a:t>
          </a:r>
        </a:p>
      </cdr:txBody>
    </cdr:sp>
  </cdr:relSizeAnchor>
  <cdr:relSizeAnchor xmlns:cdr="http://schemas.openxmlformats.org/drawingml/2006/chartDrawing">
    <cdr:from>
      <cdr:x>0.83859</cdr:x>
      <cdr:y>0.25135</cdr:y>
    </cdr:from>
    <cdr:to>
      <cdr:x>0.96172</cdr:x>
      <cdr:y>0.35348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4305300" y="885825"/>
          <a:ext cx="632166" cy="3599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1* y</a:t>
          </a:r>
          <a:r>
            <a:rPr lang="es-ES" sz="1000" baseline="0"/>
            <a:t>  2 *</a:t>
          </a:r>
          <a:endParaRPr lang="es-ES" sz="1000"/>
        </a:p>
      </cdr:txBody>
    </cdr:sp>
  </cdr:relSizeAnchor>
  <cdr:relSizeAnchor xmlns:cdr="http://schemas.openxmlformats.org/drawingml/2006/chartDrawing">
    <cdr:from>
      <cdr:x>0.35622</cdr:x>
      <cdr:y>0.50811</cdr:y>
    </cdr:from>
    <cdr:to>
      <cdr:x>0.53375</cdr:x>
      <cdr:y>0.56844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1828800" y="1790700"/>
          <a:ext cx="911442" cy="2126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ysClr val="windowText" lastClr="000000"/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0.85343</cdr:x>
      <cdr:y>0.38919</cdr:y>
    </cdr:from>
    <cdr:to>
      <cdr:x>0.94094</cdr:x>
      <cdr:y>0.48386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381500" y="1371600"/>
          <a:ext cx="449249" cy="33364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3*</a:t>
          </a:r>
        </a:p>
      </cdr:txBody>
    </cdr:sp>
  </cdr:relSizeAnchor>
  <cdr:relSizeAnchor xmlns:cdr="http://schemas.openxmlformats.org/drawingml/2006/chartDrawing">
    <cdr:from>
      <cdr:x>0.859</cdr:x>
      <cdr:y>0.4973</cdr:y>
    </cdr:from>
    <cdr:to>
      <cdr:x>0.9465</cdr:x>
      <cdr:y>0.59446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410075" y="1752600"/>
          <a:ext cx="449248" cy="34241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4*</a:t>
          </a:r>
        </a:p>
      </cdr:txBody>
    </cdr:sp>
  </cdr:relSizeAnchor>
  <cdr:relSizeAnchor xmlns:cdr="http://schemas.openxmlformats.org/drawingml/2006/chartDrawing">
    <cdr:from>
      <cdr:x>0.85343</cdr:x>
      <cdr:y>0.72162</cdr:y>
    </cdr:from>
    <cdr:to>
      <cdr:x>0.94629</cdr:x>
      <cdr:y>0.81787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4381500" y="2543175"/>
          <a:ext cx="476714" cy="33919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5*</a:t>
          </a:r>
        </a:p>
      </cdr:txBody>
    </cdr:sp>
  </cdr:relSizeAnchor>
  <cdr:relSizeAnchor xmlns:cdr="http://schemas.openxmlformats.org/drawingml/2006/chartDrawing">
    <cdr:from>
      <cdr:x>0</cdr:x>
      <cdr:y>0.95771</cdr:y>
    </cdr:from>
    <cdr:to>
      <cdr:x>0.62786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476625"/>
          <a:ext cx="3223428" cy="1490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0</xdr:colOff>
      <xdr:row>30</xdr:row>
      <xdr:rowOff>0</xdr:rowOff>
    </xdr:from>
    <xdr:to>
      <xdr:col>11</xdr:col>
      <xdr:colOff>361950</xdr:colOff>
      <xdr:row>55</xdr:row>
      <xdr:rowOff>171450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01100" y="389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2</xdr:row>
      <xdr:rowOff>104775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0</xdr:colOff>
      <xdr:row>23</xdr:row>
      <xdr:rowOff>0</xdr:rowOff>
    </xdr:from>
    <xdr:to>
      <xdr:col>11</xdr:col>
      <xdr:colOff>361950</xdr:colOff>
      <xdr:row>24</xdr:row>
      <xdr:rowOff>171450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91525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0</xdr:row>
      <xdr:rowOff>692150</xdr:rowOff>
    </xdr:to>
    <xdr:pic>
      <xdr:nvPicPr>
        <xdr:cNvPr id="18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3</xdr:row>
      <xdr:rowOff>85725</xdr:rowOff>
    </xdr:from>
    <xdr:to>
      <xdr:col>13</xdr:col>
      <xdr:colOff>866775</xdr:colOff>
      <xdr:row>15</xdr:row>
      <xdr:rowOff>95250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21</xdr:row>
      <xdr:rowOff>142875</xdr:rowOff>
    </xdr:from>
    <xdr:to>
      <xdr:col>13</xdr:col>
      <xdr:colOff>942975</xdr:colOff>
      <xdr:row>33</xdr:row>
      <xdr:rowOff>161925</xdr:rowOff>
    </xdr:to>
    <xdr:graphicFrame macro="">
      <xdr:nvGraphicFramePr>
        <xdr:cNvPr id="20" name="1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228600</xdr:colOff>
      <xdr:row>39</xdr:row>
      <xdr:rowOff>19050</xdr:rowOff>
    </xdr:from>
    <xdr:to>
      <xdr:col>13</xdr:col>
      <xdr:colOff>1009650</xdr:colOff>
      <xdr:row>51</xdr:row>
      <xdr:rowOff>38100</xdr:rowOff>
    </xdr:to>
    <xdr:graphicFrame macro="">
      <xdr:nvGraphicFramePr>
        <xdr:cNvPr id="21" name="2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57</xdr:row>
      <xdr:rowOff>133350</xdr:rowOff>
    </xdr:from>
    <xdr:to>
      <xdr:col>13</xdr:col>
      <xdr:colOff>1019175</xdr:colOff>
      <xdr:row>69</xdr:row>
      <xdr:rowOff>161925</xdr:rowOff>
    </xdr:to>
    <xdr:graphicFrame macro="">
      <xdr:nvGraphicFramePr>
        <xdr:cNvPr id="22" name="2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75</xdr:row>
      <xdr:rowOff>85725</xdr:rowOff>
    </xdr:from>
    <xdr:to>
      <xdr:col>13</xdr:col>
      <xdr:colOff>933450</xdr:colOff>
      <xdr:row>87</xdr:row>
      <xdr:rowOff>95250</xdr:rowOff>
    </xdr:to>
    <xdr:graphicFrame macro="">
      <xdr:nvGraphicFramePr>
        <xdr:cNvPr id="23" name="2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93</xdr:row>
      <xdr:rowOff>66675</xdr:rowOff>
    </xdr:from>
    <xdr:to>
      <xdr:col>13</xdr:col>
      <xdr:colOff>952500</xdr:colOff>
      <xdr:row>105</xdr:row>
      <xdr:rowOff>95250</xdr:rowOff>
    </xdr:to>
    <xdr:graphicFrame macro="">
      <xdr:nvGraphicFramePr>
        <xdr:cNvPr id="24" name="2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111</xdr:row>
      <xdr:rowOff>66675</xdr:rowOff>
    </xdr:from>
    <xdr:to>
      <xdr:col>13</xdr:col>
      <xdr:colOff>914400</xdr:colOff>
      <xdr:row>123</xdr:row>
      <xdr:rowOff>104775</xdr:rowOff>
    </xdr:to>
    <xdr:graphicFrame macro="">
      <xdr:nvGraphicFramePr>
        <xdr:cNvPr id="25" name="2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129</xdr:row>
      <xdr:rowOff>85725</xdr:rowOff>
    </xdr:from>
    <xdr:to>
      <xdr:col>13</xdr:col>
      <xdr:colOff>914400</xdr:colOff>
      <xdr:row>141</xdr:row>
      <xdr:rowOff>114300</xdr:rowOff>
    </xdr:to>
    <xdr:graphicFrame macro="">
      <xdr:nvGraphicFramePr>
        <xdr:cNvPr id="26" name="2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114300</xdr:colOff>
      <xdr:row>147</xdr:row>
      <xdr:rowOff>104775</xdr:rowOff>
    </xdr:from>
    <xdr:to>
      <xdr:col>13</xdr:col>
      <xdr:colOff>895350</xdr:colOff>
      <xdr:row>159</xdr:row>
      <xdr:rowOff>123825</xdr:rowOff>
    </xdr:to>
    <xdr:graphicFrame macro="">
      <xdr:nvGraphicFramePr>
        <xdr:cNvPr id="27" name="2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152400</xdr:colOff>
      <xdr:row>165</xdr:row>
      <xdr:rowOff>38100</xdr:rowOff>
    </xdr:from>
    <xdr:to>
      <xdr:col>13</xdr:col>
      <xdr:colOff>933450</xdr:colOff>
      <xdr:row>177</xdr:row>
      <xdr:rowOff>66675</xdr:rowOff>
    </xdr:to>
    <xdr:graphicFrame macro="">
      <xdr:nvGraphicFramePr>
        <xdr:cNvPr id="28" name="2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183</xdr:row>
      <xdr:rowOff>28575</xdr:rowOff>
    </xdr:from>
    <xdr:to>
      <xdr:col>13</xdr:col>
      <xdr:colOff>987425</xdr:colOff>
      <xdr:row>195</xdr:row>
      <xdr:rowOff>57150</xdr:rowOff>
    </xdr:to>
    <xdr:graphicFrame macro="">
      <xdr:nvGraphicFramePr>
        <xdr:cNvPr id="29" name="2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201</xdr:row>
      <xdr:rowOff>38100</xdr:rowOff>
    </xdr:from>
    <xdr:to>
      <xdr:col>13</xdr:col>
      <xdr:colOff>1000125</xdr:colOff>
      <xdr:row>213</xdr:row>
      <xdr:rowOff>57150</xdr:rowOff>
    </xdr:to>
    <xdr:graphicFrame macro="">
      <xdr:nvGraphicFramePr>
        <xdr:cNvPr id="30" name="2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104775</xdr:colOff>
      <xdr:row>219</xdr:row>
      <xdr:rowOff>28575</xdr:rowOff>
    </xdr:from>
    <xdr:to>
      <xdr:col>13</xdr:col>
      <xdr:colOff>885825</xdr:colOff>
      <xdr:row>231</xdr:row>
      <xdr:rowOff>47625</xdr:rowOff>
    </xdr:to>
    <xdr:graphicFrame macro="">
      <xdr:nvGraphicFramePr>
        <xdr:cNvPr id="31" name="3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237</xdr:row>
      <xdr:rowOff>28575</xdr:rowOff>
    </xdr:from>
    <xdr:to>
      <xdr:col>13</xdr:col>
      <xdr:colOff>981075</xdr:colOff>
      <xdr:row>249</xdr:row>
      <xdr:rowOff>38100</xdr:rowOff>
    </xdr:to>
    <xdr:graphicFrame macro="">
      <xdr:nvGraphicFramePr>
        <xdr:cNvPr id="32" name="3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255</xdr:row>
      <xdr:rowOff>38100</xdr:rowOff>
    </xdr:from>
    <xdr:to>
      <xdr:col>13</xdr:col>
      <xdr:colOff>923925</xdr:colOff>
      <xdr:row>267</xdr:row>
      <xdr:rowOff>47625</xdr:rowOff>
    </xdr:to>
    <xdr:graphicFrame macro="">
      <xdr:nvGraphicFramePr>
        <xdr:cNvPr id="33" name="3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273</xdr:row>
      <xdr:rowOff>47625</xdr:rowOff>
    </xdr:from>
    <xdr:to>
      <xdr:col>13</xdr:col>
      <xdr:colOff>914400</xdr:colOff>
      <xdr:row>285</xdr:row>
      <xdr:rowOff>76200</xdr:rowOff>
    </xdr:to>
    <xdr:graphicFrame macro="">
      <xdr:nvGraphicFramePr>
        <xdr:cNvPr id="34" name="3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14</xdr:col>
      <xdr:colOff>0</xdr:colOff>
      <xdr:row>15</xdr:row>
      <xdr:rowOff>0</xdr:rowOff>
    </xdr:from>
    <xdr:to>
      <xdr:col>14</xdr:col>
      <xdr:colOff>361950</xdr:colOff>
      <xdr:row>16</xdr:row>
      <xdr:rowOff>171450</xdr:rowOff>
    </xdr:to>
    <xdr:sp macro="" textlink="">
      <xdr:nvSpPr>
        <xdr:cNvPr id="35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30617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33</xdr:row>
      <xdr:rowOff>0</xdr:rowOff>
    </xdr:from>
    <xdr:to>
      <xdr:col>14</xdr:col>
      <xdr:colOff>361950</xdr:colOff>
      <xdr:row>34</xdr:row>
      <xdr:rowOff>171450</xdr:rowOff>
    </xdr:to>
    <xdr:sp macro="" textlink="">
      <xdr:nvSpPr>
        <xdr:cNvPr id="36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6175" y="7762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51</xdr:row>
      <xdr:rowOff>0</xdr:rowOff>
    </xdr:from>
    <xdr:to>
      <xdr:col>14</xdr:col>
      <xdr:colOff>361950</xdr:colOff>
      <xdr:row>52</xdr:row>
      <xdr:rowOff>171450</xdr:rowOff>
    </xdr:to>
    <xdr:sp macro="" textlink="">
      <xdr:nvSpPr>
        <xdr:cNvPr id="37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6175" y="1151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68</xdr:row>
      <xdr:rowOff>0</xdr:rowOff>
    </xdr:from>
    <xdr:to>
      <xdr:col>14</xdr:col>
      <xdr:colOff>361950</xdr:colOff>
      <xdr:row>69</xdr:row>
      <xdr:rowOff>171450</xdr:rowOff>
    </xdr:to>
    <xdr:sp macro="" textlink="">
      <xdr:nvSpPr>
        <xdr:cNvPr id="38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6175" y="15078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85</xdr:row>
      <xdr:rowOff>0</xdr:rowOff>
    </xdr:from>
    <xdr:to>
      <xdr:col>14</xdr:col>
      <xdr:colOff>361950</xdr:colOff>
      <xdr:row>86</xdr:row>
      <xdr:rowOff>171450</xdr:rowOff>
    </xdr:to>
    <xdr:sp macro="" textlink="">
      <xdr:nvSpPr>
        <xdr:cNvPr id="39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6175" y="18669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103</xdr:row>
      <xdr:rowOff>0</xdr:rowOff>
    </xdr:from>
    <xdr:to>
      <xdr:col>14</xdr:col>
      <xdr:colOff>361950</xdr:colOff>
      <xdr:row>104</xdr:row>
      <xdr:rowOff>171450</xdr:rowOff>
    </xdr:to>
    <xdr:sp macro="" textlink="">
      <xdr:nvSpPr>
        <xdr:cNvPr id="40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6175" y="22393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122</xdr:row>
      <xdr:rowOff>0</xdr:rowOff>
    </xdr:from>
    <xdr:to>
      <xdr:col>14</xdr:col>
      <xdr:colOff>361950</xdr:colOff>
      <xdr:row>123</xdr:row>
      <xdr:rowOff>171450</xdr:rowOff>
    </xdr:to>
    <xdr:sp macro="" textlink="">
      <xdr:nvSpPr>
        <xdr:cNvPr id="41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6175" y="26308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139</xdr:row>
      <xdr:rowOff>0</xdr:rowOff>
    </xdr:from>
    <xdr:to>
      <xdr:col>14</xdr:col>
      <xdr:colOff>361950</xdr:colOff>
      <xdr:row>140</xdr:row>
      <xdr:rowOff>171450</xdr:rowOff>
    </xdr:to>
    <xdr:sp macro="" textlink="">
      <xdr:nvSpPr>
        <xdr:cNvPr id="42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6175" y="29832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157</xdr:row>
      <xdr:rowOff>0</xdr:rowOff>
    </xdr:from>
    <xdr:to>
      <xdr:col>14</xdr:col>
      <xdr:colOff>361950</xdr:colOff>
      <xdr:row>158</xdr:row>
      <xdr:rowOff>171450</xdr:rowOff>
    </xdr:to>
    <xdr:sp macro="" textlink="">
      <xdr:nvSpPr>
        <xdr:cNvPr id="43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6175" y="33594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174</xdr:row>
      <xdr:rowOff>0</xdr:rowOff>
    </xdr:from>
    <xdr:to>
      <xdr:col>14</xdr:col>
      <xdr:colOff>361950</xdr:colOff>
      <xdr:row>175</xdr:row>
      <xdr:rowOff>171450</xdr:rowOff>
    </xdr:to>
    <xdr:sp macro="" textlink="">
      <xdr:nvSpPr>
        <xdr:cNvPr id="44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6175" y="37147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191</xdr:row>
      <xdr:rowOff>0</xdr:rowOff>
    </xdr:from>
    <xdr:to>
      <xdr:col>14</xdr:col>
      <xdr:colOff>361950</xdr:colOff>
      <xdr:row>192</xdr:row>
      <xdr:rowOff>171450</xdr:rowOff>
    </xdr:to>
    <xdr:sp macro="" textlink="">
      <xdr:nvSpPr>
        <xdr:cNvPr id="45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6175" y="40709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208</xdr:row>
      <xdr:rowOff>0</xdr:rowOff>
    </xdr:from>
    <xdr:to>
      <xdr:col>14</xdr:col>
      <xdr:colOff>361950</xdr:colOff>
      <xdr:row>209</xdr:row>
      <xdr:rowOff>171450</xdr:rowOff>
    </xdr:to>
    <xdr:sp macro="" textlink="">
      <xdr:nvSpPr>
        <xdr:cNvPr id="46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6175" y="44234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226</xdr:row>
      <xdr:rowOff>0</xdr:rowOff>
    </xdr:from>
    <xdr:to>
      <xdr:col>14</xdr:col>
      <xdr:colOff>361950</xdr:colOff>
      <xdr:row>227</xdr:row>
      <xdr:rowOff>171450</xdr:rowOff>
    </xdr:to>
    <xdr:sp macro="" textlink="">
      <xdr:nvSpPr>
        <xdr:cNvPr id="47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6175" y="47958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244</xdr:row>
      <xdr:rowOff>0</xdr:rowOff>
    </xdr:from>
    <xdr:to>
      <xdr:col>14</xdr:col>
      <xdr:colOff>361950</xdr:colOff>
      <xdr:row>245</xdr:row>
      <xdr:rowOff>171450</xdr:rowOff>
    </xdr:to>
    <xdr:sp macro="" textlink="">
      <xdr:nvSpPr>
        <xdr:cNvPr id="48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6175" y="51692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262</xdr:row>
      <xdr:rowOff>0</xdr:rowOff>
    </xdr:from>
    <xdr:to>
      <xdr:col>14</xdr:col>
      <xdr:colOff>361950</xdr:colOff>
      <xdr:row>263</xdr:row>
      <xdr:rowOff>171450</xdr:rowOff>
    </xdr:to>
    <xdr:sp macro="" textlink="">
      <xdr:nvSpPr>
        <xdr:cNvPr id="49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306175" y="55425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281</xdr:row>
      <xdr:rowOff>0</xdr:rowOff>
    </xdr:from>
    <xdr:to>
      <xdr:col>14</xdr:col>
      <xdr:colOff>361950</xdr:colOff>
      <xdr:row>282</xdr:row>
      <xdr:rowOff>171450</xdr:rowOff>
    </xdr:to>
    <xdr:sp macro="" textlink="">
      <xdr:nvSpPr>
        <xdr:cNvPr id="50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306175" y="59283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0.09609</cdr:x>
      <cdr:y>0</cdr:y>
    </cdr:from>
    <cdr:to>
      <cdr:x>0.92072</cdr:x>
      <cdr:y>0.18403</cdr:y>
    </cdr:to>
    <cdr:sp macro="" textlink="'graficas evol mensual merc'!$B$4:$G$4">
      <cdr:nvSpPr>
        <cdr:cNvPr id="5" name="1 CuadroTexto"/>
        <cdr:cNvSpPr txBox="1"/>
      </cdr:nvSpPr>
      <cdr:spPr>
        <a:xfrm xmlns:a="http://schemas.openxmlformats.org/drawingml/2006/main">
          <a:off x="514364" y="0"/>
          <a:ext cx="4414286" cy="4960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3BF07D-E39E-43D7-AD44-563AADEEA78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TOTAL TURISTAS</a:t>
          </a:fld>
          <a:endParaRPr lang="es-ES" sz="12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1</xdr:col>
      <xdr:colOff>161925</xdr:colOff>
      <xdr:row>2</xdr:row>
      <xdr:rowOff>47625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409575</xdr:colOff>
      <xdr:row>68</xdr:row>
      <xdr:rowOff>152400</xdr:rowOff>
    </xdr:from>
    <xdr:to>
      <xdr:col>7</xdr:col>
      <xdr:colOff>9525</xdr:colOff>
      <xdr:row>69</xdr:row>
      <xdr:rowOff>323850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81650" y="4267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0.12456</cdr:x>
      <cdr:y>0</cdr:y>
    </cdr:from>
    <cdr:to>
      <cdr:x>0.95356</cdr:x>
      <cdr:y>0.18208</cdr:y>
    </cdr:to>
    <cdr:sp macro="" textlink="'graficas evol mensual merc'!$B$22">
      <cdr:nvSpPr>
        <cdr:cNvPr id="8" name="1 CuadroTexto"/>
        <cdr:cNvSpPr txBox="1"/>
      </cdr:nvSpPr>
      <cdr:spPr>
        <a:xfrm xmlns:a="http://schemas.openxmlformats.org/drawingml/2006/main">
          <a:off x="666772" y="0"/>
          <a:ext cx="4437679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09967FE-5898-4DB8-ACC6-6234658958E5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REINO UNIDO</a:t>
          </a:fld>
          <a:endParaRPr lang="es-ES" sz="12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0.92449</cdr:x>
      <cdr:y>0.18143</cdr:y>
    </cdr:to>
    <cdr:sp macro="" textlink="'graficas evol mensual merc'!$B$40">
      <cdr:nvSpPr>
        <cdr:cNvPr id="12" name="1 CuadroTexto"/>
        <cdr:cNvSpPr txBox="1"/>
      </cdr:nvSpPr>
      <cdr:spPr>
        <a:xfrm xmlns:a="http://schemas.openxmlformats.org/drawingml/2006/main">
          <a:off x="495311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9C44529-A053-4A44-845D-8CE84BEC8D65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ESPAÑA</a:t>
          </a:fld>
          <a:endParaRPr lang="es-ES" sz="12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0.18078</cdr:y>
    </cdr:to>
    <cdr:sp macro="" textlink="'graficas evol mensual merc'!$B$58">
      <cdr:nvSpPr>
        <cdr:cNvPr id="13" name="1 CuadroTexto"/>
        <cdr:cNvSpPr txBox="1"/>
      </cdr:nvSpPr>
      <cdr:spPr>
        <a:xfrm xmlns:a="http://schemas.openxmlformats.org/drawingml/2006/main">
          <a:off x="485775" y="0"/>
          <a:ext cx="4437691" cy="487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DFECB25-9988-4F35-851A-C9C91C1D09F8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ALEMANIA</a:t>
          </a:fld>
          <a:endParaRPr lang="es-ES" sz="12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0.93754</cdr:x>
      <cdr:y>0.18208</cdr:y>
    </cdr:to>
    <cdr:sp macro="" textlink="'graficas evol mensual merc'!$B$76">
      <cdr:nvSpPr>
        <cdr:cNvPr id="8" name="1 CuadroTexto"/>
        <cdr:cNvSpPr txBox="1"/>
      </cdr:nvSpPr>
      <cdr:spPr>
        <a:xfrm xmlns:a="http://schemas.openxmlformats.org/drawingml/2006/main">
          <a:off x="581025" y="0"/>
          <a:ext cx="4437691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338C0A8-C86C-42D8-99D7-286076086A9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DINAMARCA</a:t>
          </a:fld>
          <a:endParaRPr lang="es-ES" sz="12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0.11744</cdr:x>
      <cdr:y>0</cdr:y>
    </cdr:from>
    <cdr:to>
      <cdr:x>0.94496</cdr:x>
      <cdr:y>0.18208</cdr:y>
    </cdr:to>
    <cdr:sp macro="" textlink="'graficas evol mensual merc'!$B$94">
      <cdr:nvSpPr>
        <cdr:cNvPr id="9" name="1 CuadroTexto"/>
        <cdr:cNvSpPr txBox="1"/>
      </cdr:nvSpPr>
      <cdr:spPr>
        <a:xfrm xmlns:a="http://schemas.openxmlformats.org/drawingml/2006/main">
          <a:off x="628650" y="0"/>
          <a:ext cx="4429780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48DD66E-914F-45B3-9B6B-5EFC2282CC2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FINLANDIA</a:t>
          </a:fld>
          <a:endParaRPr lang="es-ES" sz="12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0.91918</cdr:x>
      <cdr:y>0.18468</cdr:y>
    </cdr:to>
    <cdr:sp macro="" textlink="'graficas evol mensual merc'!$B$112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406050" cy="4978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B39BD0B-5433-46AA-8098-FE6BC77592E4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NORUEGA</a:t>
          </a:fld>
          <a:endParaRPr lang="es-ES" sz="12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0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2D5AA7D-A188-45DA-8C75-86FA51CD1A26}" type="TxLink">
            <a:rPr lang="es-ES" sz="1200" b="1"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SUECIA</a:t>
          </a:fld>
          <a:endParaRPr lang="es-ES" sz="12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48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ED31BB7-91D7-4552-A454-25563F1D64BA}" type="TxLink">
            <a:rPr lang="es-ES" sz="1200" b="1"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FRANCIA</a:t>
          </a:fld>
          <a:endParaRPr lang="es-ES" sz="12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6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54CEF1A-8C0F-4018-8C8E-1F6A122A17FB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HOLANDA</a:t>
          </a:fld>
          <a:endParaRPr lang="es-ES" sz="12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4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E78E7D6-EE15-47D4-B253-562E969E7D6C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BÉLGICA</a:t>
          </a:fld>
          <a:endParaRPr lang="es-ES" sz="12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5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2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3BA7D1E-E766-4801-9069-4E52425401CA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ITALIA</a:t>
          </a:fld>
          <a:endParaRPr lang="es-ES" sz="12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0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8C116B4-2FFA-4EB4-9ADD-524728C3A3FA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RUSIA</a:t>
          </a:fld>
          <a:endParaRPr lang="es-ES" sz="12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38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6AF5775-F397-4CCC-910D-A2F315F20C76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OTROS PAISES DEL ESTE</a:t>
          </a:fld>
          <a:endParaRPr lang="es-ES" sz="12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6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42018D3-19D6-436C-B2B5-684415BDB721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IRLANDA</a:t>
          </a:fld>
          <a:endParaRPr lang="es-ES" sz="12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4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65461D6-E2AD-42E6-826C-9E4A7496296E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SUIZA</a:t>
          </a:fld>
          <a:endParaRPr lang="es-ES" sz="1200"/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25</xdr:col>
      <xdr:colOff>209550</xdr:colOff>
      <xdr:row>1</xdr:row>
      <xdr:rowOff>66675</xdr:rowOff>
    </xdr:from>
    <xdr:to>
      <xdr:col>25</xdr:col>
      <xdr:colOff>571500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352425</xdr:colOff>
      <xdr:row>0</xdr:row>
      <xdr:rowOff>85725</xdr:rowOff>
    </xdr:from>
    <xdr:to>
      <xdr:col>1</xdr:col>
      <xdr:colOff>714375</xdr:colOff>
      <xdr:row>2</xdr:row>
      <xdr:rowOff>66675</xdr:rowOff>
    </xdr:to>
    <xdr:sp macro="" textlink="">
      <xdr:nvSpPr>
        <xdr:cNvPr id="5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114425" y="8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200025</xdr:rowOff>
    </xdr:to>
    <xdr:pic>
      <xdr:nvPicPr>
        <xdr:cNvPr id="3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34225" y="5734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666750</xdr:colOff>
      <xdr:row>0</xdr:row>
      <xdr:rowOff>0</xdr:rowOff>
    </xdr:from>
    <xdr:to>
      <xdr:col>7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74676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200025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0</xdr:colOff>
      <xdr:row>29</xdr:row>
      <xdr:rowOff>0</xdr:rowOff>
    </xdr:from>
    <xdr:to>
      <xdr:col>5</xdr:col>
      <xdr:colOff>361950</xdr:colOff>
      <xdr:row>31</xdr:row>
      <xdr:rowOff>38100</xdr:rowOff>
    </xdr:to>
    <xdr:sp macro="" textlink="">
      <xdr:nvSpPr>
        <xdr:cNvPr id="5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48325" y="5800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9</xdr:col>
      <xdr:colOff>590550</xdr:colOff>
      <xdr:row>42</xdr:row>
      <xdr:rowOff>123826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5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4362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0.97414</cdr:y>
    </cdr:from>
    <cdr:to>
      <cdr:x>0.62727</cdr:x>
      <cdr:y>0.99455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7534275"/>
          <a:ext cx="3801261" cy="157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0.06906</cdr:y>
    </cdr:to>
    <cdr:sp macro="" textlink="'Nacionalidades '!$C$4">
      <cdr:nvSpPr>
        <cdr:cNvPr id="3" name="2 CuadroTexto"/>
        <cdr:cNvSpPr txBox="1"/>
      </cdr:nvSpPr>
      <cdr:spPr>
        <a:xfrm xmlns:a="http://schemas.openxmlformats.org/drawingml/2006/main">
          <a:off x="126078" y="0"/>
          <a:ext cx="6404913" cy="5867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F537319-F092-4193-8438-00AE5CDD228A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161925</xdr:rowOff>
    </xdr:from>
    <xdr:to>
      <xdr:col>0</xdr:col>
      <xdr:colOff>904875</xdr:colOff>
      <xdr:row>2</xdr:row>
      <xdr:rowOff>104775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619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485775</xdr:colOff>
      <xdr:row>57</xdr:row>
      <xdr:rowOff>0</xdr:rowOff>
    </xdr:from>
    <xdr:to>
      <xdr:col>7</xdr:col>
      <xdr:colOff>85725</xdr:colOff>
      <xdr:row>58</xdr:row>
      <xdr:rowOff>19050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57875" y="4124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15875</xdr:colOff>
      <xdr:row>1</xdr:row>
      <xdr:rowOff>219075</xdr:rowOff>
    </xdr:from>
    <xdr:to>
      <xdr:col>9</xdr:col>
      <xdr:colOff>603250</xdr:colOff>
      <xdr:row>43</xdr:row>
      <xdr:rowOff>152401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171450</xdr:colOff>
      <xdr:row>20</xdr:row>
      <xdr:rowOff>161925</xdr:rowOff>
    </xdr:from>
    <xdr:to>
      <xdr:col>10</xdr:col>
      <xdr:colOff>533400</xdr:colOff>
      <xdr:row>22</xdr:row>
      <xdr:rowOff>142875</xdr:rowOff>
    </xdr:to>
    <xdr:sp macro="" textlink="">
      <xdr:nvSpPr>
        <xdr:cNvPr id="5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201025" y="4333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0.97414</cdr:y>
    </cdr:from>
    <cdr:to>
      <cdr:x>0.62727</cdr:x>
      <cdr:y>0.99455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7534275"/>
          <a:ext cx="3801261" cy="157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0.06906</cdr:y>
    </cdr:to>
    <cdr:sp macro="" textlink="'Nacionalidades '!$C$4">
      <cdr:nvSpPr>
        <cdr:cNvPr id="3" name="2 CuadroTexto"/>
        <cdr:cNvSpPr txBox="1"/>
      </cdr:nvSpPr>
      <cdr:spPr>
        <a:xfrm xmlns:a="http://schemas.openxmlformats.org/drawingml/2006/main">
          <a:off x="126078" y="0"/>
          <a:ext cx="6404913" cy="5867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75CAAB6-AB26-4B58-BA61-81E88FEBF659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76200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33</xdr:row>
      <xdr:rowOff>0</xdr:rowOff>
    </xdr:from>
    <xdr:to>
      <xdr:col>10</xdr:col>
      <xdr:colOff>361950</xdr:colOff>
      <xdr:row>35</xdr:row>
      <xdr:rowOff>57150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67625" y="5800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304800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29</xdr:row>
      <xdr:rowOff>0</xdr:rowOff>
    </xdr:from>
    <xdr:to>
      <xdr:col>10</xdr:col>
      <xdr:colOff>361950</xdr:colOff>
      <xdr:row>30</xdr:row>
      <xdr:rowOff>171450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39150" y="6096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142875</xdr:rowOff>
    </xdr:to>
    <xdr:pic>
      <xdr:nvPicPr>
        <xdr:cNvPr id="3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30</xdr:row>
      <xdr:rowOff>0</xdr:rowOff>
    </xdr:from>
    <xdr:to>
      <xdr:col>10</xdr:col>
      <xdr:colOff>361950</xdr:colOff>
      <xdr:row>32</xdr:row>
      <xdr:rowOff>0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5762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76200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34</xdr:row>
      <xdr:rowOff>0</xdr:rowOff>
    </xdr:from>
    <xdr:to>
      <xdr:col>10</xdr:col>
      <xdr:colOff>361950</xdr:colOff>
      <xdr:row>36</xdr:row>
      <xdr:rowOff>57150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81900" y="5934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0</xdr:colOff>
      <xdr:row>1</xdr:row>
      <xdr:rowOff>0</xdr:rowOff>
    </xdr:from>
    <xdr:to>
      <xdr:col>1</xdr:col>
      <xdr:colOff>361950</xdr:colOff>
      <xdr:row>2</xdr:row>
      <xdr:rowOff>171450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57275" y="19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57150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7</xdr:row>
      <xdr:rowOff>0</xdr:rowOff>
    </xdr:from>
    <xdr:to>
      <xdr:col>7</xdr:col>
      <xdr:colOff>361950</xdr:colOff>
      <xdr:row>9</xdr:row>
      <xdr:rowOff>38100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24450" y="1543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4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30</xdr:row>
      <xdr:rowOff>0</xdr:rowOff>
    </xdr:from>
    <xdr:to>
      <xdr:col>9</xdr:col>
      <xdr:colOff>361950</xdr:colOff>
      <xdr:row>32</xdr:row>
      <xdr:rowOff>38100</xdr:rowOff>
    </xdr:to>
    <xdr:sp macro="" textlink="">
      <xdr:nvSpPr>
        <xdr:cNvPr id="5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15075" y="5362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301625</xdr:colOff>
      <xdr:row>10</xdr:row>
      <xdr:rowOff>0</xdr:rowOff>
    </xdr:from>
    <xdr:to>
      <xdr:col>17</xdr:col>
      <xdr:colOff>663575</xdr:colOff>
      <xdr:row>10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361950</xdr:colOff>
      <xdr:row>1</xdr:row>
      <xdr:rowOff>552450</xdr:rowOff>
    </xdr:from>
    <xdr:to>
      <xdr:col>12</xdr:col>
      <xdr:colOff>723900</xdr:colOff>
      <xdr:row>3</xdr:row>
      <xdr:rowOff>9525</xdr:rowOff>
    </xdr:to>
    <xdr:sp macro="" textlink="">
      <xdr:nvSpPr>
        <xdr:cNvPr id="5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46797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323850</xdr:colOff>
      <xdr:row>18</xdr:row>
      <xdr:rowOff>57150</xdr:rowOff>
    </xdr:from>
    <xdr:to>
      <xdr:col>6</xdr:col>
      <xdr:colOff>685800</xdr:colOff>
      <xdr:row>19</xdr:row>
      <xdr:rowOff>123825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81625" y="4305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0</xdr:colOff>
      <xdr:row>3</xdr:row>
      <xdr:rowOff>0</xdr:rowOff>
    </xdr:from>
    <xdr:to>
      <xdr:col>12</xdr:col>
      <xdr:colOff>361950</xdr:colOff>
      <xdr:row>4</xdr:row>
      <xdr:rowOff>171450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896475" y="1095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0</xdr:colOff>
      <xdr:row>3</xdr:row>
      <xdr:rowOff>0</xdr:rowOff>
    </xdr:from>
    <xdr:to>
      <xdr:col>11</xdr:col>
      <xdr:colOff>361950</xdr:colOff>
      <xdr:row>3</xdr:row>
      <xdr:rowOff>361950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0</xdr:colOff>
      <xdr:row>3</xdr:row>
      <xdr:rowOff>0</xdr:rowOff>
    </xdr:from>
    <xdr:to>
      <xdr:col>11</xdr:col>
      <xdr:colOff>361950</xdr:colOff>
      <xdr:row>3</xdr:row>
      <xdr:rowOff>361950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0</xdr:colOff>
      <xdr:row>18</xdr:row>
      <xdr:rowOff>0</xdr:rowOff>
    </xdr:from>
    <xdr:to>
      <xdr:col>6</xdr:col>
      <xdr:colOff>361950</xdr:colOff>
      <xdr:row>20</xdr:row>
      <xdr:rowOff>38100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34100" y="3419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20</xdr:row>
      <xdr:rowOff>0</xdr:rowOff>
    </xdr:from>
    <xdr:to>
      <xdr:col>7</xdr:col>
      <xdr:colOff>628650</xdr:colOff>
      <xdr:row>20</xdr:row>
      <xdr:rowOff>361950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58000" y="379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4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5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248400" y="5267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133350</xdr:colOff>
      <xdr:row>6</xdr:row>
      <xdr:rowOff>57150</xdr:rowOff>
    </xdr:from>
    <xdr:to>
      <xdr:col>7</xdr:col>
      <xdr:colOff>495300</xdr:colOff>
      <xdr:row>6</xdr:row>
      <xdr:rowOff>419100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95950" y="1200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4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5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267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0</xdr:colOff>
      <xdr:row>2</xdr:row>
      <xdr:rowOff>0</xdr:rowOff>
    </xdr:from>
    <xdr:to>
      <xdr:col>12</xdr:col>
      <xdr:colOff>361950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896475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752475</xdr:colOff>
      <xdr:row>1</xdr:row>
      <xdr:rowOff>552450</xdr:rowOff>
    </xdr:from>
    <xdr:to>
      <xdr:col>17</xdr:col>
      <xdr:colOff>352425</xdr:colOff>
      <xdr:row>3</xdr:row>
      <xdr:rowOff>9525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6969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12</xdr:col>
      <xdr:colOff>0</xdr:colOff>
      <xdr:row>2</xdr:row>
      <xdr:rowOff>0</xdr:rowOff>
    </xdr:from>
    <xdr:to>
      <xdr:col>12</xdr:col>
      <xdr:colOff>361950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896475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295275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238125</xdr:colOff>
      <xdr:row>16</xdr:row>
      <xdr:rowOff>428625</xdr:rowOff>
    </xdr:from>
    <xdr:to>
      <xdr:col>8</xdr:col>
      <xdr:colOff>600075</xdr:colOff>
      <xdr:row>19</xdr:row>
      <xdr:rowOff>95250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34250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0</xdr:colOff>
      <xdr:row>2</xdr:row>
      <xdr:rowOff>0</xdr:rowOff>
    </xdr:from>
    <xdr:to>
      <xdr:col>11</xdr:col>
      <xdr:colOff>361950</xdr:colOff>
      <xdr:row>2</xdr:row>
      <xdr:rowOff>361950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73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304800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0</xdr:colOff>
      <xdr:row>3</xdr:row>
      <xdr:rowOff>0</xdr:rowOff>
    </xdr:from>
    <xdr:to>
      <xdr:col>11</xdr:col>
      <xdr:colOff>361950</xdr:colOff>
      <xdr:row>3</xdr:row>
      <xdr:rowOff>361950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66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0</xdr:colOff>
      <xdr:row>14</xdr:row>
      <xdr:rowOff>0</xdr:rowOff>
    </xdr:from>
    <xdr:to>
      <xdr:col>5</xdr:col>
      <xdr:colOff>361950</xdr:colOff>
      <xdr:row>16</xdr:row>
      <xdr:rowOff>38100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962650" y="2743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38100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0</xdr:colOff>
      <xdr:row>21</xdr:row>
      <xdr:rowOff>0</xdr:rowOff>
    </xdr:from>
    <xdr:to>
      <xdr:col>6</xdr:col>
      <xdr:colOff>361950</xdr:colOff>
      <xdr:row>21</xdr:row>
      <xdr:rowOff>361950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200775" y="4210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5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34125" y="5476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6:$E$6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/>
            <a:pPr algn="ctr"/>
            <a:t>ÍNDICES DE OCUPACIÓN POR ZONAS  Y TIPOLOGÍA DE ESTABLECIMIENTO (%)</a:t>
          </a:fld>
          <a:endParaRPr lang="es-ES" sz="1600" b="1"/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0</xdr:colOff>
      <xdr:row>20</xdr:row>
      <xdr:rowOff>0</xdr:rowOff>
    </xdr:from>
    <xdr:to>
      <xdr:col>5</xdr:col>
      <xdr:colOff>361950</xdr:colOff>
      <xdr:row>20</xdr:row>
      <xdr:rowOff>361950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00700" y="3981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4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32</xdr:row>
      <xdr:rowOff>0</xdr:rowOff>
    </xdr:from>
    <xdr:to>
      <xdr:col>8</xdr:col>
      <xdr:colOff>361950</xdr:colOff>
      <xdr:row>34</xdr:row>
      <xdr:rowOff>38100</xdr:rowOff>
    </xdr:to>
    <xdr:sp macro="" textlink="">
      <xdr:nvSpPr>
        <xdr:cNvPr id="5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181725" y="5429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66675</xdr:colOff>
      <xdr:row>4</xdr:row>
      <xdr:rowOff>57150</xdr:rowOff>
    </xdr:from>
    <xdr:to>
      <xdr:col>7</xdr:col>
      <xdr:colOff>428625</xdr:colOff>
      <xdr:row>5</xdr:row>
      <xdr:rowOff>257175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70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4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34</xdr:row>
      <xdr:rowOff>0</xdr:rowOff>
    </xdr:from>
    <xdr:to>
      <xdr:col>8</xdr:col>
      <xdr:colOff>361950</xdr:colOff>
      <xdr:row>36</xdr:row>
      <xdr:rowOff>38100</xdr:rowOff>
    </xdr:to>
    <xdr:sp macro="" textlink="">
      <xdr:nvSpPr>
        <xdr:cNvPr id="5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753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57150</xdr:rowOff>
    </xdr:to>
    <xdr:pic>
      <xdr:nvPicPr>
        <xdr:cNvPr id="3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18</xdr:row>
      <xdr:rowOff>0</xdr:rowOff>
    </xdr:from>
    <xdr:to>
      <xdr:col>9</xdr:col>
      <xdr:colOff>361950</xdr:colOff>
      <xdr:row>18</xdr:row>
      <xdr:rowOff>361950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72500" y="3324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361950</xdr:colOff>
      <xdr:row>3</xdr:row>
      <xdr:rowOff>152400</xdr:rowOff>
    </xdr:from>
    <xdr:to>
      <xdr:col>12</xdr:col>
      <xdr:colOff>723900</xdr:colOff>
      <xdr:row>4</xdr:row>
      <xdr:rowOff>323850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58425" y="124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476250</xdr:colOff>
      <xdr:row>2</xdr:row>
      <xdr:rowOff>28575</xdr:rowOff>
    </xdr:from>
    <xdr:to>
      <xdr:col>13</xdr:col>
      <xdr:colOff>76200</xdr:colOff>
      <xdr:row>3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3727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0</xdr:colOff>
      <xdr:row>3</xdr:row>
      <xdr:rowOff>0</xdr:rowOff>
    </xdr:from>
    <xdr:to>
      <xdr:col>11</xdr:col>
      <xdr:colOff>361950</xdr:colOff>
      <xdr:row>3</xdr:row>
      <xdr:rowOff>361950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0</xdr:colOff>
      <xdr:row>2</xdr:row>
      <xdr:rowOff>0</xdr:rowOff>
    </xdr:from>
    <xdr:to>
      <xdr:col>11</xdr:col>
      <xdr:colOff>361950</xdr:colOff>
      <xdr:row>2</xdr:row>
      <xdr:rowOff>361950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73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0</xdr:colOff>
      <xdr:row>17</xdr:row>
      <xdr:rowOff>0</xdr:rowOff>
    </xdr:from>
    <xdr:to>
      <xdr:col>5</xdr:col>
      <xdr:colOff>361950</xdr:colOff>
      <xdr:row>19</xdr:row>
      <xdr:rowOff>38100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19750" y="3200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0</xdr:colOff>
      <xdr:row>23</xdr:row>
      <xdr:rowOff>0</xdr:rowOff>
    </xdr:from>
    <xdr:to>
      <xdr:col>4</xdr:col>
      <xdr:colOff>361950</xdr:colOff>
      <xdr:row>25</xdr:row>
      <xdr:rowOff>38100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0062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336550</xdr:colOff>
      <xdr:row>1</xdr:row>
      <xdr:rowOff>149225</xdr:rowOff>
    </xdr:from>
    <xdr:to>
      <xdr:col>9</xdr:col>
      <xdr:colOff>260350</xdr:colOff>
      <xdr:row>24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5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67475" y="5143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6:$E$6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/>
            <a:pPr algn="ctr"/>
            <a:t>ESTANCIAS MEDIAS POR ZONA Y TIPOLOGÍA DE ESTABLECIMIENTO</a:t>
          </a:fld>
          <a:endParaRPr lang="es-ES" sz="1600" b="1"/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0</xdr:colOff>
      <xdr:row>19</xdr:row>
      <xdr:rowOff>0</xdr:rowOff>
    </xdr:from>
    <xdr:to>
      <xdr:col>5</xdr:col>
      <xdr:colOff>361950</xdr:colOff>
      <xdr:row>19</xdr:row>
      <xdr:rowOff>361950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086475" y="389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4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31</xdr:row>
      <xdr:rowOff>38100</xdr:rowOff>
    </xdr:to>
    <xdr:sp macro="" textlink="">
      <xdr:nvSpPr>
        <xdr:cNvPr id="5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124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4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323850</xdr:colOff>
      <xdr:row>25</xdr:row>
      <xdr:rowOff>0</xdr:rowOff>
    </xdr:from>
    <xdr:to>
      <xdr:col>10</xdr:col>
      <xdr:colOff>685800</xdr:colOff>
      <xdr:row>25</xdr:row>
      <xdr:rowOff>361950</xdr:rowOff>
    </xdr:to>
    <xdr:sp macro="" textlink="">
      <xdr:nvSpPr>
        <xdr:cNvPr id="5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3248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5</xdr:row>
      <xdr:rowOff>0</xdr:rowOff>
    </xdr:from>
    <xdr:to>
      <xdr:col>7</xdr:col>
      <xdr:colOff>361950</xdr:colOff>
      <xdr:row>6</xdr:row>
      <xdr:rowOff>9525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4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29</xdr:row>
      <xdr:rowOff>0</xdr:rowOff>
    </xdr:from>
    <xdr:to>
      <xdr:col>9</xdr:col>
      <xdr:colOff>361950</xdr:colOff>
      <xdr:row>31</xdr:row>
      <xdr:rowOff>38100</xdr:rowOff>
    </xdr:to>
    <xdr:sp macro="" textlink="">
      <xdr:nvSpPr>
        <xdr:cNvPr id="5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153150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0</xdr:colOff>
      <xdr:row>31</xdr:row>
      <xdr:rowOff>0</xdr:rowOff>
    </xdr:from>
    <xdr:to>
      <xdr:col>6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76900" y="5686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441325</xdr:colOff>
      <xdr:row>4</xdr:row>
      <xdr:rowOff>15876</xdr:rowOff>
    </xdr:from>
    <xdr:to>
      <xdr:col>9</xdr:col>
      <xdr:colOff>333375</xdr:colOff>
      <xdr:row>28</xdr:row>
      <xdr:rowOff>111126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4" name="Picture 7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5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72250" y="5419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0.07165</cdr:x>
      <cdr:y>0</cdr:y>
    </cdr:from>
    <cdr:to>
      <cdr:x>0.93925</cdr:x>
      <cdr:y>0.08453</cdr:y>
    </cdr:to>
    <cdr:sp macro="" textlink="'Alojados por municipio'!$B$6:$G$6">
      <cdr:nvSpPr>
        <cdr:cNvPr id="2" name="1 CuadroTexto"/>
        <cdr:cNvSpPr txBox="1"/>
      </cdr:nvSpPr>
      <cdr:spPr>
        <a:xfrm xmlns:a="http://schemas.openxmlformats.org/drawingml/2006/main">
          <a:off x="435868" y="0"/>
          <a:ext cx="5277872" cy="336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C82F83B-DB81-43E0-836D-9244C80BAC24}" type="TxLink">
            <a:rPr lang="es-ES" sz="1600" b="1"/>
            <a:pPr algn="ctr"/>
            <a:t>ALOJADOS POR MUNICIPIO TURÍSTICO Y TIPOLOGÍA DE ESTABLECIMIENTO</a:t>
          </a:fld>
          <a:endParaRPr lang="es-ES" sz="1600" b="1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28575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0</xdr:colOff>
      <xdr:row>17</xdr:row>
      <xdr:rowOff>114300</xdr:rowOff>
    </xdr:from>
    <xdr:to>
      <xdr:col>15</xdr:col>
      <xdr:colOff>361950</xdr:colOff>
      <xdr:row>19</xdr:row>
      <xdr:rowOff>152400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896975" y="3667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0</xdr:colOff>
      <xdr:row>23</xdr:row>
      <xdr:rowOff>0</xdr:rowOff>
    </xdr:from>
    <xdr:to>
      <xdr:col>8</xdr:col>
      <xdr:colOff>3174</xdr:colOff>
      <xdr:row>39</xdr:row>
      <xdr:rowOff>6350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123825</xdr:colOff>
      <xdr:row>42</xdr:row>
      <xdr:rowOff>114300</xdr:rowOff>
    </xdr:from>
    <xdr:to>
      <xdr:col>8</xdr:col>
      <xdr:colOff>126999</xdr:colOff>
      <xdr:row>61</xdr:row>
      <xdr:rowOff>34925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18</xdr:col>
      <xdr:colOff>295275</xdr:colOff>
      <xdr:row>17</xdr:row>
      <xdr:rowOff>171450</xdr:rowOff>
    </xdr:from>
    <xdr:to>
      <xdr:col>18</xdr:col>
      <xdr:colOff>657225</xdr:colOff>
      <xdr:row>19</xdr:row>
      <xdr:rowOff>152400</xdr:rowOff>
    </xdr:to>
    <xdr:sp macro="" textlink="">
      <xdr:nvSpPr>
        <xdr:cNvPr id="9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14563725" y="3267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0</xdr:colOff>
      <xdr:row>31</xdr:row>
      <xdr:rowOff>0</xdr:rowOff>
    </xdr:from>
    <xdr:to>
      <xdr:col>6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76900" y="5705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441325</xdr:colOff>
      <xdr:row>4</xdr:row>
      <xdr:rowOff>15876</xdr:rowOff>
    </xdr:from>
    <xdr:to>
      <xdr:col>9</xdr:col>
      <xdr:colOff>333375</xdr:colOff>
      <xdr:row>28</xdr:row>
      <xdr:rowOff>111126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7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32</xdr:row>
      <xdr:rowOff>0</xdr:rowOff>
    </xdr:from>
    <xdr:to>
      <xdr:col>8</xdr:col>
      <xdr:colOff>361950</xdr:colOff>
      <xdr:row>34</xdr:row>
      <xdr:rowOff>38100</xdr:rowOff>
    </xdr:to>
    <xdr:sp macro="" textlink="">
      <xdr:nvSpPr>
        <xdr:cNvPr id="5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72250" y="5581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0.07165</cdr:x>
      <cdr:y>0</cdr:y>
    </cdr:from>
    <cdr:to>
      <cdr:x>0.93925</cdr:x>
      <cdr:y>0.12683</cdr:y>
    </cdr:to>
    <cdr:sp macro="" textlink="'Pernoctaciones munic y tipologí'!$B$6:$G$6">
      <cdr:nvSpPr>
        <cdr:cNvPr id="2" name="1 CuadroTexto"/>
        <cdr:cNvSpPr txBox="1"/>
      </cdr:nvSpPr>
      <cdr:spPr>
        <a:xfrm xmlns:a="http://schemas.openxmlformats.org/drawingml/2006/main">
          <a:off x="435868" y="0"/>
          <a:ext cx="5277872" cy="5049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CAD4BBD3-2132-46C0-A465-7C3F37CA28BB}" type="TxLink">
            <a:rPr lang="es-ES" sz="1600" b="1"/>
            <a:pPr algn="ctr"/>
            <a:t>PERNOCTACIONES POR MUNICIPIO TURÍSTICO Y TIPOLOGÍA DE ESTABLECIMIENTO</a:t>
          </a:fld>
          <a:endParaRPr lang="es-ES" sz="1600" b="1"/>
        </a:p>
      </cdr:txBody>
    </cdr:sp>
  </cdr:relSizeAnchor>
  <cdr:relSizeAnchor xmlns:cdr="http://schemas.openxmlformats.org/drawingml/2006/chartDrawing">
    <cdr:from>
      <cdr:x>0.07165</cdr:x>
      <cdr:y>0</cdr:y>
    </cdr:from>
    <cdr:to>
      <cdr:x>0.93925</cdr:x>
      <cdr:y>0.12683</cdr:y>
    </cdr:to>
    <cdr:sp macro="" textlink="'Pernoctaciones munic y tipologí'!$B$6:$G$6">
      <cdr:nvSpPr>
        <cdr:cNvPr id="3" name="1 CuadroTexto"/>
        <cdr:cNvSpPr txBox="1"/>
      </cdr:nvSpPr>
      <cdr:spPr>
        <a:xfrm xmlns:a="http://schemas.openxmlformats.org/drawingml/2006/main">
          <a:off x="435868" y="0"/>
          <a:ext cx="5277872" cy="5049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CAD4BBD3-2132-46C0-A465-7C3F37CA28BB}" type="TxLink">
            <a:rPr lang="es-ES" sz="1600" b="1"/>
            <a:pPr algn="ctr"/>
            <a:t>PERNOCTACIONES POR MUNICIPIO TURÍSTICO Y TIPOLOGÍA DE ESTABLECIMIENTO</a:t>
          </a:fld>
          <a:endParaRPr lang="es-ES" sz="1600" b="1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uristas%20por%20categor&#237;as%20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uristas por categorías 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2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3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4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5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6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7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8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9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0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1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2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3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4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5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6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7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8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9.vml"/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0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1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2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4.v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94.bin"/><Relationship Id="rId4" Type="http://schemas.openxmlformats.org/officeDocument/2006/relationships/comments" Target="../comments2.xml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5.vml"/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9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J94"/>
  <sheetViews>
    <sheetView showGridLines="0" tabSelected="1" zoomScaleNormal="100" workbookViewId="0">
      <selection sqref="A1:XFD1048576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0.25">
      <c r="C5" s="1"/>
      <c r="D5" s="550" t="s">
        <v>0</v>
      </c>
      <c r="E5" s="550"/>
      <c r="F5" s="550"/>
      <c r="G5" s="1"/>
    </row>
    <row r="6" spans="3:7" ht="20.100000000000001" customHeight="1">
      <c r="C6" s="1"/>
      <c r="D6" s="550" t="s">
        <v>453</v>
      </c>
      <c r="E6" s="550"/>
      <c r="F6" s="550"/>
      <c r="G6" s="1"/>
    </row>
    <row r="7" spans="3:7" ht="20.100000000000001" customHeight="1">
      <c r="C7" s="1"/>
      <c r="D7" s="3"/>
      <c r="E7" s="3"/>
      <c r="F7" s="3"/>
      <c r="G7" s="1"/>
    </row>
    <row r="8" spans="3:7" ht="20.100000000000001" customHeight="1">
      <c r="C8" s="1"/>
      <c r="D8" s="4"/>
      <c r="E8" s="4"/>
      <c r="F8" s="4"/>
      <c r="G8" s="1"/>
    </row>
    <row r="9" spans="3:7" ht="15" customHeight="1">
      <c r="C9" s="1"/>
      <c r="D9" s="5"/>
      <c r="E9" s="6"/>
      <c r="F9" s="5"/>
      <c r="G9" s="1"/>
    </row>
    <row r="10" spans="3:7" ht="18" customHeight="1">
      <c r="C10" s="1"/>
      <c r="D10" s="5"/>
      <c r="E10" s="7" t="s">
        <v>1</v>
      </c>
      <c r="F10" s="5"/>
      <c r="G10" s="1"/>
    </row>
    <row r="11" spans="3:7" ht="18" customHeight="1" outlineLevel="1">
      <c r="C11" s="1"/>
      <c r="D11" s="5"/>
      <c r="E11" s="544" t="s">
        <v>9</v>
      </c>
      <c r="F11" s="5"/>
      <c r="G11" s="1"/>
    </row>
    <row r="12" spans="3:7" s="12" customFormat="1" ht="18" customHeight="1" outlineLevel="2">
      <c r="C12" s="224"/>
      <c r="D12" s="5"/>
      <c r="E12" s="545" t="s">
        <v>464</v>
      </c>
      <c r="F12" s="5"/>
      <c r="G12" s="224"/>
    </row>
    <row r="13" spans="3:7" s="12" customFormat="1" ht="18" customHeight="1" outlineLevel="2">
      <c r="C13" s="224"/>
      <c r="D13" s="5"/>
      <c r="E13" s="545" t="s">
        <v>15</v>
      </c>
      <c r="F13" s="5"/>
      <c r="G13" s="224"/>
    </row>
    <row r="14" spans="3:7" s="12" customFormat="1" ht="18" customHeight="1" outlineLevel="2">
      <c r="C14" s="224"/>
      <c r="D14" s="5"/>
      <c r="E14" s="545" t="s">
        <v>462</v>
      </c>
      <c r="F14" s="5"/>
      <c r="G14" s="224"/>
    </row>
    <row r="15" spans="3:7" s="12" customFormat="1" ht="18" customHeight="1" outlineLevel="2">
      <c r="C15" s="224"/>
      <c r="D15" s="5"/>
      <c r="E15" s="545" t="s">
        <v>461</v>
      </c>
      <c r="F15" s="5"/>
      <c r="G15" s="224"/>
    </row>
    <row r="16" spans="3:7" s="548" customFormat="1" ht="18" customHeight="1" outlineLevel="1">
      <c r="C16" s="546"/>
      <c r="D16" s="547"/>
      <c r="E16" s="544" t="s">
        <v>10</v>
      </c>
      <c r="F16" s="547"/>
      <c r="G16" s="546"/>
    </row>
    <row r="17" spans="3:7" ht="18" customHeight="1" outlineLevel="2">
      <c r="C17" s="1"/>
      <c r="D17" s="5"/>
      <c r="E17" s="545" t="s">
        <v>464</v>
      </c>
      <c r="F17" s="5"/>
      <c r="G17" s="1"/>
    </row>
    <row r="18" spans="3:7" ht="18" customHeight="1" outlineLevel="2">
      <c r="C18" s="1"/>
      <c r="D18" s="5"/>
      <c r="E18" s="545" t="s">
        <v>15</v>
      </c>
      <c r="F18" s="5"/>
      <c r="G18" s="1"/>
    </row>
    <row r="19" spans="3:7" ht="18" customHeight="1" outlineLevel="2">
      <c r="C19" s="1"/>
      <c r="D19" s="5"/>
      <c r="E19" s="545" t="s">
        <v>465</v>
      </c>
      <c r="F19" s="5"/>
      <c r="G19" s="1"/>
    </row>
    <row r="20" spans="3:7" ht="18" customHeight="1" outlineLevel="2">
      <c r="C20" s="1"/>
      <c r="D20" s="5"/>
      <c r="E20" s="545" t="s">
        <v>463</v>
      </c>
      <c r="F20" s="5"/>
      <c r="G20" s="1"/>
    </row>
    <row r="21" spans="3:7" ht="18" customHeight="1" outlineLevel="2">
      <c r="C21" s="1"/>
      <c r="D21" s="5"/>
      <c r="E21" s="545" t="s">
        <v>466</v>
      </c>
      <c r="F21" s="5"/>
      <c r="G21" s="1"/>
    </row>
    <row r="22" spans="3:7" s="548" customFormat="1" ht="18" customHeight="1" outlineLevel="1">
      <c r="C22" s="546"/>
      <c r="D22" s="547"/>
      <c r="E22" s="544" t="s">
        <v>11</v>
      </c>
      <c r="F22" s="547"/>
      <c r="G22" s="546"/>
    </row>
    <row r="23" spans="3:7" ht="18" customHeight="1" outlineLevel="2">
      <c r="C23" s="1"/>
      <c r="D23" s="5"/>
      <c r="E23" s="545" t="s">
        <v>464</v>
      </c>
      <c r="F23" s="5"/>
      <c r="G23" s="1"/>
    </row>
    <row r="24" spans="3:7" ht="18" customHeight="1" outlineLevel="2">
      <c r="C24" s="1"/>
      <c r="D24" s="5"/>
      <c r="E24" s="545" t="s">
        <v>15</v>
      </c>
      <c r="F24" s="5"/>
      <c r="G24" s="1"/>
    </row>
    <row r="25" spans="3:7" ht="18" customHeight="1" outlineLevel="2">
      <c r="C25" s="1"/>
      <c r="D25" s="5"/>
      <c r="E25" s="545" t="s">
        <v>461</v>
      </c>
      <c r="F25" s="5"/>
      <c r="G25" s="1"/>
    </row>
    <row r="26" spans="3:7" s="548" customFormat="1" ht="18" customHeight="1" outlineLevel="1">
      <c r="C26" s="546"/>
      <c r="D26" s="547"/>
      <c r="E26" s="544" t="s">
        <v>12</v>
      </c>
      <c r="F26" s="547"/>
      <c r="G26" s="546"/>
    </row>
    <row r="27" spans="3:7" ht="18" customHeight="1" outlineLevel="2">
      <c r="C27" s="1"/>
      <c r="D27" s="5"/>
      <c r="E27" s="545" t="s">
        <v>467</v>
      </c>
      <c r="F27" s="5"/>
      <c r="G27" s="1"/>
    </row>
    <row r="28" spans="3:7" ht="18" customHeight="1" outlineLevel="2">
      <c r="C28" s="1"/>
      <c r="D28" s="5"/>
      <c r="E28" s="545" t="s">
        <v>15</v>
      </c>
      <c r="F28" s="5"/>
      <c r="G28" s="1"/>
    </row>
    <row r="29" spans="3:7" ht="18" customHeight="1" outlineLevel="2">
      <c r="C29" s="1"/>
      <c r="D29" s="5"/>
      <c r="E29" s="545" t="s">
        <v>110</v>
      </c>
      <c r="F29" s="5"/>
      <c r="G29" s="1"/>
    </row>
    <row r="30" spans="3:7" ht="18" customHeight="1" outlineLevel="2">
      <c r="C30" s="1"/>
      <c r="D30" s="5"/>
      <c r="E30" s="545" t="s">
        <v>468</v>
      </c>
      <c r="F30" s="5"/>
      <c r="G30" s="1"/>
    </row>
    <row r="31" spans="3:7" ht="18" customHeight="1" outlineLevel="2">
      <c r="C31" s="1"/>
      <c r="D31" s="5"/>
      <c r="E31" s="545" t="s">
        <v>111</v>
      </c>
      <c r="F31" s="5"/>
      <c r="G31" s="1"/>
    </row>
    <row r="32" spans="3:7" ht="18" customHeight="1" outlineLevel="2">
      <c r="C32" s="1"/>
      <c r="D32" s="5"/>
      <c r="E32" s="545" t="s">
        <v>469</v>
      </c>
      <c r="F32" s="5"/>
      <c r="G32" s="1"/>
    </row>
    <row r="33" spans="3:7" ht="18" customHeight="1" outlineLevel="2">
      <c r="C33" s="1"/>
      <c r="D33" s="5"/>
      <c r="E33" s="545" t="s">
        <v>479</v>
      </c>
      <c r="F33" s="5"/>
      <c r="G33" s="1"/>
    </row>
    <row r="34" spans="3:7" ht="18" customHeight="1" outlineLevel="2">
      <c r="C34" s="1"/>
      <c r="D34" s="5"/>
      <c r="E34" s="545" t="s">
        <v>480</v>
      </c>
      <c r="F34" s="5"/>
      <c r="G34" s="1"/>
    </row>
    <row r="35" spans="3:7" ht="18" customHeight="1" outlineLevel="2">
      <c r="C35" s="1"/>
      <c r="D35" s="5"/>
      <c r="E35" s="545" t="s">
        <v>481</v>
      </c>
      <c r="F35" s="5"/>
      <c r="G35" s="1"/>
    </row>
    <row r="36" spans="3:7" s="548" customFormat="1" ht="18" customHeight="1" outlineLevel="1">
      <c r="C36" s="546"/>
      <c r="D36" s="547"/>
      <c r="E36" s="544" t="s">
        <v>13</v>
      </c>
      <c r="F36" s="547"/>
      <c r="G36" s="546"/>
    </row>
    <row r="37" spans="3:7" ht="18" customHeight="1" outlineLevel="1">
      <c r="C37" s="1"/>
      <c r="D37" s="9"/>
      <c r="E37" s="549" t="s">
        <v>14</v>
      </c>
      <c r="F37" s="5"/>
      <c r="G37" s="1"/>
    </row>
    <row r="38" spans="3:7" s="548" customFormat="1" ht="18" customHeight="1">
      <c r="C38" s="546"/>
      <c r="D38" s="547"/>
      <c r="E38" s="7" t="s">
        <v>2</v>
      </c>
      <c r="F38" s="547"/>
      <c r="G38" s="546"/>
    </row>
    <row r="39" spans="3:7" ht="18" customHeight="1" outlineLevel="1">
      <c r="C39" s="1"/>
      <c r="D39" s="9"/>
      <c r="E39" s="549" t="s">
        <v>470</v>
      </c>
      <c r="F39" s="5"/>
      <c r="G39" s="1"/>
    </row>
    <row r="40" spans="3:7" ht="18" customHeight="1" outlineLevel="1">
      <c r="C40" s="1"/>
      <c r="D40" s="9"/>
      <c r="E40" s="549" t="s">
        <v>471</v>
      </c>
      <c r="F40" s="5"/>
      <c r="G40" s="1"/>
    </row>
    <row r="41" spans="3:7" ht="18" customHeight="1" outlineLevel="1">
      <c r="C41" s="1"/>
      <c r="D41" s="9"/>
      <c r="E41" s="549" t="s">
        <v>193</v>
      </c>
      <c r="F41" s="5"/>
      <c r="G41" s="1"/>
    </row>
    <row r="42" spans="3:7" ht="18" customHeight="1" outlineLevel="1">
      <c r="C42" s="1"/>
      <c r="D42" s="9"/>
      <c r="E42" s="549" t="s">
        <v>472</v>
      </c>
      <c r="F42" s="5"/>
      <c r="G42" s="1"/>
    </row>
    <row r="43" spans="3:7" ht="18" customHeight="1" outlineLevel="1">
      <c r="C43" s="1"/>
      <c r="D43" s="9"/>
      <c r="E43" s="549" t="s">
        <v>194</v>
      </c>
      <c r="F43" s="5"/>
      <c r="G43" s="1"/>
    </row>
    <row r="44" spans="3:7" ht="18" customHeight="1" outlineLevel="1">
      <c r="C44" s="1"/>
      <c r="D44" s="9"/>
      <c r="E44" s="549" t="s">
        <v>473</v>
      </c>
      <c r="F44" s="5"/>
      <c r="G44" s="1"/>
    </row>
    <row r="45" spans="3:7" ht="18" customHeight="1" outlineLevel="1">
      <c r="C45" s="1"/>
      <c r="D45" s="9"/>
      <c r="E45" s="549" t="s">
        <v>11</v>
      </c>
      <c r="F45" s="5"/>
      <c r="G45" s="1"/>
    </row>
    <row r="46" spans="3:7" ht="18" customHeight="1">
      <c r="C46" s="1"/>
      <c r="D46" s="9"/>
      <c r="E46" s="7" t="s">
        <v>3</v>
      </c>
      <c r="F46" s="5"/>
      <c r="G46" s="1"/>
    </row>
    <row r="47" spans="3:7" ht="18" customHeight="1" outlineLevel="1">
      <c r="C47" s="1"/>
      <c r="D47" s="9"/>
      <c r="E47" s="549" t="s">
        <v>474</v>
      </c>
      <c r="F47" s="5"/>
      <c r="G47" s="1"/>
    </row>
    <row r="48" spans="3:7" ht="18" customHeight="1" outlineLevel="1">
      <c r="C48" s="1"/>
      <c r="D48" s="9"/>
      <c r="E48" s="549" t="s">
        <v>475</v>
      </c>
      <c r="F48" s="5"/>
      <c r="G48" s="1"/>
    </row>
    <row r="49" spans="3:7" ht="18" customHeight="1" outlineLevel="1">
      <c r="C49" s="1"/>
      <c r="D49" s="9"/>
      <c r="E49" s="549" t="s">
        <v>193</v>
      </c>
      <c r="F49" s="5"/>
      <c r="G49" s="1"/>
    </row>
    <row r="50" spans="3:7" ht="18" customHeight="1" outlineLevel="1">
      <c r="C50" s="1"/>
      <c r="D50" s="9"/>
      <c r="E50" s="549" t="s">
        <v>472</v>
      </c>
      <c r="F50" s="5"/>
      <c r="G50" s="1"/>
    </row>
    <row r="51" spans="3:7" ht="18" customHeight="1" outlineLevel="1">
      <c r="C51" s="1"/>
      <c r="D51" s="9"/>
      <c r="E51" s="549" t="s">
        <v>219</v>
      </c>
      <c r="F51" s="5"/>
      <c r="G51" s="1"/>
    </row>
    <row r="52" spans="3:7" ht="18" customHeight="1" outlineLevel="1">
      <c r="C52" s="1"/>
      <c r="D52" s="9"/>
      <c r="E52" s="549" t="s">
        <v>473</v>
      </c>
      <c r="F52" s="5"/>
      <c r="G52" s="1"/>
    </row>
    <row r="53" spans="3:7" ht="18" customHeight="1" outlineLevel="1">
      <c r="C53" s="1"/>
      <c r="D53" s="9"/>
      <c r="E53" s="549" t="s">
        <v>477</v>
      </c>
      <c r="F53" s="5"/>
      <c r="G53" s="1"/>
    </row>
    <row r="54" spans="3:7" ht="18" customHeight="1" outlineLevel="1">
      <c r="C54" s="1"/>
      <c r="D54" s="9"/>
      <c r="E54" s="549" t="s">
        <v>478</v>
      </c>
      <c r="F54" s="5"/>
      <c r="G54" s="1"/>
    </row>
    <row r="55" spans="3:7" ht="18" customHeight="1">
      <c r="C55" s="1"/>
      <c r="D55" s="9"/>
      <c r="E55" s="7" t="s">
        <v>4</v>
      </c>
      <c r="F55" s="5"/>
      <c r="G55" s="1"/>
    </row>
    <row r="56" spans="3:7" ht="18" customHeight="1" outlineLevel="1">
      <c r="C56" s="1"/>
      <c r="D56" s="9"/>
      <c r="E56" s="549" t="s">
        <v>476</v>
      </c>
      <c r="F56" s="5"/>
      <c r="G56" s="1"/>
    </row>
    <row r="57" spans="3:7" ht="18" customHeight="1" outlineLevel="1">
      <c r="C57" s="1"/>
      <c r="D57" s="9"/>
      <c r="E57" s="549" t="s">
        <v>475</v>
      </c>
      <c r="F57" s="5"/>
      <c r="G57" s="1"/>
    </row>
    <row r="58" spans="3:7" ht="18" customHeight="1" outlineLevel="1">
      <c r="C58" s="1"/>
      <c r="D58" s="9"/>
      <c r="E58" s="549" t="s">
        <v>494</v>
      </c>
      <c r="F58" s="5"/>
      <c r="G58" s="1"/>
    </row>
    <row r="59" spans="3:7" ht="18" customHeight="1" outlineLevel="1">
      <c r="C59" s="1"/>
      <c r="D59" s="9"/>
      <c r="E59" s="549" t="s">
        <v>472</v>
      </c>
      <c r="F59" s="5"/>
      <c r="G59" s="1"/>
    </row>
    <row r="60" spans="3:7" ht="18" customHeight="1" outlineLevel="1">
      <c r="C60" s="1"/>
      <c r="D60" s="9"/>
      <c r="E60" s="549" t="s">
        <v>495</v>
      </c>
      <c r="F60" s="5"/>
      <c r="G60" s="1"/>
    </row>
    <row r="61" spans="3:7" ht="18" customHeight="1" outlineLevel="1">
      <c r="C61" s="1"/>
      <c r="D61" s="9"/>
      <c r="E61" s="549" t="s">
        <v>473</v>
      </c>
      <c r="F61" s="5"/>
      <c r="G61" s="1"/>
    </row>
    <row r="62" spans="3:7" ht="18" customHeight="1" outlineLevel="1">
      <c r="C62" s="1"/>
      <c r="D62" s="9"/>
      <c r="E62" s="549" t="s">
        <v>477</v>
      </c>
      <c r="F62" s="5"/>
      <c r="G62" s="1"/>
    </row>
    <row r="63" spans="3:7" ht="18" customHeight="1" outlineLevel="1">
      <c r="C63" s="1"/>
      <c r="D63" s="9"/>
      <c r="E63" s="549" t="s">
        <v>478</v>
      </c>
      <c r="F63" s="5"/>
      <c r="G63" s="1"/>
    </row>
    <row r="64" spans="3:7" ht="18" customHeight="1">
      <c r="C64" s="1"/>
      <c r="D64" s="9"/>
      <c r="E64" s="7" t="s">
        <v>5</v>
      </c>
      <c r="F64" s="9"/>
      <c r="G64" s="1"/>
    </row>
    <row r="65" spans="3:10" ht="18" customHeight="1" outlineLevel="1">
      <c r="C65" s="1"/>
      <c r="D65" s="9"/>
      <c r="E65" s="549" t="s">
        <v>482</v>
      </c>
      <c r="F65" s="9"/>
      <c r="G65" s="1"/>
    </row>
    <row r="66" spans="3:10" ht="18" customHeight="1" outlineLevel="1">
      <c r="C66" s="1"/>
      <c r="D66" s="9"/>
      <c r="E66" s="549" t="s">
        <v>483</v>
      </c>
      <c r="F66" s="9"/>
      <c r="G66" s="1"/>
    </row>
    <row r="67" spans="3:10" ht="18" customHeight="1" outlineLevel="1">
      <c r="C67" s="1"/>
      <c r="D67" s="9"/>
      <c r="E67" s="549" t="s">
        <v>484</v>
      </c>
      <c r="F67" s="9"/>
      <c r="G67" s="1"/>
    </row>
    <row r="68" spans="3:10" ht="18" customHeight="1" outlineLevel="1">
      <c r="C68" s="1"/>
      <c r="D68" s="9"/>
      <c r="E68" s="549" t="s">
        <v>485</v>
      </c>
      <c r="F68" s="9"/>
      <c r="G68" s="1"/>
    </row>
    <row r="69" spans="3:10" ht="18" customHeight="1" outlineLevel="1">
      <c r="C69" s="1"/>
      <c r="D69" s="9"/>
      <c r="E69" s="549" t="s">
        <v>486</v>
      </c>
      <c r="F69" s="9"/>
      <c r="G69" s="1"/>
    </row>
    <row r="70" spans="3:10" ht="18" customHeight="1" outlineLevel="1">
      <c r="C70" s="1"/>
      <c r="D70" s="9"/>
      <c r="E70" s="549" t="s">
        <v>487</v>
      </c>
      <c r="F70" s="9"/>
      <c r="G70" s="1"/>
    </row>
    <row r="71" spans="3:10" ht="18" customHeight="1" outlineLevel="1">
      <c r="C71" s="1"/>
      <c r="D71" s="9"/>
      <c r="E71" s="549" t="s">
        <v>488</v>
      </c>
      <c r="F71" s="9"/>
      <c r="G71" s="1"/>
    </row>
    <row r="72" spans="3:10" ht="18" customHeight="1" outlineLevel="1">
      <c r="C72" s="1"/>
      <c r="D72" s="9"/>
      <c r="E72" s="549" t="s">
        <v>489</v>
      </c>
      <c r="F72" s="9"/>
      <c r="G72" s="1"/>
    </row>
    <row r="73" spans="3:10" ht="18" customHeight="1" outlineLevel="1">
      <c r="C73" s="1"/>
      <c r="D73" s="9"/>
      <c r="E73" s="549" t="s">
        <v>490</v>
      </c>
      <c r="F73" s="9"/>
      <c r="G73" s="1"/>
    </row>
    <row r="74" spans="3:10" ht="18" customHeight="1" outlineLevel="1">
      <c r="C74" s="1"/>
      <c r="D74" s="9"/>
      <c r="E74" s="549" t="s">
        <v>491</v>
      </c>
      <c r="F74" s="9"/>
      <c r="G74" s="1"/>
    </row>
    <row r="75" spans="3:10" ht="18" customHeight="1" outlineLevel="1">
      <c r="C75" s="1"/>
      <c r="D75" s="9"/>
      <c r="E75" s="549" t="s">
        <v>492</v>
      </c>
      <c r="F75" s="9"/>
      <c r="G75" s="1"/>
    </row>
    <row r="76" spans="3:10" ht="18" customHeight="1">
      <c r="C76" s="1"/>
      <c r="D76" s="9"/>
      <c r="E76" s="7" t="s">
        <v>6</v>
      </c>
      <c r="F76" s="9"/>
      <c r="G76" s="1"/>
      <c r="J76" s="10"/>
    </row>
    <row r="77" spans="3:10" ht="18" customHeight="1" outlineLevel="1">
      <c r="C77" s="1"/>
      <c r="D77" s="9"/>
      <c r="E77" s="549" t="s">
        <v>195</v>
      </c>
      <c r="F77" s="9"/>
      <c r="G77" s="1"/>
      <c r="J77" s="10"/>
    </row>
    <row r="78" spans="3:10" ht="18" customHeight="1" outlineLevel="1">
      <c r="C78" s="1"/>
      <c r="D78" s="9"/>
      <c r="E78" s="549" t="s">
        <v>300</v>
      </c>
      <c r="F78" s="9"/>
      <c r="G78" s="1"/>
      <c r="J78" s="10"/>
    </row>
    <row r="79" spans="3:10" ht="18" customHeight="1">
      <c r="C79" s="1"/>
      <c r="D79" s="9"/>
      <c r="E79" s="7" t="s">
        <v>7</v>
      </c>
      <c r="F79" s="9"/>
      <c r="G79" s="1"/>
      <c r="I79" s="10"/>
    </row>
    <row r="80" spans="3:10" ht="18" customHeight="1" outlineLevel="1">
      <c r="C80" s="1"/>
      <c r="D80" s="9"/>
      <c r="E80" s="549" t="s">
        <v>335</v>
      </c>
      <c r="F80" s="9"/>
      <c r="G80" s="1"/>
      <c r="I80" s="10"/>
    </row>
    <row r="81" spans="2:9" ht="18" customHeight="1" outlineLevel="1">
      <c r="C81" s="1"/>
      <c r="D81" s="9"/>
      <c r="E81" s="549" t="s">
        <v>336</v>
      </c>
      <c r="F81" s="9"/>
      <c r="G81" s="1"/>
      <c r="I81" s="10"/>
    </row>
    <row r="82" spans="2:9" ht="18" customHeight="1" outlineLevel="1">
      <c r="C82" s="1"/>
      <c r="D82" s="9"/>
      <c r="E82" s="549" t="s">
        <v>337</v>
      </c>
      <c r="F82" s="9"/>
      <c r="G82" s="1"/>
      <c r="I82" s="10"/>
    </row>
    <row r="83" spans="2:9" ht="18">
      <c r="C83" s="1"/>
      <c r="D83" s="9"/>
      <c r="E83" s="8"/>
      <c r="F83" s="9"/>
      <c r="G83" s="1"/>
    </row>
    <row r="84" spans="2:9">
      <c r="C84" s="1"/>
      <c r="D84" s="9"/>
      <c r="E84" s="9"/>
      <c r="F84" s="9"/>
      <c r="G84" s="1"/>
    </row>
    <row r="85" spans="2:9">
      <c r="C85" s="1"/>
      <c r="D85" s="1"/>
      <c r="E85" s="1"/>
      <c r="F85" s="1"/>
      <c r="G85" s="1"/>
    </row>
    <row r="88" spans="2:9">
      <c r="C88" s="551" t="s">
        <v>8</v>
      </c>
      <c r="D88" s="551"/>
      <c r="E88" s="551"/>
      <c r="F88" s="551"/>
      <c r="G88" s="551"/>
      <c r="H88" s="10"/>
    </row>
    <row r="92" spans="2:9">
      <c r="E92" s="10"/>
    </row>
    <row r="94" spans="2:9" ht="14.25">
      <c r="B94" s="11"/>
    </row>
  </sheetData>
  <mergeCells count="3">
    <mergeCell ref="D5:F5"/>
    <mergeCell ref="D6:F6"/>
    <mergeCell ref="C88:G88"/>
  </mergeCells>
  <hyperlinks>
    <hyperlink ref="E36" location="'Alojados evol mensual'!A1" tooltip="Evolución mensual " display="Evolución mensual "/>
    <hyperlink ref="E37" location="'tablas turistas por Temporada'!A1" tooltip="Temporada" display="Temporada"/>
    <hyperlink ref="E13" location="'var evolu x tipolo'!A1" tooltip="Variación interanual" display="Variación interanual"/>
    <hyperlink ref="E12" location="'tab. Turistas alojados tip'!A1" tooltip="Evolución anual" display="Evolución anual"/>
    <hyperlink ref="E14" location="'Alojados tipología'!A1" tooltip="Tipología de establecimiento" display="Tipología de establecimiento"/>
    <hyperlink ref="E15" location="'tab.Evolución mensual tipología'!A1" tooltip="Evolución mensual " display="Evolución mensual "/>
    <hyperlink ref="E18" location="'variación x zonas tipo '!A1" tooltip="Variación interanual" display="Variación interanual"/>
    <hyperlink ref="E17" location="'Tablas turistas zona y tip.'!A1" tooltip="Evolución anual" display="Evolución anual"/>
    <hyperlink ref="E20" location="'tablas Zonas mensual '!A1" tooltip="Evolución mensual " display="Evolución mensual "/>
    <hyperlink ref="E19" location="'Alojados zona tipología'!A1" tooltip="Zonas y tipología de establecimiento" display="Zonas y tipología de establecimiento"/>
    <hyperlink ref="E21" location="'Tablas Evo. mens. zonas y TIPO'!A1" tooltip="Evolución mensual por zonas tipología" display="Evolución mensual por zonas tipología"/>
    <hyperlink ref="E24" location="'VARIACIÓN EVOL POR CATEGORIA'!A1" tooltip="Variación interanual" display="Variación interanual"/>
    <hyperlink ref="E23" location="'tablas turistas por categorías '!A1" tooltip="Evolución anual" display="Evolución anual"/>
    <hyperlink ref="E25" location="'tab,Evolución mensual categoría'!A1" tooltip="Evolución mensual " display="Evolución mensual "/>
    <hyperlink ref="E28" location="'Nacionalidades  evolución mensu'!A1" tooltip="Variación interanual" display="Variación interanual"/>
    <hyperlink ref="E27" location="'Nacionalidades  evolución mensu'!A1" tooltip="Evolución anual" display="Alojados por nacionalidad"/>
    <hyperlink ref="E29" location="'Nacionalidad-evolución cuota'!A1" tooltip="Cuota sobre el total de alojados" display="Cuota sobre el total de alojados"/>
    <hyperlink ref="E30" location="'Nacionalidades '!A1" tooltip="Turistas alojados por nacionalidad" display="Turistas alojados por nacionalidad"/>
    <hyperlink ref="E34" location="'Nacionalidad-Alojamiento(datos)'!A1" tooltip="Alojados por categoría y tipología de establecimiento" display="Alojados por categoría y tipología de establecimiento"/>
    <hyperlink ref="E35" location="'Nacionalidad-Alojamiento'!A1" tooltip="Distribución por nacionalidad según categoría y tipología de establecimiento" display="Distribución por nacionalidad según categoría y tipología de establecimiento"/>
    <hyperlink ref="E32" location="'Distribución Nacionalidades'!A1" tooltip="Distribución por nacionalidad" display="Distribución por nacionalidad"/>
    <hyperlink ref="E31" location="'graficas evol mensual merc'!A1" tooltip="Distribución por nacionalidad" display="Evolución mensual de cada emisor"/>
    <hyperlink ref="E33" location="'Nacionalidad-Alojamiento(datos)'!A1" tooltip="Distribución por nacionalidad" display="Distribución por nacionalidad"/>
    <hyperlink ref="E42" location="'tablas pernocta cat ev anual'!A1" tooltip="Tipología y categoría de establecimiento" display="Tipología y categoría de los establecimientos"/>
    <hyperlink ref="E39" location="'Pernoctacion mensual'!A1" tooltip="Evolución mensual" display="Evolución mensual"/>
    <hyperlink ref="E41" location="'evoución PERNOCTA zona'!A1" tooltip="Variación interanual por zona turística y tipología de establecimiento" display="Variación interanual por zona turística y tipología de establecimiento"/>
    <hyperlink ref="E43" location="'evolución pernocta cat ev anual'!A1" tooltip="Variación interanual por  tipología y categoría de establecimiento" display="Variación interanual por  tipología y categoría de establecimiento"/>
    <hyperlink ref="E40" location="'Tablas PERNOCTA zona'!A1" tooltip="Evolución anual por zona turística y tipología de establecimiento" display="Evolución anual por zona turística y tipología de establecimiento"/>
    <hyperlink ref="E44" location="'Pernoctaciones tipología'!A1" tooltip="Tipología de establecimiento" display="Tipología de establecimiento"/>
    <hyperlink ref="E45" location="'Pernoctaciones  tipolog y categ'!A1" tooltip="Tipología y categoría de establecimiento" display="Tipología y categoría de establecimiento"/>
    <hyperlink ref="E48" location="'Tablas evol IO zona'!A1" tooltip="Zonas y tipología de establecimiento" display="Evolución anual por zona turística y tipología de establecimiento"/>
    <hyperlink ref="E50" location="'tablas evol IO CAT '!A1" tooltip="Tipología y categoría de establecimiento" display="Evolución anual por tipología y categoría de los establecimientos"/>
    <hyperlink ref="E47" location="'IO evolución mensual'!A1" tooltip="Evolución mensual IO" display="Evolución mensual"/>
    <hyperlink ref="E49" location="'evolución IO zona'!A1" tooltip="Variación interanual por zona turística y tipología de establecimiento" display="Variación interanual por zona turística y tipología de establecimiento"/>
    <hyperlink ref="E51" location="'evolución IO CAT '!A1" tooltip="Variación interanual por tipología y categoría de los establecimientos" display="Variación interanual por tipología y categoría de los establecimientos"/>
    <hyperlink ref="E52" location="'IO Tipología'!A1" tooltip="Tipología de establecimiento" display="Tipología de establecimiento"/>
    <hyperlink ref="E53" location="'IO zona y Tipología '!A1" tooltip="Zonas y tipología de establecimiento" display="Zona turística y tipología de establecimiento"/>
    <hyperlink ref="E54" location="'IO tipología y categoría'!A1" tooltip="Tipología y categoría de establecimiento" display="Tipología y categoría de establecimiento"/>
    <hyperlink ref="E57" location="'Tablas evol EM zona'!A1" tooltip="Zonas y tipología de establecimiento" display="Evolución anual por zona turística y tipología de establecimiento"/>
    <hyperlink ref="E59" location="'tablas evol EM CAT'!A1" tooltip="Tipología y categoría de establecimiento" display="Evolución anual por tipología y categoría de los establecimientos"/>
    <hyperlink ref="E56" location="'EM evolución mensual'!A1" tooltip="Evolución mensual EM" display="Evolución mensual"/>
    <hyperlink ref="E58" location="'evolución EM zona'!A1" tooltip="Variación interanual por zona turística y tipología de establecimiento" display="Variación interanual por zona turística y tipología de establecimiento"/>
    <hyperlink ref="E60" location="'evolución EM CAT'!A1" tooltip="Variación interanual por tipología y categoría de los establecimientos" display="Variación interanual por tipología y categoría de los establecimientos"/>
    <hyperlink ref="E61" location="'EM Tipología'!A1" tooltip="Tipología de establecimiento" display="Tipología de establecimiento"/>
    <hyperlink ref="E62" location="'EM zonas y tipología '!A1" tooltip="Zonas y tipología de establecimiento" display="Zona turística y tipología de establecimiento"/>
    <hyperlink ref="E63" location="'EM tipología y categoría'!A1" tooltip="Tipología y categoría de establecimiento" display="Tipología y categoría de establecimiento"/>
    <hyperlink ref="E65" location="'Alojados por municipio'!A1" tooltip="Alojados por municipio y tipología" display="Alojados por municipio y tipología"/>
    <hyperlink ref="E68" location="'pernocta municipio y catego'!A1" tooltip="Pernoctaciones por municipio y categoría" display="Pernoctaciones por municipio y categoría"/>
    <hyperlink ref="E67" location="'Pernoctaciones munic y tipologí'!A1" tooltip="Pernoctaciones por municipio y tipología" display="Pernoctaciones por municipio y tipología"/>
    <hyperlink ref="E66" location="'Alojados tipología y categoría'!A1" tooltip="Alojados por municipio y categoría" display="Alojados por municipio y categoría"/>
    <hyperlink ref="E69" location="'IO municipio y Tipología'!A1" tooltip="Indices de ocupación por municipio y tipología" display="Indices de ocupación por municipio y tipología"/>
    <hyperlink ref="E70" location="'IO municipio y catego'!A1" tooltip="Indices de ocupación por municipio y categoría" display="Indices de ocupación por municipio y categoría"/>
    <hyperlink ref="E71" location="'EM MUNICIPIO y tipología'!A1" tooltip="Estancia media por municipio y tipología" display="Estancia media por municipio y tipología"/>
    <hyperlink ref="E72" location="'EM municipio y catego'!A1" tooltip="Estancia media por municipio y categoría" display="Estancia media por municipio y categoría"/>
    <hyperlink ref="E73" location="'Nacionalidad-Zona (datos)'!A1" tooltip="Alojados por nacionalidad y municipio" display="Alojados por nacionalidad y municipio"/>
    <hyperlink ref="E74" location="'evolucion nac zonas'!A1" tooltip="Evolución de turistas alojados por nacionalidad y municipio" display="Evolución de turistas alojados por nacionalidad y municipio"/>
    <hyperlink ref="E75" location="'Nacionalidad-Zona'!A1" tooltip="Distribución por nacionalidad según municipio" display="Distribución por nacionalidad según municipio"/>
    <hyperlink ref="E77" location="'Ofe Aloj Estim zona cat '!A1" tooltip="Zonas y tipología de establecimiento" display="Zona turística y tipología de establecimiento"/>
    <hyperlink ref="E78" location="'Oferta Alojat Estim tipol categ'!A1" tooltip="Tipología y categoría de establecimiento" display="Tipología y categoría de establecimiento"/>
    <hyperlink ref="E80" location="'Plazas Autorizadas tipología'!A1" tooltip="Tipología del establecimiento - municipios" display="Tipología de establecimiento - municipios"/>
    <hyperlink ref="E81" location="'Cuotas Plazas Autorizadas05'!A1" tooltip="Distribución por tipología de establecimiento - municipios " display="Distribución por tipología de establecimiento - municipios "/>
    <hyperlink ref="E82" location="'Distrib Plazas Autor 03_04-05'!A1" tooltip="Distribución según tipología alojativa" display="Distribución según tipología y categor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C2:L72"/>
  <sheetViews>
    <sheetView showGridLines="0" showRowColHeaders="0" zoomScaleNormal="100" workbookViewId="0"/>
  </sheetViews>
  <sheetFormatPr baseColWidth="10" defaultRowHeight="15" outlineLevelRow="1"/>
  <cols>
    <col min="1" max="1" width="14.7109375" style="83" customWidth="1"/>
    <col min="2" max="3" width="11.42578125" style="83"/>
    <col min="4" max="12" width="13.85546875" style="83" customWidth="1"/>
    <col min="13" max="16384" width="11.42578125" style="83"/>
  </cols>
  <sheetData>
    <row r="2" spans="3:12" ht="44.25" customHeight="1"/>
    <row r="3" spans="3:12" ht="27" customHeight="1">
      <c r="C3" s="579" t="s">
        <v>76</v>
      </c>
      <c r="D3" s="579"/>
      <c r="E3" s="579"/>
      <c r="F3" s="579"/>
      <c r="G3" s="579"/>
      <c r="H3" s="579"/>
      <c r="I3" s="579"/>
      <c r="J3" s="579"/>
      <c r="K3" s="579"/>
      <c r="L3" s="579"/>
    </row>
    <row r="4" spans="3:12" s="84" customFormat="1" ht="24.75" customHeight="1">
      <c r="C4" s="580"/>
      <c r="D4" s="582" t="s">
        <v>74</v>
      </c>
      <c r="E4" s="583"/>
      <c r="F4" s="583"/>
      <c r="G4" s="582" t="s">
        <v>77</v>
      </c>
      <c r="H4" s="583"/>
      <c r="I4" s="583"/>
      <c r="J4" s="582" t="s">
        <v>78</v>
      </c>
      <c r="K4" s="583"/>
      <c r="L4" s="583"/>
    </row>
    <row r="5" spans="3:12" s="84" customFormat="1" ht="30">
      <c r="C5" s="581"/>
      <c r="D5" s="85" t="s">
        <v>79</v>
      </c>
      <c r="E5" s="85" t="s">
        <v>80</v>
      </c>
      <c r="F5" s="85" t="s">
        <v>59</v>
      </c>
      <c r="G5" s="85" t="s">
        <v>79</v>
      </c>
      <c r="H5" s="85" t="s">
        <v>80</v>
      </c>
      <c r="I5" s="85" t="s">
        <v>59</v>
      </c>
      <c r="J5" s="85" t="s">
        <v>81</v>
      </c>
      <c r="K5" s="85" t="s">
        <v>80</v>
      </c>
      <c r="L5" s="85" t="s">
        <v>27</v>
      </c>
    </row>
    <row r="6" spans="3:12" hidden="1">
      <c r="C6" s="34" t="s">
        <v>28</v>
      </c>
      <c r="D6" s="86" t="e">
        <v>#REF!</v>
      </c>
      <c r="E6" s="86" t="e">
        <v>#REF!</v>
      </c>
      <c r="F6" s="86" t="e">
        <v>#REF!</v>
      </c>
      <c r="G6" s="86" t="e">
        <v>#REF!</v>
      </c>
      <c r="H6" s="86" t="e">
        <v>#REF!</v>
      </c>
      <c r="I6" s="86" t="e">
        <v>#REF!</v>
      </c>
      <c r="J6" s="86" t="e">
        <v>#REF!</v>
      </c>
      <c r="K6" s="86" t="e">
        <v>#REF!</v>
      </c>
      <c r="L6" s="86" t="e">
        <v>#REF!</v>
      </c>
    </row>
    <row r="7" spans="3:12" hidden="1">
      <c r="C7" s="34" t="s">
        <v>29</v>
      </c>
      <c r="D7" s="86" t="e">
        <v>#REF!</v>
      </c>
      <c r="E7" s="86" t="e">
        <v>#REF!</v>
      </c>
      <c r="F7" s="86" t="e">
        <v>#REF!</v>
      </c>
      <c r="G7" s="86" t="e">
        <v>#REF!</v>
      </c>
      <c r="H7" s="86" t="e">
        <v>#REF!</v>
      </c>
      <c r="I7" s="86" t="e">
        <v>#REF!</v>
      </c>
      <c r="J7" s="86" t="e">
        <v>#REF!</v>
      </c>
      <c r="K7" s="86" t="e">
        <v>#REF!</v>
      </c>
      <c r="L7" s="86" t="e">
        <v>#REF!</v>
      </c>
    </row>
    <row r="8" spans="3:12" hidden="1">
      <c r="C8" s="34" t="s">
        <v>30</v>
      </c>
      <c r="D8" s="86" t="e">
        <v>#REF!</v>
      </c>
      <c r="E8" s="86" t="e">
        <v>#REF!</v>
      </c>
      <c r="F8" s="86" t="e">
        <v>#REF!</v>
      </c>
      <c r="G8" s="86" t="e">
        <v>#REF!</v>
      </c>
      <c r="H8" s="86" t="e">
        <v>#REF!</v>
      </c>
      <c r="I8" s="86" t="e">
        <v>#REF!</v>
      </c>
      <c r="J8" s="86" t="e">
        <v>#REF!</v>
      </c>
      <c r="K8" s="86" t="e">
        <v>#REF!</v>
      </c>
      <c r="L8" s="86" t="e">
        <v>#REF!</v>
      </c>
    </row>
    <row r="9" spans="3:12" hidden="1">
      <c r="C9" s="34" t="s">
        <v>31</v>
      </c>
      <c r="D9" s="86" t="e">
        <v>#REF!</v>
      </c>
      <c r="E9" s="86" t="e">
        <v>#REF!</v>
      </c>
      <c r="F9" s="86" t="e">
        <v>#REF!</v>
      </c>
      <c r="G9" s="86" t="e">
        <v>#REF!</v>
      </c>
      <c r="H9" s="86" t="e">
        <v>#REF!</v>
      </c>
      <c r="I9" s="86" t="e">
        <v>#REF!</v>
      </c>
      <c r="J9" s="86" t="e">
        <v>#REF!</v>
      </c>
      <c r="K9" s="86" t="e">
        <v>#REF!</v>
      </c>
      <c r="L9" s="86" t="e">
        <v>#REF!</v>
      </c>
    </row>
    <row r="10" spans="3:12">
      <c r="C10" s="34" t="s">
        <v>32</v>
      </c>
      <c r="D10" s="86">
        <v>64654</v>
      </c>
      <c r="E10" s="86">
        <v>73726</v>
      </c>
      <c r="F10" s="86">
        <v>138380</v>
      </c>
      <c r="G10" s="86">
        <v>215663</v>
      </c>
      <c r="H10" s="86">
        <v>157789</v>
      </c>
      <c r="I10" s="86">
        <v>373452</v>
      </c>
      <c r="J10" s="86">
        <v>283306</v>
      </c>
      <c r="K10" s="86">
        <v>181892</v>
      </c>
      <c r="L10" s="86">
        <v>465198</v>
      </c>
    </row>
    <row r="11" spans="3:12">
      <c r="C11" s="34" t="s">
        <v>33</v>
      </c>
      <c r="D11" s="86">
        <v>61026</v>
      </c>
      <c r="E11" s="86">
        <v>75580</v>
      </c>
      <c r="F11" s="86">
        <v>136606</v>
      </c>
      <c r="G11" s="86">
        <v>205258</v>
      </c>
      <c r="H11" s="86">
        <v>164062</v>
      </c>
      <c r="I11" s="86">
        <v>369320</v>
      </c>
      <c r="J11" s="86">
        <v>265054</v>
      </c>
      <c r="K11" s="86">
        <v>186205</v>
      </c>
      <c r="L11" s="86">
        <v>451259</v>
      </c>
    </row>
    <row r="12" spans="3:12">
      <c r="C12" s="34" t="s">
        <v>34</v>
      </c>
      <c r="D12" s="86">
        <v>49258</v>
      </c>
      <c r="E12" s="86">
        <v>58133</v>
      </c>
      <c r="F12" s="86">
        <v>107391</v>
      </c>
      <c r="G12" s="86">
        <v>167745</v>
      </c>
      <c r="H12" s="86">
        <v>119707</v>
      </c>
      <c r="I12" s="86">
        <v>287452</v>
      </c>
      <c r="J12" s="86">
        <v>230853</v>
      </c>
      <c r="K12" s="86">
        <v>144090</v>
      </c>
      <c r="L12" s="86">
        <v>374943</v>
      </c>
    </row>
    <row r="13" spans="3:12">
      <c r="C13" s="34" t="s">
        <v>35</v>
      </c>
      <c r="D13" s="86">
        <v>48879</v>
      </c>
      <c r="E13" s="86">
        <v>52797</v>
      </c>
      <c r="F13" s="86">
        <v>101676</v>
      </c>
      <c r="G13" s="86">
        <v>173954</v>
      </c>
      <c r="H13" s="86">
        <v>108089</v>
      </c>
      <c r="I13" s="86">
        <v>282043</v>
      </c>
      <c r="J13" s="86">
        <v>233329</v>
      </c>
      <c r="K13" s="86">
        <v>127968</v>
      </c>
      <c r="L13" s="86">
        <v>361297</v>
      </c>
    </row>
    <row r="14" spans="3:12">
      <c r="C14" s="34" t="s">
        <v>36</v>
      </c>
      <c r="D14" s="86">
        <v>58743</v>
      </c>
      <c r="E14" s="86">
        <v>67224</v>
      </c>
      <c r="F14" s="86">
        <v>125967</v>
      </c>
      <c r="G14" s="86">
        <v>197793</v>
      </c>
      <c r="H14" s="86">
        <v>142450</v>
      </c>
      <c r="I14" s="86">
        <v>340243</v>
      </c>
      <c r="J14" s="86">
        <v>258952</v>
      </c>
      <c r="K14" s="86">
        <v>163597</v>
      </c>
      <c r="L14" s="86">
        <v>422549</v>
      </c>
    </row>
    <row r="15" spans="3:12">
      <c r="C15" s="34" t="s">
        <v>37</v>
      </c>
      <c r="D15" s="86">
        <v>52887</v>
      </c>
      <c r="E15" s="86">
        <v>67131</v>
      </c>
      <c r="F15" s="86">
        <v>120018</v>
      </c>
      <c r="G15" s="86">
        <v>177083</v>
      </c>
      <c r="H15" s="86">
        <v>142182</v>
      </c>
      <c r="I15" s="86">
        <v>319265</v>
      </c>
      <c r="J15" s="86">
        <v>239927</v>
      </c>
      <c r="K15" s="86">
        <v>164434</v>
      </c>
      <c r="L15" s="86">
        <v>404361</v>
      </c>
    </row>
    <row r="16" spans="3:12">
      <c r="C16" s="34" t="s">
        <v>38</v>
      </c>
      <c r="D16" s="86">
        <v>47980</v>
      </c>
      <c r="E16" s="86">
        <v>61408</v>
      </c>
      <c r="F16" s="86">
        <v>109388</v>
      </c>
      <c r="G16" s="86">
        <v>160394</v>
      </c>
      <c r="H16" s="86">
        <v>127076</v>
      </c>
      <c r="I16" s="86">
        <v>287470</v>
      </c>
      <c r="J16" s="86">
        <v>223216</v>
      </c>
      <c r="K16" s="86">
        <v>146331</v>
      </c>
      <c r="L16" s="86">
        <v>369547</v>
      </c>
    </row>
    <row r="17" spans="3:12">
      <c r="C17" s="34" t="s">
        <v>39</v>
      </c>
      <c r="D17" s="86">
        <v>53581</v>
      </c>
      <c r="E17" s="86">
        <v>63802</v>
      </c>
      <c r="F17" s="86">
        <v>117383</v>
      </c>
      <c r="G17" s="86">
        <v>166831</v>
      </c>
      <c r="H17" s="86">
        <v>134526</v>
      </c>
      <c r="I17" s="86">
        <v>301357</v>
      </c>
      <c r="J17" s="86">
        <v>226497</v>
      </c>
      <c r="K17" s="86">
        <v>155740</v>
      </c>
      <c r="L17" s="86">
        <v>382237</v>
      </c>
    </row>
    <row r="18" spans="3:12" ht="30">
      <c r="C18" s="87" t="str">
        <f>actualizaciones!$A$2</f>
        <v xml:space="preserve">acumulado agosto 2010 </v>
      </c>
      <c r="D18" s="88">
        <v>437008</v>
      </c>
      <c r="E18" s="88">
        <v>519801</v>
      </c>
      <c r="F18" s="88">
        <v>956809</v>
      </c>
      <c r="G18" s="88">
        <v>1464721</v>
      </c>
      <c r="H18" s="88">
        <v>1095881</v>
      </c>
      <c r="I18" s="88">
        <v>2560602</v>
      </c>
      <c r="J18" s="88">
        <v>1961134</v>
      </c>
      <c r="K18" s="88">
        <v>1270257</v>
      </c>
      <c r="L18" s="88">
        <v>3231391</v>
      </c>
    </row>
    <row r="19" spans="3:12" hidden="1" outlineLevel="1">
      <c r="C19" s="34" t="s">
        <v>28</v>
      </c>
      <c r="D19" s="86">
        <v>49938</v>
      </c>
      <c r="E19" s="86">
        <v>60630</v>
      </c>
      <c r="F19" s="86">
        <v>110568</v>
      </c>
      <c r="G19" s="86">
        <v>163523</v>
      </c>
      <c r="H19" s="86">
        <v>130042</v>
      </c>
      <c r="I19" s="86">
        <v>293565</v>
      </c>
      <c r="J19" s="86">
        <v>226348</v>
      </c>
      <c r="K19" s="86">
        <v>154169</v>
      </c>
      <c r="L19" s="86">
        <v>380517</v>
      </c>
    </row>
    <row r="20" spans="3:12" hidden="1" outlineLevel="1">
      <c r="C20" s="34" t="s">
        <v>29</v>
      </c>
      <c r="D20" s="86">
        <v>48329</v>
      </c>
      <c r="E20" s="86">
        <v>57827</v>
      </c>
      <c r="F20" s="86">
        <v>106156</v>
      </c>
      <c r="G20" s="86">
        <v>162065</v>
      </c>
      <c r="H20" s="86">
        <v>125188</v>
      </c>
      <c r="I20" s="86">
        <v>287253</v>
      </c>
      <c r="J20" s="86">
        <v>225248</v>
      </c>
      <c r="K20" s="86">
        <v>146554</v>
      </c>
      <c r="L20" s="86">
        <v>371802</v>
      </c>
    </row>
    <row r="21" spans="3:12" hidden="1" outlineLevel="1">
      <c r="C21" s="34" t="s">
        <v>30</v>
      </c>
      <c r="D21" s="86">
        <v>54505</v>
      </c>
      <c r="E21" s="86">
        <v>67055</v>
      </c>
      <c r="F21" s="86">
        <v>121560</v>
      </c>
      <c r="G21" s="86">
        <v>182056</v>
      </c>
      <c r="H21" s="86">
        <v>141843</v>
      </c>
      <c r="I21" s="86">
        <v>323899</v>
      </c>
      <c r="J21" s="86">
        <v>240086</v>
      </c>
      <c r="K21" s="86">
        <v>164785</v>
      </c>
      <c r="L21" s="86">
        <v>404871</v>
      </c>
    </row>
    <row r="22" spans="3:12" hidden="1" outlineLevel="1">
      <c r="C22" s="34" t="s">
        <v>31</v>
      </c>
      <c r="D22" s="86">
        <v>49221</v>
      </c>
      <c r="E22" s="86">
        <v>55813</v>
      </c>
      <c r="F22" s="86">
        <v>105034</v>
      </c>
      <c r="G22" s="86">
        <v>158465</v>
      </c>
      <c r="H22" s="86">
        <v>120043</v>
      </c>
      <c r="I22" s="86">
        <v>278508</v>
      </c>
      <c r="J22" s="86">
        <v>213848</v>
      </c>
      <c r="K22" s="86">
        <v>140366</v>
      </c>
      <c r="L22" s="86">
        <v>354214</v>
      </c>
    </row>
    <row r="23" spans="3:12" hidden="1" outlineLevel="1">
      <c r="C23" s="34" t="s">
        <v>32</v>
      </c>
      <c r="D23" s="86">
        <v>58063</v>
      </c>
      <c r="E23" s="86">
        <v>76537</v>
      </c>
      <c r="F23" s="86">
        <v>134600</v>
      </c>
      <c r="G23" s="86">
        <v>196701</v>
      </c>
      <c r="H23" s="86">
        <v>166093</v>
      </c>
      <c r="I23" s="86">
        <v>362794</v>
      </c>
      <c r="J23" s="86">
        <v>270226</v>
      </c>
      <c r="K23" s="86">
        <v>197556</v>
      </c>
      <c r="L23" s="86">
        <v>467782</v>
      </c>
    </row>
    <row r="24" spans="3:12" hidden="1" outlineLevel="1">
      <c r="C24" s="34" t="s">
        <v>33</v>
      </c>
      <c r="D24" s="86">
        <v>54908</v>
      </c>
      <c r="E24" s="86">
        <v>73691</v>
      </c>
      <c r="F24" s="86">
        <v>128599</v>
      </c>
      <c r="G24" s="86">
        <v>189062</v>
      </c>
      <c r="H24" s="86">
        <v>150856</v>
      </c>
      <c r="I24" s="86">
        <v>339918</v>
      </c>
      <c r="J24" s="86">
        <v>255405</v>
      </c>
      <c r="K24" s="86">
        <v>178790</v>
      </c>
      <c r="L24" s="86">
        <v>434195</v>
      </c>
    </row>
    <row r="25" spans="3:12" hidden="1" outlineLevel="1">
      <c r="C25" s="34" t="s">
        <v>34</v>
      </c>
      <c r="D25" s="86">
        <v>46743</v>
      </c>
      <c r="E25" s="86">
        <v>54423</v>
      </c>
      <c r="F25" s="86">
        <v>101166</v>
      </c>
      <c r="G25" s="86">
        <v>155822</v>
      </c>
      <c r="H25" s="86">
        <v>111016</v>
      </c>
      <c r="I25" s="86">
        <v>266838</v>
      </c>
      <c r="J25" s="86">
        <v>213715</v>
      </c>
      <c r="K25" s="86">
        <v>136143</v>
      </c>
      <c r="L25" s="86">
        <v>349858</v>
      </c>
    </row>
    <row r="26" spans="3:12" hidden="1" outlineLevel="1">
      <c r="C26" s="34" t="s">
        <v>35</v>
      </c>
      <c r="D26" s="86">
        <v>45660</v>
      </c>
      <c r="E26" s="86">
        <v>54858</v>
      </c>
      <c r="F26" s="86">
        <v>100518</v>
      </c>
      <c r="G26" s="86">
        <v>159815</v>
      </c>
      <c r="H26" s="86">
        <v>110874</v>
      </c>
      <c r="I26" s="86">
        <v>270689</v>
      </c>
      <c r="J26" s="86">
        <v>217112</v>
      </c>
      <c r="K26" s="86">
        <v>133181</v>
      </c>
      <c r="L26" s="86">
        <v>350293</v>
      </c>
    </row>
    <row r="27" spans="3:12" hidden="1" outlineLevel="1">
      <c r="C27" s="34" t="s">
        <v>36</v>
      </c>
      <c r="D27" s="86">
        <v>55853</v>
      </c>
      <c r="E27" s="86">
        <v>67820</v>
      </c>
      <c r="F27" s="86">
        <v>123673</v>
      </c>
      <c r="G27" s="86">
        <v>184529</v>
      </c>
      <c r="H27" s="86">
        <v>139116</v>
      </c>
      <c r="I27" s="86">
        <v>323645</v>
      </c>
      <c r="J27" s="86">
        <v>253066</v>
      </c>
      <c r="K27" s="86">
        <v>165364</v>
      </c>
      <c r="L27" s="86">
        <v>418430</v>
      </c>
    </row>
    <row r="28" spans="3:12" hidden="1" outlineLevel="1">
      <c r="C28" s="34" t="s">
        <v>37</v>
      </c>
      <c r="D28" s="86">
        <v>48940</v>
      </c>
      <c r="E28" s="86">
        <v>76261</v>
      </c>
      <c r="F28" s="86">
        <v>125201</v>
      </c>
      <c r="G28" s="86">
        <v>164848</v>
      </c>
      <c r="H28" s="86">
        <v>152300</v>
      </c>
      <c r="I28" s="86">
        <v>317148</v>
      </c>
      <c r="J28" s="86">
        <v>230133</v>
      </c>
      <c r="K28" s="86">
        <v>179375</v>
      </c>
      <c r="L28" s="86">
        <v>409508</v>
      </c>
    </row>
    <row r="29" spans="3:12" hidden="1" outlineLevel="1">
      <c r="C29" s="34" t="s">
        <v>38</v>
      </c>
      <c r="D29" s="86">
        <v>47458</v>
      </c>
      <c r="E29" s="86">
        <v>67320</v>
      </c>
      <c r="F29" s="86">
        <v>114778</v>
      </c>
      <c r="G29" s="86">
        <v>161008</v>
      </c>
      <c r="H29" s="86">
        <v>139497</v>
      </c>
      <c r="I29" s="86">
        <v>300505</v>
      </c>
      <c r="J29" s="86">
        <v>223867</v>
      </c>
      <c r="K29" s="86">
        <v>161715</v>
      </c>
      <c r="L29" s="86">
        <v>385582</v>
      </c>
    </row>
    <row r="30" spans="3:12" hidden="1" outlineLevel="1">
      <c r="C30" s="34" t="s">
        <v>39</v>
      </c>
      <c r="D30" s="86">
        <v>44077</v>
      </c>
      <c r="E30" s="86">
        <v>70671</v>
      </c>
      <c r="F30" s="86">
        <v>114748</v>
      </c>
      <c r="G30" s="86">
        <v>154599</v>
      </c>
      <c r="H30" s="86">
        <v>144863</v>
      </c>
      <c r="I30" s="86">
        <v>299462</v>
      </c>
      <c r="J30" s="86">
        <v>212522</v>
      </c>
      <c r="K30" s="86">
        <v>168208</v>
      </c>
      <c r="L30" s="86">
        <v>380730</v>
      </c>
    </row>
    <row r="31" spans="3:12" collapsed="1">
      <c r="C31" s="89">
        <v>2009</v>
      </c>
      <c r="D31" s="90">
        <v>603695</v>
      </c>
      <c r="E31" s="90">
        <v>782906</v>
      </c>
      <c r="F31" s="90">
        <v>1386601</v>
      </c>
      <c r="G31" s="90">
        <v>2032493</v>
      </c>
      <c r="H31" s="90">
        <v>1631731</v>
      </c>
      <c r="I31" s="90">
        <v>3664224</v>
      </c>
      <c r="J31" s="90">
        <v>2781576</v>
      </c>
      <c r="K31" s="90">
        <v>1926206</v>
      </c>
      <c r="L31" s="90">
        <v>4707782</v>
      </c>
    </row>
    <row r="32" spans="3:12" hidden="1" outlineLevel="1">
      <c r="C32" s="34" t="s">
        <v>28</v>
      </c>
      <c r="D32" s="86">
        <v>49534</v>
      </c>
      <c r="E32" s="86">
        <v>68935</v>
      </c>
      <c r="F32" s="86">
        <v>118469</v>
      </c>
      <c r="G32" s="86">
        <v>164055</v>
      </c>
      <c r="H32" s="86">
        <v>147580</v>
      </c>
      <c r="I32" s="86">
        <v>311635</v>
      </c>
      <c r="J32" s="86">
        <v>234207</v>
      </c>
      <c r="K32" s="86">
        <v>175996</v>
      </c>
      <c r="L32" s="86">
        <v>410203</v>
      </c>
    </row>
    <row r="33" spans="3:12" hidden="1" outlineLevel="1">
      <c r="C33" s="34" t="s">
        <v>29</v>
      </c>
      <c r="D33" s="86">
        <v>53428</v>
      </c>
      <c r="E33" s="86">
        <v>77552</v>
      </c>
      <c r="F33" s="86">
        <v>130980</v>
      </c>
      <c r="G33" s="86">
        <v>173926</v>
      </c>
      <c r="H33" s="86">
        <v>157774</v>
      </c>
      <c r="I33" s="86">
        <v>331700</v>
      </c>
      <c r="J33" s="86">
        <v>246435</v>
      </c>
      <c r="K33" s="86">
        <v>185305</v>
      </c>
      <c r="L33" s="86">
        <v>431740</v>
      </c>
    </row>
    <row r="34" spans="3:12" hidden="1" outlineLevel="1">
      <c r="C34" s="34" t="s">
        <v>30</v>
      </c>
      <c r="D34" s="86">
        <v>56968</v>
      </c>
      <c r="E34" s="86">
        <v>73626</v>
      </c>
      <c r="F34" s="86">
        <v>130594</v>
      </c>
      <c r="G34" s="86">
        <v>187434</v>
      </c>
      <c r="H34" s="86">
        <v>156459</v>
      </c>
      <c r="I34" s="86">
        <v>343893</v>
      </c>
      <c r="J34" s="86">
        <v>257888</v>
      </c>
      <c r="K34" s="86">
        <v>183969</v>
      </c>
      <c r="L34" s="86">
        <v>441857</v>
      </c>
    </row>
    <row r="35" spans="3:12" hidden="1" outlineLevel="1">
      <c r="C35" s="34" t="s">
        <v>31</v>
      </c>
      <c r="D35" s="86">
        <v>52104</v>
      </c>
      <c r="E35" s="86">
        <v>57133</v>
      </c>
      <c r="F35" s="86">
        <v>109237</v>
      </c>
      <c r="G35" s="86">
        <v>169051</v>
      </c>
      <c r="H35" s="86">
        <v>124097</v>
      </c>
      <c r="I35" s="86">
        <v>293148</v>
      </c>
      <c r="J35" s="86">
        <v>240281</v>
      </c>
      <c r="K35" s="86">
        <v>151078</v>
      </c>
      <c r="L35" s="86">
        <v>391359</v>
      </c>
    </row>
    <row r="36" spans="3:12" ht="15" hidden="1" customHeight="1" outlineLevel="1">
      <c r="C36" s="34" t="s">
        <v>32</v>
      </c>
      <c r="D36" s="86">
        <v>63095</v>
      </c>
      <c r="E36" s="86">
        <v>82270</v>
      </c>
      <c r="F36" s="86">
        <v>145365</v>
      </c>
      <c r="G36" s="86">
        <v>212937</v>
      </c>
      <c r="H36" s="86">
        <v>184285</v>
      </c>
      <c r="I36" s="86">
        <v>397222</v>
      </c>
      <c r="J36" s="86">
        <v>303519</v>
      </c>
      <c r="K36" s="86">
        <v>228246</v>
      </c>
      <c r="L36" s="86">
        <v>531765</v>
      </c>
    </row>
    <row r="37" spans="3:12" ht="15" hidden="1" customHeight="1" outlineLevel="1">
      <c r="C37" s="34" t="s">
        <v>33</v>
      </c>
      <c r="D37" s="86">
        <v>58011</v>
      </c>
      <c r="E37" s="86">
        <v>74835</v>
      </c>
      <c r="F37" s="86">
        <v>132846</v>
      </c>
      <c r="G37" s="86">
        <v>196213</v>
      </c>
      <c r="H37" s="86">
        <v>154430</v>
      </c>
      <c r="I37" s="86">
        <v>350643</v>
      </c>
      <c r="J37" s="86">
        <v>276976</v>
      </c>
      <c r="K37" s="86">
        <v>190549</v>
      </c>
      <c r="L37" s="86">
        <v>467525</v>
      </c>
    </row>
    <row r="38" spans="3:12" ht="15" hidden="1" customHeight="1" outlineLevel="1">
      <c r="C38" s="34" t="s">
        <v>34</v>
      </c>
      <c r="D38" s="86">
        <v>53079</v>
      </c>
      <c r="E38" s="86">
        <v>67780</v>
      </c>
      <c r="F38" s="86">
        <v>120859</v>
      </c>
      <c r="G38" s="86">
        <v>174917</v>
      </c>
      <c r="H38" s="86">
        <v>128258</v>
      </c>
      <c r="I38" s="86">
        <v>303175</v>
      </c>
      <c r="J38" s="86">
        <v>245260</v>
      </c>
      <c r="K38" s="86">
        <v>157171</v>
      </c>
      <c r="L38" s="86">
        <v>402431</v>
      </c>
    </row>
    <row r="39" spans="3:12" hidden="1" outlineLevel="1">
      <c r="C39" s="34" t="s">
        <v>35</v>
      </c>
      <c r="D39" s="86">
        <v>56174</v>
      </c>
      <c r="E39" s="86">
        <v>57516</v>
      </c>
      <c r="F39" s="86">
        <v>113690</v>
      </c>
      <c r="G39" s="86">
        <v>184054</v>
      </c>
      <c r="H39" s="86">
        <v>124018</v>
      </c>
      <c r="I39" s="86">
        <v>308072</v>
      </c>
      <c r="J39" s="86">
        <v>258413</v>
      </c>
      <c r="K39" s="86">
        <v>154772</v>
      </c>
      <c r="L39" s="86">
        <v>413185</v>
      </c>
    </row>
    <row r="40" spans="3:12" hidden="1" outlineLevel="1">
      <c r="C40" s="34" t="s">
        <v>36</v>
      </c>
      <c r="D40" s="86">
        <v>54980</v>
      </c>
      <c r="E40" s="86">
        <v>63882</v>
      </c>
      <c r="F40" s="86">
        <v>118862</v>
      </c>
      <c r="G40" s="86">
        <v>183583</v>
      </c>
      <c r="H40" s="86">
        <v>133475</v>
      </c>
      <c r="I40" s="86">
        <v>317058</v>
      </c>
      <c r="J40" s="86">
        <v>261323</v>
      </c>
      <c r="K40" s="86">
        <v>163191</v>
      </c>
      <c r="L40" s="86">
        <v>424514</v>
      </c>
    </row>
    <row r="41" spans="3:12" hidden="1" outlineLevel="1">
      <c r="C41" s="34" t="s">
        <v>37</v>
      </c>
      <c r="D41" s="86">
        <v>61283</v>
      </c>
      <c r="E41" s="86">
        <v>86016</v>
      </c>
      <c r="F41" s="86">
        <v>147299</v>
      </c>
      <c r="G41" s="86">
        <v>208953</v>
      </c>
      <c r="H41" s="86">
        <v>178294</v>
      </c>
      <c r="I41" s="86">
        <v>387247</v>
      </c>
      <c r="J41" s="86">
        <v>294814</v>
      </c>
      <c r="K41" s="86">
        <v>213269</v>
      </c>
      <c r="L41" s="86">
        <v>508083</v>
      </c>
    </row>
    <row r="42" spans="3:12" hidden="1" outlineLevel="1">
      <c r="C42" s="34" t="s">
        <v>38</v>
      </c>
      <c r="D42" s="86">
        <v>53733</v>
      </c>
      <c r="E42" s="86">
        <v>83279</v>
      </c>
      <c r="F42" s="86">
        <v>137012</v>
      </c>
      <c r="G42" s="86">
        <v>184741</v>
      </c>
      <c r="H42" s="86">
        <v>173615</v>
      </c>
      <c r="I42" s="86">
        <v>358356</v>
      </c>
      <c r="J42" s="86">
        <v>260847</v>
      </c>
      <c r="K42" s="86">
        <v>199071</v>
      </c>
      <c r="L42" s="86">
        <v>459918</v>
      </c>
    </row>
    <row r="43" spans="3:12" hidden="1" outlineLevel="1">
      <c r="C43" s="34" t="s">
        <v>39</v>
      </c>
      <c r="D43" s="86">
        <v>54377</v>
      </c>
      <c r="E43" s="86">
        <v>71232</v>
      </c>
      <c r="F43" s="86">
        <v>125609</v>
      </c>
      <c r="G43" s="86">
        <v>169956</v>
      </c>
      <c r="H43" s="86">
        <v>144911</v>
      </c>
      <c r="I43" s="86">
        <v>314867</v>
      </c>
      <c r="J43" s="86">
        <v>238040</v>
      </c>
      <c r="K43" s="86">
        <v>171707</v>
      </c>
      <c r="L43" s="86">
        <v>409747</v>
      </c>
    </row>
    <row r="44" spans="3:12" collapsed="1">
      <c r="C44" s="91">
        <v>2008</v>
      </c>
      <c r="D44" s="92">
        <v>666766</v>
      </c>
      <c r="E44" s="92">
        <v>864056</v>
      </c>
      <c r="F44" s="92">
        <v>1530822</v>
      </c>
      <c r="G44" s="92">
        <v>2209820</v>
      </c>
      <c r="H44" s="92">
        <v>1807196</v>
      </c>
      <c r="I44" s="92">
        <v>4017016</v>
      </c>
      <c r="J44" s="92">
        <v>3118003</v>
      </c>
      <c r="K44" s="92">
        <v>2174324</v>
      </c>
      <c r="L44" s="92">
        <v>5292327</v>
      </c>
    </row>
    <row r="45" spans="3:12" hidden="1" outlineLevel="1">
      <c r="C45" s="34" t="s">
        <v>28</v>
      </c>
      <c r="D45" s="86">
        <v>51356</v>
      </c>
      <c r="E45" s="86">
        <v>78378</v>
      </c>
      <c r="F45" s="86">
        <v>129734</v>
      </c>
      <c r="G45" s="86">
        <v>172247</v>
      </c>
      <c r="H45" s="86">
        <v>156133</v>
      </c>
      <c r="I45" s="86">
        <v>328380</v>
      </c>
      <c r="J45" s="86">
        <v>249378</v>
      </c>
      <c r="K45" s="86">
        <v>188958</v>
      </c>
      <c r="L45" s="86">
        <v>438336</v>
      </c>
    </row>
    <row r="46" spans="3:12" hidden="1" outlineLevel="1">
      <c r="C46" s="34" t="s">
        <v>29</v>
      </c>
      <c r="D46" s="86">
        <v>56231</v>
      </c>
      <c r="E46" s="86">
        <v>75499</v>
      </c>
      <c r="F46" s="86">
        <v>131730</v>
      </c>
      <c r="G46" s="86">
        <v>185654</v>
      </c>
      <c r="H46" s="86">
        <v>164710</v>
      </c>
      <c r="I46" s="86">
        <v>350364</v>
      </c>
      <c r="J46" s="86">
        <v>263540</v>
      </c>
      <c r="K46" s="86">
        <v>193990</v>
      </c>
      <c r="L46" s="86">
        <v>457530</v>
      </c>
    </row>
    <row r="47" spans="3:12" hidden="1" outlineLevel="1">
      <c r="C47" s="34" t="s">
        <v>30</v>
      </c>
      <c r="D47" s="86">
        <v>59181</v>
      </c>
      <c r="E47" s="86">
        <v>73765</v>
      </c>
      <c r="F47" s="86">
        <v>132946</v>
      </c>
      <c r="G47" s="86">
        <v>199015</v>
      </c>
      <c r="H47" s="86">
        <v>158893</v>
      </c>
      <c r="I47" s="86">
        <v>357908</v>
      </c>
      <c r="J47" s="86">
        <v>275246</v>
      </c>
      <c r="K47" s="86">
        <v>191898</v>
      </c>
      <c r="L47" s="86">
        <v>467144</v>
      </c>
    </row>
    <row r="48" spans="3:12" hidden="1" outlineLevel="1">
      <c r="C48" s="34" t="s">
        <v>31</v>
      </c>
      <c r="D48" s="86">
        <v>54098</v>
      </c>
      <c r="E48" s="86">
        <v>55826</v>
      </c>
      <c r="F48" s="86">
        <v>109924</v>
      </c>
      <c r="G48" s="86">
        <v>175845</v>
      </c>
      <c r="H48" s="86">
        <v>125750</v>
      </c>
      <c r="I48" s="86">
        <v>301595</v>
      </c>
      <c r="J48" s="86">
        <v>253473</v>
      </c>
      <c r="K48" s="86">
        <v>156216</v>
      </c>
      <c r="L48" s="86">
        <v>409689</v>
      </c>
    </row>
    <row r="49" spans="3:12" hidden="1" outlineLevel="1">
      <c r="C49" s="34" t="s">
        <v>32</v>
      </c>
      <c r="D49" s="86">
        <v>61004</v>
      </c>
      <c r="E49" s="86">
        <v>77784</v>
      </c>
      <c r="F49" s="86">
        <v>138788</v>
      </c>
      <c r="G49" s="86">
        <v>205311</v>
      </c>
      <c r="H49" s="86">
        <v>182763</v>
      </c>
      <c r="I49" s="86">
        <v>388074</v>
      </c>
      <c r="J49" s="86">
        <v>298880</v>
      </c>
      <c r="K49" s="86">
        <v>229712</v>
      </c>
      <c r="L49" s="86">
        <v>528592</v>
      </c>
    </row>
    <row r="50" spans="3:12" hidden="1" outlineLevel="1">
      <c r="C50" s="34" t="s">
        <v>33</v>
      </c>
      <c r="D50" s="86">
        <v>57163</v>
      </c>
      <c r="E50" s="86">
        <v>67951</v>
      </c>
      <c r="F50" s="86">
        <v>125114</v>
      </c>
      <c r="G50" s="86">
        <v>189409</v>
      </c>
      <c r="H50" s="86">
        <v>149119</v>
      </c>
      <c r="I50" s="86">
        <v>338528</v>
      </c>
      <c r="J50" s="86">
        <v>275969</v>
      </c>
      <c r="K50" s="86">
        <v>190210</v>
      </c>
      <c r="L50" s="86">
        <v>466179</v>
      </c>
    </row>
    <row r="51" spans="3:12" hidden="1" outlineLevel="1">
      <c r="C51" s="34" t="s">
        <v>34</v>
      </c>
      <c r="D51" s="86">
        <v>52481</v>
      </c>
      <c r="E51" s="86">
        <v>59091</v>
      </c>
      <c r="F51" s="86">
        <v>111572</v>
      </c>
      <c r="G51" s="86">
        <v>172891</v>
      </c>
      <c r="H51" s="86">
        <v>130737</v>
      </c>
      <c r="I51" s="86">
        <v>303628</v>
      </c>
      <c r="J51" s="86">
        <v>246945</v>
      </c>
      <c r="K51" s="86">
        <v>164538</v>
      </c>
      <c r="L51" s="86">
        <v>411483</v>
      </c>
    </row>
    <row r="52" spans="3:12" hidden="1" outlineLevel="1">
      <c r="C52" s="34" t="s">
        <v>35</v>
      </c>
      <c r="D52" s="86">
        <v>45996</v>
      </c>
      <c r="E52" s="86">
        <v>51455</v>
      </c>
      <c r="F52" s="86">
        <v>97451</v>
      </c>
      <c r="G52" s="86">
        <v>146657</v>
      </c>
      <c r="H52" s="86">
        <v>105750</v>
      </c>
      <c r="I52" s="86">
        <v>252407</v>
      </c>
      <c r="J52" s="86">
        <v>210524</v>
      </c>
      <c r="K52" s="86">
        <v>131029</v>
      </c>
      <c r="L52" s="86">
        <v>341553</v>
      </c>
    </row>
    <row r="53" spans="3:12" hidden="1" outlineLevel="1">
      <c r="C53" s="34" t="s">
        <v>36</v>
      </c>
      <c r="D53" s="86">
        <v>52574</v>
      </c>
      <c r="E53" s="86">
        <v>61332</v>
      </c>
      <c r="F53" s="86">
        <v>113906</v>
      </c>
      <c r="G53" s="86">
        <v>185806</v>
      </c>
      <c r="H53" s="86">
        <v>141097</v>
      </c>
      <c r="I53" s="86">
        <v>326903</v>
      </c>
      <c r="J53" s="86">
        <v>265819</v>
      </c>
      <c r="K53" s="86">
        <v>172418</v>
      </c>
      <c r="L53" s="86">
        <v>438237</v>
      </c>
    </row>
    <row r="54" spans="3:12" hidden="1" outlineLevel="1">
      <c r="C54" s="34" t="s">
        <v>37</v>
      </c>
      <c r="D54" s="86">
        <v>60209</v>
      </c>
      <c r="E54" s="86">
        <v>78030</v>
      </c>
      <c r="F54" s="86">
        <v>138239</v>
      </c>
      <c r="G54" s="86">
        <v>195453</v>
      </c>
      <c r="H54" s="86">
        <v>177874</v>
      </c>
      <c r="I54" s="86">
        <v>373327</v>
      </c>
      <c r="J54" s="86">
        <v>278031</v>
      </c>
      <c r="K54" s="86">
        <v>210998</v>
      </c>
      <c r="L54" s="86">
        <v>489029</v>
      </c>
    </row>
    <row r="55" spans="3:12" hidden="1" outlineLevel="1">
      <c r="C55" s="34" t="s">
        <v>38</v>
      </c>
      <c r="D55" s="86">
        <v>51122</v>
      </c>
      <c r="E55" s="86">
        <v>73548</v>
      </c>
      <c r="F55" s="86">
        <v>124670</v>
      </c>
      <c r="G55" s="86">
        <v>171025</v>
      </c>
      <c r="H55" s="86">
        <v>155321</v>
      </c>
      <c r="I55" s="86">
        <v>326346</v>
      </c>
      <c r="J55" s="86">
        <v>242636</v>
      </c>
      <c r="K55" s="86">
        <v>181250</v>
      </c>
      <c r="L55" s="86">
        <v>423886</v>
      </c>
    </row>
    <row r="56" spans="3:12" hidden="1" outlineLevel="1">
      <c r="C56" s="34" t="s">
        <v>39</v>
      </c>
      <c r="D56" s="86">
        <v>54319</v>
      </c>
      <c r="E56" s="86">
        <v>66671</v>
      </c>
      <c r="F56" s="86">
        <v>120990</v>
      </c>
      <c r="G56" s="86">
        <v>168482</v>
      </c>
      <c r="H56" s="86">
        <v>144001</v>
      </c>
      <c r="I56" s="86">
        <v>312483</v>
      </c>
      <c r="J56" s="86">
        <v>236048</v>
      </c>
      <c r="K56" s="86">
        <v>171078</v>
      </c>
      <c r="L56" s="86">
        <v>407126</v>
      </c>
    </row>
    <row r="57" spans="3:12" collapsed="1">
      <c r="C57" s="91">
        <v>2007</v>
      </c>
      <c r="D57" s="92">
        <v>655734</v>
      </c>
      <c r="E57" s="92">
        <v>819330</v>
      </c>
      <c r="F57" s="92">
        <v>1475064</v>
      </c>
      <c r="G57" s="92">
        <v>2167795</v>
      </c>
      <c r="H57" s="92">
        <v>1792148</v>
      </c>
      <c r="I57" s="92">
        <v>3959943</v>
      </c>
      <c r="J57" s="92">
        <v>3096489</v>
      </c>
      <c r="K57" s="92">
        <v>2182295</v>
      </c>
      <c r="L57" s="92">
        <v>5278784</v>
      </c>
    </row>
    <row r="58" spans="3:12" hidden="1" outlineLevel="1">
      <c r="C58" s="34" t="s">
        <v>28</v>
      </c>
      <c r="D58" s="86">
        <v>56654</v>
      </c>
      <c r="E58" s="86">
        <v>76028</v>
      </c>
      <c r="F58" s="86">
        <v>132682</v>
      </c>
      <c r="G58" s="86">
        <v>181193</v>
      </c>
      <c r="H58" s="86">
        <v>166507</v>
      </c>
      <c r="I58" s="86">
        <v>347700</v>
      </c>
      <c r="J58" s="86">
        <v>257174</v>
      </c>
      <c r="K58" s="86">
        <v>199259</v>
      </c>
      <c r="L58" s="86">
        <v>456433</v>
      </c>
    </row>
    <row r="59" spans="3:12" hidden="1" outlineLevel="1">
      <c r="C59" s="34" t="s">
        <v>29</v>
      </c>
      <c r="D59" s="86">
        <v>56093</v>
      </c>
      <c r="E59" s="86">
        <v>66778</v>
      </c>
      <c r="F59" s="86">
        <v>122871</v>
      </c>
      <c r="G59" s="86">
        <v>179081</v>
      </c>
      <c r="H59" s="86">
        <v>145484</v>
      </c>
      <c r="I59" s="86">
        <v>324565</v>
      </c>
      <c r="J59" s="86">
        <v>257285</v>
      </c>
      <c r="K59" s="86">
        <v>175252</v>
      </c>
      <c r="L59" s="86">
        <v>432537</v>
      </c>
    </row>
    <row r="60" spans="3:12" hidden="1" outlineLevel="1">
      <c r="C60" s="34" t="s">
        <v>30</v>
      </c>
      <c r="D60" s="86">
        <v>67421</v>
      </c>
      <c r="E60" s="86">
        <v>77945</v>
      </c>
      <c r="F60" s="86">
        <v>145366</v>
      </c>
      <c r="G60" s="86">
        <v>207424</v>
      </c>
      <c r="H60" s="86">
        <v>172301</v>
      </c>
      <c r="I60" s="86">
        <v>379725</v>
      </c>
      <c r="J60" s="86">
        <v>283799</v>
      </c>
      <c r="K60" s="86">
        <v>204016</v>
      </c>
      <c r="L60" s="86">
        <v>487815</v>
      </c>
    </row>
    <row r="61" spans="3:12" hidden="1" outlineLevel="1">
      <c r="C61" s="34" t="s">
        <v>31</v>
      </c>
      <c r="D61" s="86">
        <v>59354</v>
      </c>
      <c r="E61" s="86">
        <v>66456</v>
      </c>
      <c r="F61" s="86">
        <v>125810</v>
      </c>
      <c r="G61" s="86">
        <v>186392</v>
      </c>
      <c r="H61" s="86">
        <v>157341</v>
      </c>
      <c r="I61" s="86">
        <v>343733</v>
      </c>
      <c r="J61" s="86">
        <v>271419</v>
      </c>
      <c r="K61" s="86">
        <v>192507</v>
      </c>
      <c r="L61" s="86">
        <v>463926</v>
      </c>
    </row>
    <row r="62" spans="3:12" hidden="1" outlineLevel="1">
      <c r="C62" s="34" t="s">
        <v>32</v>
      </c>
      <c r="D62" s="86">
        <v>63277</v>
      </c>
      <c r="E62" s="86">
        <v>81066</v>
      </c>
      <c r="F62" s="86">
        <v>144343</v>
      </c>
      <c r="G62" s="86">
        <v>207253</v>
      </c>
      <c r="H62" s="86">
        <v>185044</v>
      </c>
      <c r="I62" s="86">
        <v>392297</v>
      </c>
      <c r="J62" s="86">
        <v>301594</v>
      </c>
      <c r="K62" s="86">
        <v>231405</v>
      </c>
      <c r="L62" s="86">
        <v>532999</v>
      </c>
    </row>
    <row r="63" spans="3:12" hidden="1" outlineLevel="1">
      <c r="C63" s="34" t="s">
        <v>33</v>
      </c>
      <c r="D63" s="86">
        <v>55935</v>
      </c>
      <c r="E63" s="86">
        <v>71739</v>
      </c>
      <c r="F63" s="86">
        <v>127674</v>
      </c>
      <c r="G63" s="86">
        <v>188344</v>
      </c>
      <c r="H63" s="86">
        <v>164669</v>
      </c>
      <c r="I63" s="86">
        <v>353013</v>
      </c>
      <c r="J63" s="86">
        <v>279188</v>
      </c>
      <c r="K63" s="86">
        <v>206958</v>
      </c>
      <c r="L63" s="86">
        <v>486146</v>
      </c>
    </row>
    <row r="64" spans="3:12" hidden="1" outlineLevel="1">
      <c r="C64" s="34" t="s">
        <v>34</v>
      </c>
      <c r="D64" s="86">
        <v>52258</v>
      </c>
      <c r="E64" s="86">
        <v>62296</v>
      </c>
      <c r="F64" s="86">
        <v>114554</v>
      </c>
      <c r="G64" s="86">
        <v>171402</v>
      </c>
      <c r="H64" s="86">
        <v>144907</v>
      </c>
      <c r="I64" s="86">
        <v>316309</v>
      </c>
      <c r="J64" s="86">
        <v>247714</v>
      </c>
      <c r="K64" s="86">
        <v>177405</v>
      </c>
      <c r="L64" s="86">
        <v>425119</v>
      </c>
    </row>
    <row r="65" spans="3:12" hidden="1" outlineLevel="1">
      <c r="C65" s="34" t="s">
        <v>35</v>
      </c>
      <c r="D65" s="86">
        <v>50306</v>
      </c>
      <c r="E65" s="86">
        <v>52678</v>
      </c>
      <c r="F65" s="86">
        <v>102984</v>
      </c>
      <c r="G65" s="86">
        <v>161609</v>
      </c>
      <c r="H65" s="86">
        <v>118405</v>
      </c>
      <c r="I65" s="86">
        <v>280014</v>
      </c>
      <c r="J65" s="86">
        <v>231999</v>
      </c>
      <c r="K65" s="86">
        <v>144399</v>
      </c>
      <c r="L65" s="86">
        <v>376398</v>
      </c>
    </row>
    <row r="66" spans="3:12" hidden="1" outlineLevel="1">
      <c r="C66" s="34" t="s">
        <v>36</v>
      </c>
      <c r="D66" s="86">
        <v>60574</v>
      </c>
      <c r="E66" s="86">
        <v>72039</v>
      </c>
      <c r="F66" s="86">
        <v>132613</v>
      </c>
      <c r="G66" s="86">
        <v>202516</v>
      </c>
      <c r="H66" s="86">
        <v>159496</v>
      </c>
      <c r="I66" s="86">
        <v>362012</v>
      </c>
      <c r="J66" s="86">
        <v>280921</v>
      </c>
      <c r="K66" s="86">
        <v>195664</v>
      </c>
      <c r="L66" s="86">
        <v>476585</v>
      </c>
    </row>
    <row r="67" spans="3:12" hidden="1" outlineLevel="1">
      <c r="C67" s="34" t="s">
        <v>37</v>
      </c>
      <c r="D67" s="86">
        <v>56176</v>
      </c>
      <c r="E67" s="86">
        <v>78767</v>
      </c>
      <c r="F67" s="86">
        <v>134943</v>
      </c>
      <c r="G67" s="86">
        <v>186145</v>
      </c>
      <c r="H67" s="86">
        <v>172447</v>
      </c>
      <c r="I67" s="86">
        <v>358592</v>
      </c>
      <c r="J67" s="86">
        <v>263907</v>
      </c>
      <c r="K67" s="86">
        <v>205829</v>
      </c>
      <c r="L67" s="86">
        <v>469736</v>
      </c>
    </row>
    <row r="68" spans="3:12" hidden="1" outlineLevel="1">
      <c r="C68" s="34" t="s">
        <v>38</v>
      </c>
      <c r="D68" s="86">
        <v>48391</v>
      </c>
      <c r="E68" s="86">
        <v>70498</v>
      </c>
      <c r="F68" s="86">
        <v>118889</v>
      </c>
      <c r="G68" s="86">
        <v>164677</v>
      </c>
      <c r="H68" s="86">
        <v>157199</v>
      </c>
      <c r="I68" s="86">
        <v>321876</v>
      </c>
      <c r="J68" s="86">
        <v>236296</v>
      </c>
      <c r="K68" s="86">
        <v>185317</v>
      </c>
      <c r="L68" s="86">
        <v>421613</v>
      </c>
    </row>
    <row r="69" spans="3:12" hidden="1" outlineLevel="1">
      <c r="C69" s="34" t="s">
        <v>39</v>
      </c>
      <c r="D69" s="86">
        <v>52705</v>
      </c>
      <c r="E69" s="86">
        <v>77069</v>
      </c>
      <c r="F69" s="86">
        <v>129774</v>
      </c>
      <c r="G69" s="86">
        <v>169771</v>
      </c>
      <c r="H69" s="86">
        <v>159303</v>
      </c>
      <c r="I69" s="86">
        <v>329074</v>
      </c>
      <c r="J69" s="86">
        <v>233515</v>
      </c>
      <c r="K69" s="86">
        <v>188191</v>
      </c>
      <c r="L69" s="86">
        <v>421706</v>
      </c>
    </row>
    <row r="70" spans="3:12" collapsed="1">
      <c r="C70" s="91">
        <v>2006</v>
      </c>
      <c r="D70" s="92">
        <v>679144</v>
      </c>
      <c r="E70" s="92">
        <v>853359</v>
      </c>
      <c r="F70" s="92">
        <v>1532503</v>
      </c>
      <c r="G70" s="92">
        <v>2205807</v>
      </c>
      <c r="H70" s="92">
        <v>1903103</v>
      </c>
      <c r="I70" s="92">
        <v>4108910</v>
      </c>
      <c r="J70" s="92">
        <v>3144811</v>
      </c>
      <c r="K70" s="92">
        <v>2306202</v>
      </c>
      <c r="L70" s="92">
        <v>5451013</v>
      </c>
    </row>
    <row r="71" spans="3:12" hidden="1">
      <c r="C71" s="91">
        <v>1978</v>
      </c>
      <c r="D71" s="92" t="e">
        <v>#REF!</v>
      </c>
      <c r="E71" s="92" t="e">
        <v>#REF!</v>
      </c>
      <c r="F71" s="92" t="e">
        <v>#REF!</v>
      </c>
      <c r="G71" s="92" t="e">
        <v>#REF!</v>
      </c>
      <c r="H71" s="92" t="e">
        <v>#REF!</v>
      </c>
      <c r="I71" s="92" t="e">
        <v>#REF!</v>
      </c>
      <c r="J71" s="92" t="e">
        <v>#REF!</v>
      </c>
      <c r="K71" s="92" t="e">
        <v>#REF!</v>
      </c>
      <c r="L71" s="92" t="e">
        <v>#REF!</v>
      </c>
    </row>
    <row r="72" spans="3:12">
      <c r="C72" s="576" t="s">
        <v>67</v>
      </c>
      <c r="D72" s="577"/>
      <c r="E72" s="577"/>
      <c r="F72" s="577"/>
      <c r="G72" s="577"/>
      <c r="H72" s="577"/>
      <c r="I72" s="577"/>
      <c r="J72" s="577"/>
      <c r="K72" s="577"/>
      <c r="L72" s="578"/>
    </row>
  </sheetData>
  <mergeCells count="6">
    <mergeCell ref="C72:L72"/>
    <mergeCell ref="C3:L3"/>
    <mergeCell ref="C4:C5"/>
    <mergeCell ref="D4:F4"/>
    <mergeCell ref="G4:I4"/>
    <mergeCell ref="J4:L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2:K58"/>
  <sheetViews>
    <sheetView showGridLines="0" showRowColHeaders="0" zoomScaleNormal="100" workbookViewId="0">
      <selection activeCell="L58" sqref="L58"/>
    </sheetView>
  </sheetViews>
  <sheetFormatPr baseColWidth="10" defaultRowHeight="15" outlineLevelRow="1"/>
  <cols>
    <col min="1" max="1" width="18" customWidth="1"/>
    <col min="3" max="11" width="13" customWidth="1"/>
  </cols>
  <sheetData>
    <row r="2" spans="2:11" ht="48.75" customHeight="1"/>
    <row r="3" spans="2:11" ht="31.5" customHeight="1">
      <c r="B3" s="579" t="s">
        <v>82</v>
      </c>
      <c r="C3" s="579"/>
      <c r="D3" s="579"/>
      <c r="E3" s="579"/>
      <c r="F3" s="579"/>
      <c r="G3" s="579"/>
      <c r="H3" s="579"/>
      <c r="I3" s="579"/>
      <c r="J3" s="579"/>
      <c r="K3" s="579"/>
    </row>
    <row r="4" spans="2:11" s="93" customFormat="1" ht="26.25" customHeight="1">
      <c r="B4" s="580"/>
      <c r="C4" s="582" t="s">
        <v>74</v>
      </c>
      <c r="D4" s="583"/>
      <c r="E4" s="583"/>
      <c r="F4" s="582" t="s">
        <v>77</v>
      </c>
      <c r="G4" s="583"/>
      <c r="H4" s="583"/>
      <c r="I4" s="582" t="s">
        <v>78</v>
      </c>
      <c r="J4" s="583"/>
      <c r="K4" s="583"/>
    </row>
    <row r="5" spans="2:11" s="93" customFormat="1" ht="30">
      <c r="B5" s="581"/>
      <c r="C5" s="85" t="s">
        <v>79</v>
      </c>
      <c r="D5" s="85" t="s">
        <v>80</v>
      </c>
      <c r="E5" s="85" t="s">
        <v>59</v>
      </c>
      <c r="F5" s="85" t="s">
        <v>79</v>
      </c>
      <c r="G5" s="85" t="s">
        <v>80</v>
      </c>
      <c r="H5" s="85" t="s">
        <v>59</v>
      </c>
      <c r="I5" s="85" t="s">
        <v>81</v>
      </c>
      <c r="J5" s="85" t="s">
        <v>80</v>
      </c>
      <c r="K5" s="85" t="s">
        <v>27</v>
      </c>
    </row>
    <row r="6" spans="2:11" hidden="1">
      <c r="B6" s="34" t="s">
        <v>28</v>
      </c>
      <c r="C6" s="94" t="str">
        <f>IFERROR('Tablas turistas zona y tip.'!D6/'Tablas turistas zona y tip.'!D19-1,"-")</f>
        <v>-</v>
      </c>
      <c r="D6" s="94" t="str">
        <f>IFERROR('Tablas turistas zona y tip.'!E6/'Tablas turistas zona y tip.'!E19-1,"-")</f>
        <v>-</v>
      </c>
      <c r="E6" s="94" t="str">
        <f>IFERROR('Tablas turistas zona y tip.'!F6/'Tablas turistas zona y tip.'!F19-1,"-")</f>
        <v>-</v>
      </c>
      <c r="F6" s="94" t="str">
        <f>IFERROR('Tablas turistas zona y tip.'!G6/'Tablas turistas zona y tip.'!G19-1,"-")</f>
        <v>-</v>
      </c>
      <c r="G6" s="94" t="str">
        <f>IFERROR('Tablas turistas zona y tip.'!H6/'Tablas turistas zona y tip.'!H19-1,"-")</f>
        <v>-</v>
      </c>
      <c r="H6" s="94" t="str">
        <f>IFERROR('Tablas turistas zona y tip.'!I6/'Tablas turistas zona y tip.'!I19-1,"-")</f>
        <v>-</v>
      </c>
      <c r="I6" s="94" t="str">
        <f>IFERROR('Tablas turistas zona y tip.'!J6/'Tablas turistas zona y tip.'!J19-1,"-")</f>
        <v>-</v>
      </c>
      <c r="J6" s="94" t="str">
        <f>IFERROR('Tablas turistas zona y tip.'!K6/'Tablas turistas zona y tip.'!K19-1,"-")</f>
        <v>-</v>
      </c>
      <c r="K6" s="94" t="str">
        <f>IFERROR('Tablas turistas zona y tip.'!L6/'Tablas turistas zona y tip.'!L19-1,"-")</f>
        <v>-</v>
      </c>
    </row>
    <row r="7" spans="2:11" hidden="1">
      <c r="B7" s="34" t="s">
        <v>29</v>
      </c>
      <c r="C7" s="94" t="str">
        <f>IFERROR('Tablas turistas zona y tip.'!D7/'Tablas turistas zona y tip.'!D20-1,"-")</f>
        <v>-</v>
      </c>
      <c r="D7" s="94" t="str">
        <f>IFERROR('Tablas turistas zona y tip.'!E7/'Tablas turistas zona y tip.'!E20-1,"-")</f>
        <v>-</v>
      </c>
      <c r="E7" s="94" t="str">
        <f>IFERROR('Tablas turistas zona y tip.'!F7/'Tablas turistas zona y tip.'!F20-1,"-")</f>
        <v>-</v>
      </c>
      <c r="F7" s="94" t="str">
        <f>IFERROR('Tablas turistas zona y tip.'!G7/'Tablas turistas zona y tip.'!G20-1,"-")</f>
        <v>-</v>
      </c>
      <c r="G7" s="94" t="str">
        <f>IFERROR('Tablas turistas zona y tip.'!H7/'Tablas turistas zona y tip.'!H20-1,"-")</f>
        <v>-</v>
      </c>
      <c r="H7" s="94" t="str">
        <f>IFERROR('Tablas turistas zona y tip.'!I7/'Tablas turistas zona y tip.'!I20-1,"-")</f>
        <v>-</v>
      </c>
      <c r="I7" s="94" t="str">
        <f>IFERROR('Tablas turistas zona y tip.'!J7/'Tablas turistas zona y tip.'!J20-1,"-")</f>
        <v>-</v>
      </c>
      <c r="J7" s="94" t="str">
        <f>IFERROR('Tablas turistas zona y tip.'!K7/'Tablas turistas zona y tip.'!K20-1,"-")</f>
        <v>-</v>
      </c>
      <c r="K7" s="94" t="str">
        <f>IFERROR('Tablas turistas zona y tip.'!L7/'Tablas turistas zona y tip.'!L20-1,"-")</f>
        <v>-</v>
      </c>
    </row>
    <row r="8" spans="2:11" hidden="1">
      <c r="B8" s="34" t="s">
        <v>30</v>
      </c>
      <c r="C8" s="94" t="str">
        <f>IFERROR('Tablas turistas zona y tip.'!D8/'Tablas turistas zona y tip.'!D21-1,"-")</f>
        <v>-</v>
      </c>
      <c r="D8" s="94" t="str">
        <f>IFERROR('Tablas turistas zona y tip.'!E8/'Tablas turistas zona y tip.'!E21-1,"-")</f>
        <v>-</v>
      </c>
      <c r="E8" s="94" t="str">
        <f>IFERROR('Tablas turistas zona y tip.'!F8/'Tablas turistas zona y tip.'!F21-1,"-")</f>
        <v>-</v>
      </c>
      <c r="F8" s="94" t="str">
        <f>IFERROR('Tablas turistas zona y tip.'!G8/'Tablas turistas zona y tip.'!G21-1,"-")</f>
        <v>-</v>
      </c>
      <c r="G8" s="94" t="str">
        <f>IFERROR('Tablas turistas zona y tip.'!H8/'Tablas turistas zona y tip.'!H21-1,"-")</f>
        <v>-</v>
      </c>
      <c r="H8" s="94" t="str">
        <f>IFERROR('Tablas turistas zona y tip.'!I8/'Tablas turistas zona y tip.'!I21-1,"-")</f>
        <v>-</v>
      </c>
      <c r="I8" s="94" t="str">
        <f>IFERROR('Tablas turistas zona y tip.'!J8/'Tablas turistas zona y tip.'!J21-1,"-")</f>
        <v>-</v>
      </c>
      <c r="J8" s="94" t="str">
        <f>IFERROR('Tablas turistas zona y tip.'!K8/'Tablas turistas zona y tip.'!K21-1,"-")</f>
        <v>-</v>
      </c>
      <c r="K8" s="94" t="str">
        <f>IFERROR('Tablas turistas zona y tip.'!L8/'Tablas turistas zona y tip.'!L21-1,"-")</f>
        <v>-</v>
      </c>
    </row>
    <row r="9" spans="2:11" hidden="1">
      <c r="B9" s="34" t="s">
        <v>31</v>
      </c>
      <c r="C9" s="94" t="str">
        <f>IFERROR('Tablas turistas zona y tip.'!D9/'Tablas turistas zona y tip.'!D22-1,"-")</f>
        <v>-</v>
      </c>
      <c r="D9" s="94" t="str">
        <f>IFERROR('Tablas turistas zona y tip.'!E9/'Tablas turistas zona y tip.'!E22-1,"-")</f>
        <v>-</v>
      </c>
      <c r="E9" s="94" t="str">
        <f>IFERROR('Tablas turistas zona y tip.'!F9/'Tablas turistas zona y tip.'!F22-1,"-")</f>
        <v>-</v>
      </c>
      <c r="F9" s="94" t="str">
        <f>IFERROR('Tablas turistas zona y tip.'!G9/'Tablas turistas zona y tip.'!G22-1,"-")</f>
        <v>-</v>
      </c>
      <c r="G9" s="94" t="str">
        <f>IFERROR('Tablas turistas zona y tip.'!H9/'Tablas turistas zona y tip.'!H22-1,"-")</f>
        <v>-</v>
      </c>
      <c r="H9" s="94" t="str">
        <f>IFERROR('Tablas turistas zona y tip.'!I9/'Tablas turistas zona y tip.'!I22-1,"-")</f>
        <v>-</v>
      </c>
      <c r="I9" s="94" t="str">
        <f>IFERROR('Tablas turistas zona y tip.'!J9/'Tablas turistas zona y tip.'!J22-1,"-")</f>
        <v>-</v>
      </c>
      <c r="J9" s="94" t="str">
        <f>IFERROR('Tablas turistas zona y tip.'!K9/'Tablas turistas zona y tip.'!K22-1,"-")</f>
        <v>-</v>
      </c>
      <c r="K9" s="94" t="str">
        <f>IFERROR('Tablas turistas zona y tip.'!L9/'Tablas turistas zona y tip.'!L22-1,"-")</f>
        <v>-</v>
      </c>
    </row>
    <row r="10" spans="2:11">
      <c r="B10" s="34" t="s">
        <v>32</v>
      </c>
      <c r="C10" s="94">
        <f>IFERROR('Tablas turistas zona y tip.'!D10/'Tablas turistas zona y tip.'!D23-1,"-")</f>
        <v>0.1135146306598005</v>
      </c>
      <c r="D10" s="94">
        <f>IFERROR('Tablas turistas zona y tip.'!E10/'Tablas turistas zona y tip.'!E23-1,"-")</f>
        <v>-3.6727334491814423E-2</v>
      </c>
      <c r="E10" s="94">
        <f>IFERROR('Tablas turistas zona y tip.'!F10/'Tablas turistas zona y tip.'!F23-1,"-")</f>
        <v>2.8083209509658147E-2</v>
      </c>
      <c r="F10" s="94">
        <f>IFERROR('Tablas turistas zona y tip.'!G10/'Tablas turistas zona y tip.'!G23-1,"-")</f>
        <v>9.640011997905451E-2</v>
      </c>
      <c r="G10" s="94">
        <f>IFERROR('Tablas turistas zona y tip.'!H10/'Tablas turistas zona y tip.'!H23-1,"-")</f>
        <v>-4.999608652983567E-2</v>
      </c>
      <c r="H10" s="94">
        <f>IFERROR('Tablas turistas zona y tip.'!I10/'Tablas turistas zona y tip.'!I23-1,"-")</f>
        <v>2.9377553101760157E-2</v>
      </c>
      <c r="I10" s="94">
        <f>IFERROR('Tablas turistas zona y tip.'!J10/'Tablas turistas zona y tip.'!J23-1,"-")</f>
        <v>4.8403928563498733E-2</v>
      </c>
      <c r="J10" s="94">
        <f>IFERROR('Tablas turistas zona y tip.'!K10/'Tablas turistas zona y tip.'!K23-1,"-")</f>
        <v>-7.9288910486140618E-2</v>
      </c>
      <c r="K10" s="94">
        <f>IFERROR('Tablas turistas zona y tip.'!L10/'Tablas turistas zona y tip.'!L23-1,"-")</f>
        <v>-5.5239406390156232E-3</v>
      </c>
    </row>
    <row r="11" spans="2:11">
      <c r="B11" s="34" t="s">
        <v>33</v>
      </c>
      <c r="C11" s="94">
        <f>IFERROR('Tablas turistas zona y tip.'!D11/'Tablas turistas zona y tip.'!D24-1,"-")</f>
        <v>0.11142274349821513</v>
      </c>
      <c r="D11" s="94">
        <f>IFERROR('Tablas turistas zona y tip.'!E11/'Tablas turistas zona y tip.'!E24-1,"-")</f>
        <v>2.5634066575294101E-2</v>
      </c>
      <c r="E11" s="94">
        <f>IFERROR('Tablas turistas zona y tip.'!F11/'Tablas turistas zona y tip.'!F24-1,"-")</f>
        <v>6.2263314644748435E-2</v>
      </c>
      <c r="F11" s="94">
        <f>IFERROR('Tablas turistas zona y tip.'!G11/'Tablas turistas zona y tip.'!G24-1,"-")</f>
        <v>8.5665019940548648E-2</v>
      </c>
      <c r="G11" s="94">
        <f>IFERROR('Tablas turistas zona y tip.'!H11/'Tablas turistas zona y tip.'!H24-1,"-")</f>
        <v>8.7540435912393244E-2</v>
      </c>
      <c r="H11" s="94">
        <f>IFERROR('Tablas turistas zona y tip.'!I11/'Tablas turistas zona y tip.'!I24-1,"-")</f>
        <v>8.6497331709412206E-2</v>
      </c>
      <c r="I11" s="94">
        <f>IFERROR('Tablas turistas zona y tip.'!J11/'Tablas turistas zona y tip.'!J24-1,"-")</f>
        <v>3.7779213406158751E-2</v>
      </c>
      <c r="J11" s="94">
        <f>IFERROR('Tablas turistas zona y tip.'!K11/'Tablas turistas zona y tip.'!K24-1,"-")</f>
        <v>4.1473236758208021E-2</v>
      </c>
      <c r="K11" s="94">
        <f>IFERROR('Tablas turistas zona y tip.'!L11/'Tablas turistas zona y tip.'!L24-1,"-")</f>
        <v>3.9300314374877576E-2</v>
      </c>
    </row>
    <row r="12" spans="2:11">
      <c r="B12" s="34" t="s">
        <v>34</v>
      </c>
      <c r="C12" s="94">
        <f>IFERROR('Tablas turistas zona y tip.'!D12/'Tablas turistas zona y tip.'!D25-1,"-")</f>
        <v>5.3804847784695076E-2</v>
      </c>
      <c r="D12" s="94">
        <f>IFERROR('Tablas turistas zona y tip.'!E12/'Tablas turistas zona y tip.'!E25-1,"-")</f>
        <v>6.8169707660364232E-2</v>
      </c>
      <c r="E12" s="94">
        <f>IFERROR('Tablas turistas zona y tip.'!F12/'Tablas turistas zona y tip.'!F25-1,"-")</f>
        <v>6.1532530692129717E-2</v>
      </c>
      <c r="F12" s="94">
        <f>IFERROR('Tablas turistas zona y tip.'!G12/'Tablas turistas zona y tip.'!G25-1,"-")</f>
        <v>7.6516794804327937E-2</v>
      </c>
      <c r="G12" s="94">
        <f>IFERROR('Tablas turistas zona y tip.'!H12/'Tablas turistas zona y tip.'!H25-1,"-")</f>
        <v>7.828601282698E-2</v>
      </c>
      <c r="H12" s="94">
        <f>IFERROR('Tablas turistas zona y tip.'!I12/'Tablas turistas zona y tip.'!I25-1,"-")</f>
        <v>7.7252865034215468E-2</v>
      </c>
      <c r="I12" s="94">
        <f>IFERROR('Tablas turistas zona y tip.'!J12/'Tablas turistas zona y tip.'!J25-1,"-")</f>
        <v>8.0190908452846044E-2</v>
      </c>
      <c r="J12" s="94">
        <f>IFERROR('Tablas turistas zona y tip.'!K12/'Tablas turistas zona y tip.'!K25-1,"-")</f>
        <v>5.8372446618628837E-2</v>
      </c>
      <c r="K12" s="94">
        <f>IFERROR('Tablas turistas zona y tip.'!L12/'Tablas turistas zona y tip.'!L25-1,"-")</f>
        <v>7.1700518496075505E-2</v>
      </c>
    </row>
    <row r="13" spans="2:11">
      <c r="B13" s="34" t="s">
        <v>35</v>
      </c>
      <c r="C13" s="94">
        <f>IFERROR('Tablas turistas zona y tip.'!D13/'Tablas turistas zona y tip.'!D26-1,"-")</f>
        <v>7.0499342969776668E-2</v>
      </c>
      <c r="D13" s="94">
        <f>IFERROR('Tablas turistas zona y tip.'!E13/'Tablas turistas zona y tip.'!E26-1,"-")</f>
        <v>-3.7569725473039495E-2</v>
      </c>
      <c r="E13" s="94">
        <f>IFERROR('Tablas turistas zona y tip.'!F13/'Tablas turistas zona y tip.'!F26-1,"-")</f>
        <v>1.1520324717960939E-2</v>
      </c>
      <c r="F13" s="94">
        <f>IFERROR('Tablas turistas zona y tip.'!G13/'Tablas turistas zona y tip.'!G26-1,"-")</f>
        <v>8.8471044645371144E-2</v>
      </c>
      <c r="G13" s="94">
        <f>IFERROR('Tablas turistas zona y tip.'!H13/'Tablas turistas zona y tip.'!H26-1,"-")</f>
        <v>-2.5118603099013259E-2</v>
      </c>
      <c r="H13" s="94">
        <f>IFERROR('Tablas turistas zona y tip.'!I13/'Tablas turistas zona y tip.'!I26-1,"-")</f>
        <v>4.1944814898278171E-2</v>
      </c>
      <c r="I13" s="94">
        <f>IFERROR('Tablas turistas zona y tip.'!J13/'Tablas turistas zona y tip.'!J26-1,"-")</f>
        <v>7.4694167065846306E-2</v>
      </c>
      <c r="J13" s="94">
        <f>IFERROR('Tablas turistas zona y tip.'!K13/'Tablas turistas zona y tip.'!K26-1,"-")</f>
        <v>-3.9142219986334381E-2</v>
      </c>
      <c r="K13" s="94">
        <f>IFERROR('Tablas turistas zona y tip.'!L13/'Tablas turistas zona y tip.'!L26-1,"-")</f>
        <v>3.1413702243550334E-2</v>
      </c>
    </row>
    <row r="14" spans="2:11">
      <c r="B14" s="34" t="s">
        <v>36</v>
      </c>
      <c r="C14" s="94">
        <f>IFERROR('Tablas turistas zona y tip.'!D14/'Tablas turistas zona y tip.'!D27-1,"-")</f>
        <v>5.1742968148532853E-2</v>
      </c>
      <c r="D14" s="94">
        <f>IFERROR('Tablas turistas zona y tip.'!E14/'Tablas turistas zona y tip.'!E27-1,"-")</f>
        <v>-8.7879681509879237E-3</v>
      </c>
      <c r="E14" s="94">
        <f>IFERROR('Tablas turistas zona y tip.'!F14/'Tablas turistas zona y tip.'!F27-1,"-")</f>
        <v>1.8548915284662071E-2</v>
      </c>
      <c r="F14" s="94">
        <f>IFERROR('Tablas turistas zona y tip.'!G14/'Tablas turistas zona y tip.'!G27-1,"-")</f>
        <v>7.1880300657349183E-2</v>
      </c>
      <c r="G14" s="94">
        <f>IFERROR('Tablas turistas zona y tip.'!H14/'Tablas turistas zona y tip.'!H27-1,"-")</f>
        <v>2.3965611432186007E-2</v>
      </c>
      <c r="H14" s="94">
        <f>IFERROR('Tablas turistas zona y tip.'!I14/'Tablas turistas zona y tip.'!I27-1,"-")</f>
        <v>5.1284586506820773E-2</v>
      </c>
      <c r="I14" s="94">
        <f>IFERROR('Tablas turistas zona y tip.'!J14/'Tablas turistas zona y tip.'!J27-1,"-")</f>
        <v>2.3258754633178613E-2</v>
      </c>
      <c r="J14" s="94">
        <f>IFERROR('Tablas turistas zona y tip.'!K14/'Tablas turistas zona y tip.'!K27-1,"-")</f>
        <v>-1.0685518008756389E-2</v>
      </c>
      <c r="K14" s="94">
        <f>IFERROR('Tablas turistas zona y tip.'!L14/'Tablas turistas zona y tip.'!L27-1,"-")</f>
        <v>9.8439404440409106E-3</v>
      </c>
    </row>
    <row r="15" spans="2:11">
      <c r="B15" s="34" t="s">
        <v>37</v>
      </c>
      <c r="C15" s="94">
        <f>IFERROR('Tablas turistas zona y tip.'!D15/'Tablas turistas zona y tip.'!D28-1,"-")</f>
        <v>8.0649775234981513E-2</v>
      </c>
      <c r="D15" s="94">
        <f>IFERROR('Tablas turistas zona y tip.'!E15/'Tablas turistas zona y tip.'!E28-1,"-")</f>
        <v>-0.1197204337734884</v>
      </c>
      <c r="E15" s="94">
        <f>IFERROR('Tablas turistas zona y tip.'!F15/'Tablas turistas zona y tip.'!F28-1,"-")</f>
        <v>-4.1397432927852029E-2</v>
      </c>
      <c r="F15" s="94">
        <f>IFERROR('Tablas turistas zona y tip.'!G15/'Tablas turistas zona y tip.'!G28-1,"-")</f>
        <v>7.4219887411433483E-2</v>
      </c>
      <c r="G15" s="94">
        <f>IFERROR('Tablas turistas zona y tip.'!H15/'Tablas turistas zona y tip.'!H28-1,"-")</f>
        <v>-6.6434668417596821E-2</v>
      </c>
      <c r="H15" s="94">
        <f>IFERROR('Tablas turistas zona y tip.'!I15/'Tablas turistas zona y tip.'!I28-1,"-")</f>
        <v>6.6751169800849386E-3</v>
      </c>
      <c r="I15" s="94">
        <f>IFERROR('Tablas turistas zona y tip.'!J15/'Tablas turistas zona y tip.'!J28-1,"-")</f>
        <v>4.2557999070103048E-2</v>
      </c>
      <c r="J15" s="94">
        <f>IFERROR('Tablas turistas zona y tip.'!K15/'Tablas turistas zona y tip.'!K28-1,"-")</f>
        <v>-8.3294773519163812E-2</v>
      </c>
      <c r="K15" s="94">
        <f>IFERROR('Tablas turistas zona y tip.'!L15/'Tablas turistas zona y tip.'!L28-1,"-")</f>
        <v>-1.2568741025816399E-2</v>
      </c>
    </row>
    <row r="16" spans="2:11">
      <c r="B16" s="34" t="s">
        <v>38</v>
      </c>
      <c r="C16" s="94">
        <f>IFERROR('Tablas turistas zona y tip.'!D16/'Tablas turistas zona y tip.'!D29-1,"-")</f>
        <v>1.0999199292005546E-2</v>
      </c>
      <c r="D16" s="94">
        <f>IFERROR('Tablas turistas zona y tip.'!E16/'Tablas turistas zona y tip.'!E29-1,"-")</f>
        <v>-8.781937017231134E-2</v>
      </c>
      <c r="E16" s="94">
        <f>IFERROR('Tablas turistas zona y tip.'!F16/'Tablas turistas zona y tip.'!F29-1,"-")</f>
        <v>-4.6960218857272307E-2</v>
      </c>
      <c r="F16" s="94">
        <f>IFERROR('Tablas turistas zona y tip.'!G16/'Tablas turistas zona y tip.'!G29-1,"-")</f>
        <v>-3.8134751068269468E-3</v>
      </c>
      <c r="G16" s="94">
        <f>IFERROR('Tablas turistas zona y tip.'!H16/'Tablas turistas zona y tip.'!H29-1,"-")</f>
        <v>-8.9041341390854289E-2</v>
      </c>
      <c r="H16" s="94">
        <f>IFERROR('Tablas turistas zona y tip.'!I16/'Tablas turistas zona y tip.'!I29-1,"-")</f>
        <v>-4.337698208016505E-2</v>
      </c>
      <c r="I16" s="94">
        <f>IFERROR('Tablas turistas zona y tip.'!J16/'Tablas turistas zona y tip.'!J29-1,"-")</f>
        <v>-2.9079766111128613E-3</v>
      </c>
      <c r="J16" s="94">
        <f>IFERROR('Tablas turistas zona y tip.'!K16/'Tablas turistas zona y tip.'!K29-1,"-")</f>
        <v>-9.5130321862535894E-2</v>
      </c>
      <c r="K16" s="94">
        <f>IFERROR('Tablas turistas zona y tip.'!L16/'Tablas turistas zona y tip.'!L29-1,"-")</f>
        <v>-4.1586484846284355E-2</v>
      </c>
    </row>
    <row r="17" spans="2:11">
      <c r="B17" s="34" t="s">
        <v>39</v>
      </c>
      <c r="C17" s="94">
        <f>IFERROR('Tablas turistas zona y tip.'!D17/'Tablas turistas zona y tip.'!D30-1,"-")</f>
        <v>0.21562266034439737</v>
      </c>
      <c r="D17" s="94">
        <f>IFERROR('Tablas turistas zona y tip.'!E17/'Tablas turistas zona y tip.'!E30-1,"-")</f>
        <v>-9.7196870003254499E-2</v>
      </c>
      <c r="E17" s="94">
        <f>IFERROR('Tablas turistas zona y tip.'!F17/'Tablas turistas zona y tip.'!F30-1,"-")</f>
        <v>2.2963363195872777E-2</v>
      </c>
      <c r="F17" s="94">
        <f>IFERROR('Tablas turistas zona y tip.'!G17/'Tablas turistas zona y tip.'!G30-1,"-")</f>
        <v>7.9120822256288914E-2</v>
      </c>
      <c r="G17" s="94">
        <f>IFERROR('Tablas turistas zona y tip.'!H17/'Tablas turistas zona y tip.'!H30-1,"-")</f>
        <v>-7.1357075305633622E-2</v>
      </c>
      <c r="H17" s="94">
        <f>IFERROR('Tablas turistas zona y tip.'!I17/'Tablas turistas zona y tip.'!I30-1,"-")</f>
        <v>6.3280149067328484E-3</v>
      </c>
      <c r="I17" s="94">
        <f>IFERROR('Tablas turistas zona y tip.'!J17/'Tablas turistas zona y tip.'!J30-1,"-")</f>
        <v>6.5757898005853521E-2</v>
      </c>
      <c r="J17" s="94">
        <f>IFERROR('Tablas turistas zona y tip.'!K17/'Tablas turistas zona y tip.'!K30-1,"-")</f>
        <v>-7.4122514981451504E-2</v>
      </c>
      <c r="K17" s="94">
        <f>IFERROR('Tablas turistas zona y tip.'!L17/'Tablas turistas zona y tip.'!L30-1,"-")</f>
        <v>3.9581855908386032E-3</v>
      </c>
    </row>
    <row r="18" spans="2:11" ht="30">
      <c r="B18" s="87" t="str">
        <f>actualizaciones!$A$2</f>
        <v xml:space="preserve">acumulado agosto 2010 </v>
      </c>
      <c r="C18" s="95">
        <v>8.7891023694181225E-2</v>
      </c>
      <c r="D18" s="95">
        <v>-4.0215591019625907E-2</v>
      </c>
      <c r="E18" s="95">
        <v>1.4339281000505633E-2</v>
      </c>
      <c r="F18" s="95">
        <v>7.1968787690722458E-2</v>
      </c>
      <c r="G18" s="95">
        <v>-1.6807597242097017E-2</v>
      </c>
      <c r="H18" s="95">
        <v>3.2085059284586492E-2</v>
      </c>
      <c r="I18" s="95">
        <v>4.5354964643724127E-2</v>
      </c>
      <c r="J18" s="95">
        <v>-3.7926067080098047E-2</v>
      </c>
      <c r="K18" s="95">
        <v>1.0953961014623426E-2</v>
      </c>
    </row>
    <row r="19" spans="2:11" hidden="1" outlineLevel="1">
      <c r="B19" s="34" t="s">
        <v>28</v>
      </c>
      <c r="C19" s="94">
        <f>IFERROR('Tablas turistas zona y tip.'!D19/'Tablas turistas zona y tip.'!D32-1,"-")</f>
        <v>8.1560140509548962E-3</v>
      </c>
      <c r="D19" s="94">
        <f>IFERROR('Tablas turistas zona y tip.'!E19/'Tablas turistas zona y tip.'!E32-1,"-")</f>
        <v>-0.12047581054616663</v>
      </c>
      <c r="E19" s="94">
        <f>IFERROR('Tablas turistas zona y tip.'!F19/'Tablas turistas zona y tip.'!F32-1,"-")</f>
        <v>-6.6692552482083944E-2</v>
      </c>
      <c r="F19" s="94">
        <f>IFERROR('Tablas turistas zona y tip.'!G19/'Tablas turistas zona y tip.'!G32-1,"-")</f>
        <v>-3.242814909633962E-3</v>
      </c>
      <c r="G19" s="94">
        <f>IFERROR('Tablas turistas zona y tip.'!H19/'Tablas turistas zona y tip.'!H32-1,"-")</f>
        <v>-0.11883724081853908</v>
      </c>
      <c r="H19" s="94">
        <f>IFERROR('Tablas turistas zona y tip.'!I19/'Tablas turistas zona y tip.'!I32-1,"-")</f>
        <v>-5.7984501099042185E-2</v>
      </c>
      <c r="I19" s="94">
        <f>IFERROR('Tablas turistas zona y tip.'!J19/'Tablas turistas zona y tip.'!J32-1,"-")</f>
        <v>-3.3555786120824771E-2</v>
      </c>
      <c r="J19" s="94">
        <f>IFERROR('Tablas turistas zona y tip.'!K19/'Tablas turistas zona y tip.'!K32-1,"-")</f>
        <v>-0.12401986408782018</v>
      </c>
      <c r="K19" s="94">
        <f>IFERROR('Tablas turistas zona y tip.'!L19/'Tablas turistas zona y tip.'!L32-1,"-")</f>
        <v>-7.2369046545247118E-2</v>
      </c>
    </row>
    <row r="20" spans="2:11" hidden="1" outlineLevel="1">
      <c r="B20" s="34" t="s">
        <v>29</v>
      </c>
      <c r="C20" s="94">
        <f>IFERROR('Tablas turistas zona y tip.'!D20/'Tablas turistas zona y tip.'!D33-1,"-")</f>
        <v>-9.5436849591974293E-2</v>
      </c>
      <c r="D20" s="94">
        <f>IFERROR('Tablas turistas zona y tip.'!E20/'Tablas turistas zona y tip.'!E33-1,"-")</f>
        <v>-0.25434547142562414</v>
      </c>
      <c r="E20" s="94">
        <f>IFERROR('Tablas turistas zona y tip.'!F20/'Tablas turistas zona y tip.'!F33-1,"-")</f>
        <v>-0.18952511833867769</v>
      </c>
      <c r="F20" s="94">
        <f>IFERROR('Tablas turistas zona y tip.'!G20/'Tablas turistas zona y tip.'!G33-1,"-")</f>
        <v>-6.8195669422628002E-2</v>
      </c>
      <c r="G20" s="94">
        <f>IFERROR('Tablas turistas zona y tip.'!H20/'Tablas turistas zona y tip.'!H33-1,"-")</f>
        <v>-0.2065359311420133</v>
      </c>
      <c r="H20" s="94">
        <f>IFERROR('Tablas turistas zona y tip.'!I20/'Tablas turistas zona y tip.'!I33-1,"-")</f>
        <v>-0.13399758818209229</v>
      </c>
      <c r="I20" s="94">
        <f>IFERROR('Tablas turistas zona y tip.'!J20/'Tablas turistas zona y tip.'!J33-1,"-")</f>
        <v>-8.5973989084342728E-2</v>
      </c>
      <c r="J20" s="94">
        <f>IFERROR('Tablas turistas zona y tip.'!K20/'Tablas turistas zona y tip.'!K33-1,"-")</f>
        <v>-0.2091200992957557</v>
      </c>
      <c r="K20" s="94">
        <f>IFERROR('Tablas turistas zona y tip.'!L20/'Tablas turistas zona y tip.'!L33-1,"-")</f>
        <v>-0.1388289248158614</v>
      </c>
    </row>
    <row r="21" spans="2:11" hidden="1" outlineLevel="1">
      <c r="B21" s="34" t="s">
        <v>30</v>
      </c>
      <c r="C21" s="94">
        <f>IFERROR('Tablas turistas zona y tip.'!D21/'Tablas turistas zona y tip.'!D34-1,"-")</f>
        <v>-4.3234798483359094E-2</v>
      </c>
      <c r="D21" s="94">
        <f>IFERROR('Tablas turistas zona y tip.'!E21/'Tablas turistas zona y tip.'!E34-1,"-")</f>
        <v>-8.9248363349903603E-2</v>
      </c>
      <c r="E21" s="94">
        <f>IFERROR('Tablas turistas zona y tip.'!F21/'Tablas turistas zona y tip.'!F34-1,"-")</f>
        <v>-6.9176225554007043E-2</v>
      </c>
      <c r="F21" s="94">
        <f>IFERROR('Tablas turistas zona y tip.'!G21/'Tablas turistas zona y tip.'!G34-1,"-")</f>
        <v>-2.8692766520481916E-2</v>
      </c>
      <c r="G21" s="94">
        <f>IFERROR('Tablas turistas zona y tip.'!H21/'Tablas turistas zona y tip.'!H34-1,"-")</f>
        <v>-9.3417444825801055E-2</v>
      </c>
      <c r="H21" s="94">
        <f>IFERROR('Tablas turistas zona y tip.'!I21/'Tablas turistas zona y tip.'!I34-1,"-")</f>
        <v>-5.8140177322597464E-2</v>
      </c>
      <c r="I21" s="94">
        <f>IFERROR('Tablas turistas zona y tip.'!J21/'Tablas turistas zona y tip.'!J34-1,"-")</f>
        <v>-6.9029966497084039E-2</v>
      </c>
      <c r="J21" s="94">
        <f>IFERROR('Tablas turistas zona y tip.'!K21/'Tablas turistas zona y tip.'!K34-1,"-")</f>
        <v>-0.10427843821513405</v>
      </c>
      <c r="K21" s="94">
        <f>IFERROR('Tablas turistas zona y tip.'!L21/'Tablas turistas zona y tip.'!L34-1,"-")</f>
        <v>-8.3705814324543937E-2</v>
      </c>
    </row>
    <row r="22" spans="2:11" hidden="1" outlineLevel="1">
      <c r="B22" s="34" t="s">
        <v>31</v>
      </c>
      <c r="C22" s="94">
        <f>IFERROR('Tablas turistas zona y tip.'!D22/'Tablas turistas zona y tip.'!D35-1,"-")</f>
        <v>-5.533164440350069E-2</v>
      </c>
      <c r="D22" s="94">
        <f>IFERROR('Tablas turistas zona y tip.'!E22/'Tablas turistas zona y tip.'!E35-1,"-")</f>
        <v>-2.3103985437487928E-2</v>
      </c>
      <c r="E22" s="94">
        <f>IFERROR('Tablas turistas zona y tip.'!F22/'Tablas turistas zona y tip.'!F35-1,"-")</f>
        <v>-3.8475974257806467E-2</v>
      </c>
      <c r="F22" s="94">
        <f>IFERROR('Tablas turistas zona y tip.'!G22/'Tablas turistas zona y tip.'!G35-1,"-")</f>
        <v>-6.2620156047583309E-2</v>
      </c>
      <c r="G22" s="94">
        <f>IFERROR('Tablas turistas zona y tip.'!H22/'Tablas turistas zona y tip.'!H35-1,"-")</f>
        <v>-3.2667993585662858E-2</v>
      </c>
      <c r="H22" s="94">
        <f>IFERROR('Tablas turistas zona y tip.'!I22/'Tablas turistas zona y tip.'!I35-1,"-")</f>
        <v>-4.9940644316181615E-2</v>
      </c>
      <c r="I22" s="94">
        <f>IFERROR('Tablas turistas zona y tip.'!J22/'Tablas turistas zona y tip.'!J35-1,"-")</f>
        <v>-0.11000869814925029</v>
      </c>
      <c r="J22" s="94">
        <f>IFERROR('Tablas turistas zona y tip.'!K22/'Tablas turistas zona y tip.'!K35-1,"-")</f>
        <v>-7.0903771561709794E-2</v>
      </c>
      <c r="K22" s="94">
        <f>IFERROR('Tablas turistas zona y tip.'!L22/'Tablas turistas zona y tip.'!L35-1,"-")</f>
        <v>-9.4912854949036563E-2</v>
      </c>
    </row>
    <row r="23" spans="2:11" hidden="1" outlineLevel="1">
      <c r="B23" s="34" t="s">
        <v>32</v>
      </c>
      <c r="C23" s="94">
        <f>IFERROR('Tablas turistas zona y tip.'!D23/'Tablas turistas zona y tip.'!D36-1,"-")</f>
        <v>-7.9752753783976504E-2</v>
      </c>
      <c r="D23" s="94">
        <f>IFERROR('Tablas turistas zona y tip.'!E23/'Tablas turistas zona y tip.'!E36-1,"-")</f>
        <v>-6.9685182934240864E-2</v>
      </c>
      <c r="E23" s="94">
        <f>IFERROR('Tablas turistas zona y tip.'!F23/'Tablas turistas zona y tip.'!F36-1,"-")</f>
        <v>-7.405496508788223E-2</v>
      </c>
      <c r="F23" s="94">
        <f>IFERROR('Tablas turistas zona y tip.'!G23/'Tablas turistas zona y tip.'!G36-1,"-")</f>
        <v>-7.6247904309725389E-2</v>
      </c>
      <c r="G23" s="94">
        <f>IFERROR('Tablas turistas zona y tip.'!H23/'Tablas turistas zona y tip.'!H36-1,"-")</f>
        <v>-9.8716661692487162E-2</v>
      </c>
      <c r="H23" s="94">
        <f>IFERROR('Tablas turistas zona y tip.'!I23/'Tablas turistas zona y tip.'!I36-1,"-")</f>
        <v>-8.6671936599684862E-2</v>
      </c>
      <c r="I23" s="94">
        <f>IFERROR('Tablas turistas zona y tip.'!J23/'Tablas turistas zona y tip.'!J36-1,"-")</f>
        <v>-0.10969000293227116</v>
      </c>
      <c r="J23" s="94">
        <f>IFERROR('Tablas turistas zona y tip.'!K23/'Tablas turistas zona y tip.'!K36-1,"-")</f>
        <v>-0.13446018769222678</v>
      </c>
      <c r="K23" s="94">
        <f>IFERROR('Tablas turistas zona y tip.'!L23/'Tablas turistas zona y tip.'!L36-1,"-")</f>
        <v>-0.12032194672458696</v>
      </c>
    </row>
    <row r="24" spans="2:11" hidden="1" outlineLevel="1">
      <c r="B24" s="34" t="s">
        <v>33</v>
      </c>
      <c r="C24" s="94">
        <f>IFERROR('Tablas turistas zona y tip.'!D24/'Tablas turistas zona y tip.'!D37-1,"-")</f>
        <v>-5.3489855372257034E-2</v>
      </c>
      <c r="D24" s="94">
        <f>IFERROR('Tablas turistas zona y tip.'!E24/'Tablas turistas zona y tip.'!E37-1,"-")</f>
        <v>-1.5286964655575552E-2</v>
      </c>
      <c r="E24" s="94">
        <f>IFERROR('Tablas turistas zona y tip.'!F24/'Tablas turistas zona y tip.'!F37-1,"-")</f>
        <v>-3.1969347966818717E-2</v>
      </c>
      <c r="F24" s="94">
        <f>IFERROR('Tablas turistas zona y tip.'!G24/'Tablas turistas zona y tip.'!G37-1,"-")</f>
        <v>-3.644508773628663E-2</v>
      </c>
      <c r="G24" s="94">
        <f>IFERROR('Tablas turistas zona y tip.'!H24/'Tablas turistas zona y tip.'!H37-1,"-")</f>
        <v>-2.3143171663536855E-2</v>
      </c>
      <c r="H24" s="94">
        <f>IFERROR('Tablas turistas zona y tip.'!I24/'Tablas turistas zona y tip.'!I37-1,"-")</f>
        <v>-3.0586665069600727E-2</v>
      </c>
      <c r="I24" s="94">
        <f>IFERROR('Tablas turistas zona y tip.'!J24/'Tablas turistas zona y tip.'!J37-1,"-")</f>
        <v>-7.7880393969152584E-2</v>
      </c>
      <c r="J24" s="94">
        <f>IFERROR('Tablas turistas zona y tip.'!K24/'Tablas turistas zona y tip.'!K37-1,"-")</f>
        <v>-6.1711160908742624E-2</v>
      </c>
      <c r="K24" s="94">
        <f>IFERROR('Tablas turistas zona y tip.'!L24/'Tablas turistas zona y tip.'!L37-1,"-")</f>
        <v>-7.129030533126568E-2</v>
      </c>
    </row>
    <row r="25" spans="2:11" hidden="1" outlineLevel="1">
      <c r="B25" s="34" t="s">
        <v>34</v>
      </c>
      <c r="C25" s="94">
        <f>IFERROR('Tablas turistas zona y tip.'!D25/'Tablas turistas zona y tip.'!D38-1,"-")</f>
        <v>-0.11936924207313626</v>
      </c>
      <c r="D25" s="94">
        <f>IFERROR('Tablas turistas zona y tip.'!E25/'Tablas turistas zona y tip.'!E38-1,"-")</f>
        <v>-0.19706403068751843</v>
      </c>
      <c r="E25" s="94">
        <f>IFERROR('Tablas turistas zona y tip.'!F25/'Tablas turistas zona y tip.'!F38-1,"-")</f>
        <v>-0.16294194060847766</v>
      </c>
      <c r="F25" s="94">
        <f>IFERROR('Tablas turistas zona y tip.'!G25/'Tablas turistas zona y tip.'!G38-1,"-")</f>
        <v>-0.10916606161779585</v>
      </c>
      <c r="G25" s="94">
        <f>IFERROR('Tablas turistas zona y tip.'!H25/'Tablas turistas zona y tip.'!H38-1,"-")</f>
        <v>-0.13443216017714299</v>
      </c>
      <c r="H25" s="94">
        <f>IFERROR('Tablas turistas zona y tip.'!I25/'Tablas turistas zona y tip.'!I38-1,"-")</f>
        <v>-0.11985486929990929</v>
      </c>
      <c r="I25" s="94">
        <f>IFERROR('Tablas turistas zona y tip.'!J25/'Tablas turistas zona y tip.'!J38-1,"-")</f>
        <v>-0.12861860882328957</v>
      </c>
      <c r="J25" s="94">
        <f>IFERROR('Tablas turistas zona y tip.'!K25/'Tablas turistas zona y tip.'!K38-1,"-")</f>
        <v>-0.13379058477708994</v>
      </c>
      <c r="K25" s="94">
        <f>IFERROR('Tablas turistas zona y tip.'!L25/'Tablas turistas zona y tip.'!L38-1,"-")</f>
        <v>-0.13063854424733679</v>
      </c>
    </row>
    <row r="26" spans="2:11" hidden="1" outlineLevel="1">
      <c r="B26" s="34" t="s">
        <v>35</v>
      </c>
      <c r="C26" s="94">
        <f>IFERROR('Tablas turistas zona y tip.'!D26/'Tablas turistas zona y tip.'!D39-1,"-")</f>
        <v>-0.18716844091572615</v>
      </c>
      <c r="D26" s="94">
        <f>IFERROR('Tablas turistas zona y tip.'!E26/'Tablas turistas zona y tip.'!E39-1,"-")</f>
        <v>-4.6213227623617792E-2</v>
      </c>
      <c r="E26" s="94">
        <f>IFERROR('Tablas turistas zona y tip.'!F26/'Tablas turistas zona y tip.'!F39-1,"-")</f>
        <v>-0.11585891459231246</v>
      </c>
      <c r="F26" s="94">
        <f>IFERROR('Tablas turistas zona y tip.'!G26/'Tablas turistas zona y tip.'!G39-1,"-")</f>
        <v>-0.13169504601910309</v>
      </c>
      <c r="G26" s="94">
        <f>IFERROR('Tablas turistas zona y tip.'!H26/'Tablas turistas zona y tip.'!H39-1,"-")</f>
        <v>-0.10598461513651247</v>
      </c>
      <c r="H26" s="94">
        <f>IFERROR('Tablas turistas zona y tip.'!I26/'Tablas turistas zona y tip.'!I39-1,"-")</f>
        <v>-0.12134501025734246</v>
      </c>
      <c r="I26" s="94">
        <f>IFERROR('Tablas turistas zona y tip.'!J26/'Tablas turistas zona y tip.'!J39-1,"-")</f>
        <v>-0.15982555057214609</v>
      </c>
      <c r="J26" s="94">
        <f>IFERROR('Tablas turistas zona y tip.'!K26/'Tablas turistas zona y tip.'!K39-1,"-")</f>
        <v>-0.13950197710180134</v>
      </c>
      <c r="K26" s="94">
        <f>IFERROR('Tablas turistas zona y tip.'!L26/'Tablas turistas zona y tip.'!L39-1,"-")</f>
        <v>-0.152212689231216</v>
      </c>
    </row>
    <row r="27" spans="2:11" hidden="1" outlineLevel="1">
      <c r="B27" s="34" t="s">
        <v>36</v>
      </c>
      <c r="C27" s="94">
        <f>IFERROR('Tablas turistas zona y tip.'!D27/'Tablas turistas zona y tip.'!D40-1,"-")</f>
        <v>1.5878501273190349E-2</v>
      </c>
      <c r="D27" s="94">
        <f>IFERROR('Tablas turistas zona y tip.'!E27/'Tablas turistas zona y tip.'!E40-1,"-")</f>
        <v>6.1644907798753978E-2</v>
      </c>
      <c r="E27" s="94">
        <f>IFERROR('Tablas turistas zona y tip.'!F27/'Tablas turistas zona y tip.'!F40-1,"-")</f>
        <v>4.0475509414278799E-2</v>
      </c>
      <c r="F27" s="94">
        <f>IFERROR('Tablas turistas zona y tip.'!G27/'Tablas turistas zona y tip.'!G40-1,"-")</f>
        <v>5.1529825746392532E-3</v>
      </c>
      <c r="G27" s="94">
        <f>IFERROR('Tablas turistas zona y tip.'!H27/'Tablas turistas zona y tip.'!H40-1,"-")</f>
        <v>4.2262595991758856E-2</v>
      </c>
      <c r="H27" s="94">
        <f>IFERROR('Tablas turistas zona y tip.'!I27/'Tablas turistas zona y tip.'!I40-1,"-")</f>
        <v>2.077537863734702E-2</v>
      </c>
      <c r="I27" s="94">
        <f>IFERROR('Tablas turistas zona y tip.'!J27/'Tablas turistas zona y tip.'!J40-1,"-")</f>
        <v>-3.1596912633024998E-2</v>
      </c>
      <c r="J27" s="94">
        <f>IFERROR('Tablas turistas zona y tip.'!K27/'Tablas turistas zona y tip.'!K40-1,"-")</f>
        <v>1.3315685301272806E-2</v>
      </c>
      <c r="K27" s="94">
        <f>IFERROR('Tablas turistas zona y tip.'!L27/'Tablas turistas zona y tip.'!L40-1,"-")</f>
        <v>-1.4331682818470082E-2</v>
      </c>
    </row>
    <row r="28" spans="2:11" hidden="1" outlineLevel="1">
      <c r="B28" s="34" t="s">
        <v>37</v>
      </c>
      <c r="C28" s="94">
        <f>IFERROR('Tablas turistas zona y tip.'!D28/'Tablas turistas zona y tip.'!D41-1,"-")</f>
        <v>-0.20140985265081668</v>
      </c>
      <c r="D28" s="94">
        <f>IFERROR('Tablas turistas zona y tip.'!E28/'Tablas turistas zona y tip.'!E41-1,"-")</f>
        <v>-0.11340913318452384</v>
      </c>
      <c r="E28" s="94">
        <f>IFERROR('Tablas turistas zona y tip.'!F28/'Tablas turistas zona y tip.'!F41-1,"-")</f>
        <v>-0.15002138507389728</v>
      </c>
      <c r="F28" s="94">
        <f>IFERROR('Tablas turistas zona y tip.'!G28/'Tablas turistas zona y tip.'!G41-1,"-")</f>
        <v>-0.21107617502500564</v>
      </c>
      <c r="G28" s="94">
        <f>IFERROR('Tablas turistas zona y tip.'!H28/'Tablas turistas zona y tip.'!H41-1,"-")</f>
        <v>-0.14579290385542976</v>
      </c>
      <c r="H28" s="94">
        <f>IFERROR('Tablas turistas zona y tip.'!I28/'Tablas turistas zona y tip.'!I41-1,"-")</f>
        <v>-0.18101883294124943</v>
      </c>
      <c r="I28" s="94">
        <f>IFERROR('Tablas turistas zona y tip.'!J28/'Tablas turistas zona y tip.'!J41-1,"-")</f>
        <v>-0.2193959581295325</v>
      </c>
      <c r="J28" s="94">
        <f>IFERROR('Tablas turistas zona y tip.'!K28/'Tablas turistas zona y tip.'!K41-1,"-")</f>
        <v>-0.15892605113729608</v>
      </c>
      <c r="K28" s="94">
        <f>IFERROR('Tablas turistas zona y tip.'!L28/'Tablas turistas zona y tip.'!L41-1,"-")</f>
        <v>-0.19401357652194617</v>
      </c>
    </row>
    <row r="29" spans="2:11" hidden="1" outlineLevel="1">
      <c r="B29" s="34" t="s">
        <v>38</v>
      </c>
      <c r="C29" s="94">
        <f>IFERROR('Tablas turistas zona y tip.'!D29/'Tablas turistas zona y tip.'!D42-1,"-")</f>
        <v>-0.11678112147097686</v>
      </c>
      <c r="D29" s="94">
        <f>IFERROR('Tablas turistas zona y tip.'!E29/'Tablas turistas zona y tip.'!E42-1,"-")</f>
        <v>-0.19163294467993131</v>
      </c>
      <c r="E29" s="94">
        <f>IFERROR('Tablas turistas zona y tip.'!F29/'Tablas turistas zona y tip.'!F42-1,"-")</f>
        <v>-0.16227775669284439</v>
      </c>
      <c r="F29" s="94">
        <f>IFERROR('Tablas turistas zona y tip.'!G29/'Tablas turistas zona y tip.'!G42-1,"-")</f>
        <v>-0.12846633936159269</v>
      </c>
      <c r="G29" s="94">
        <f>IFERROR('Tablas turistas zona y tip.'!H29/'Tablas turistas zona y tip.'!H42-1,"-")</f>
        <v>-0.19651527805777147</v>
      </c>
      <c r="H29" s="94">
        <f>IFERROR('Tablas turistas zona y tip.'!I29/'Tablas turistas zona y tip.'!I42-1,"-")</f>
        <v>-0.16143443949592029</v>
      </c>
      <c r="I29" s="94">
        <f>IFERROR('Tablas turistas zona y tip.'!J29/'Tablas turistas zona y tip.'!J42-1,"-")</f>
        <v>-0.14176892967908394</v>
      </c>
      <c r="J29" s="94">
        <f>IFERROR('Tablas turistas zona y tip.'!K29/'Tablas turistas zona y tip.'!K42-1,"-")</f>
        <v>-0.1876516418765164</v>
      </c>
      <c r="K29" s="94">
        <f>IFERROR('Tablas turistas zona y tip.'!L29/'Tablas turistas zona y tip.'!L42-1,"-")</f>
        <v>-0.16162881209259039</v>
      </c>
    </row>
    <row r="30" spans="2:11" hidden="1" outlineLevel="1">
      <c r="B30" s="34" t="s">
        <v>39</v>
      </c>
      <c r="C30" s="94">
        <f>IFERROR('Tablas turistas zona y tip.'!D30/'Tablas turistas zona y tip.'!D43-1,"-")</f>
        <v>-0.18941832024569216</v>
      </c>
      <c r="D30" s="94">
        <f>IFERROR('Tablas turistas zona y tip.'!E30/'Tablas turistas zona y tip.'!E43-1,"-")</f>
        <v>-7.8756738544474292E-3</v>
      </c>
      <c r="E30" s="94">
        <f>IFERROR('Tablas turistas zona y tip.'!F30/'Tablas turistas zona y tip.'!F43-1,"-")</f>
        <v>-8.6466734071603102E-2</v>
      </c>
      <c r="F30" s="94">
        <f>IFERROR('Tablas turistas zona y tip.'!G30/'Tablas turistas zona y tip.'!G43-1,"-")</f>
        <v>-9.0358681070394686E-2</v>
      </c>
      <c r="G30" s="94">
        <f>IFERROR('Tablas turistas zona y tip.'!H30/'Tablas turistas zona y tip.'!H43-1,"-")</f>
        <v>-3.3123779423227528E-4</v>
      </c>
      <c r="H30" s="94">
        <f>IFERROR('Tablas turistas zona y tip.'!I30/'Tablas turistas zona y tip.'!I43-1,"-")</f>
        <v>-4.892541930402361E-2</v>
      </c>
      <c r="I30" s="94">
        <f>IFERROR('Tablas turistas zona y tip.'!J30/'Tablas turistas zona y tip.'!J43-1,"-")</f>
        <v>-0.10720047050915815</v>
      </c>
      <c r="J30" s="94">
        <f>IFERROR('Tablas turistas zona y tip.'!K30/'Tablas turistas zona y tip.'!K43-1,"-")</f>
        <v>-2.0377736492979359E-2</v>
      </c>
      <c r="K30" s="94">
        <f>IFERROR('Tablas turistas zona y tip.'!L30/'Tablas turistas zona y tip.'!L43-1,"-")</f>
        <v>-7.081686992217151E-2</v>
      </c>
    </row>
    <row r="31" spans="2:11" collapsed="1">
      <c r="B31" s="89">
        <v>2009</v>
      </c>
      <c r="C31" s="96">
        <f>IFERROR('Tablas turistas zona y tip.'!D31/'Tablas turistas zona y tip.'!D44-1,"-")</f>
        <v>-9.4592405731546036E-2</v>
      </c>
      <c r="D31" s="96">
        <f>IFERROR('Tablas turistas zona y tip.'!E31/'Tablas turistas zona y tip.'!E44-1,"-")</f>
        <v>-9.3917523864193941E-2</v>
      </c>
      <c r="E31" s="96">
        <f>IFERROR('Tablas turistas zona y tip.'!F31/'Tablas turistas zona y tip.'!F44-1,"-")</f>
        <v>-9.4211475926005761E-2</v>
      </c>
      <c r="F31" s="96">
        <f>IFERROR('Tablas turistas zona y tip.'!G31/'Tablas turistas zona y tip.'!G44-1,"-")</f>
        <v>-8.0244997330099266E-2</v>
      </c>
      <c r="G31" s="96">
        <f>IFERROR('Tablas turistas zona y tip.'!H31/'Tablas turistas zona y tip.'!H44-1,"-")</f>
        <v>-9.7092401709609755E-2</v>
      </c>
      <c r="H31" s="96">
        <f>IFERROR('Tablas turistas zona y tip.'!I31/'Tablas turistas zona y tip.'!I44-1,"-")</f>
        <v>-8.7824395023569757E-2</v>
      </c>
      <c r="I31" s="96">
        <f>IFERROR('Tablas turistas zona y tip.'!J31/'Tablas turistas zona y tip.'!J44-1,"-")</f>
        <v>-0.10789822844942742</v>
      </c>
      <c r="J31" s="96">
        <f>IFERROR('Tablas turistas zona y tip.'!K31/'Tablas turistas zona y tip.'!K44-1,"-")</f>
        <v>-0.11411270813365437</v>
      </c>
      <c r="K31" s="96">
        <f>IFERROR('Tablas turistas zona y tip.'!L31/'Tablas turistas zona y tip.'!L44-1,"-")</f>
        <v>-0.11045141390545221</v>
      </c>
    </row>
    <row r="32" spans="2:11" hidden="1" outlineLevel="1">
      <c r="B32" s="34" t="s">
        <v>28</v>
      </c>
      <c r="C32" s="94">
        <f>IFERROR('Tablas turistas zona y tip.'!D32/'Tablas turistas zona y tip.'!D45-1,"-")</f>
        <v>-3.5477840953345274E-2</v>
      </c>
      <c r="D32" s="94">
        <f>IFERROR('Tablas turistas zona y tip.'!E32/'Tablas turistas zona y tip.'!E45-1,"-")</f>
        <v>-0.12048023680114317</v>
      </c>
      <c r="E32" s="94">
        <f>IFERROR('Tablas turistas zona y tip.'!F32/'Tablas turistas zona y tip.'!F45-1,"-")</f>
        <v>-8.6831516795905506E-2</v>
      </c>
      <c r="F32" s="94">
        <f>IFERROR('Tablas turistas zona y tip.'!G32/'Tablas turistas zona y tip.'!G45-1,"-")</f>
        <v>-4.7559609165907069E-2</v>
      </c>
      <c r="G32" s="94">
        <f>IFERROR('Tablas turistas zona y tip.'!H32/'Tablas turistas zona y tip.'!H45-1,"-")</f>
        <v>-5.4780219428307908E-2</v>
      </c>
      <c r="H32" s="94">
        <f>IFERROR('Tablas turistas zona y tip.'!I32/'Tablas turistas zona y tip.'!I45-1,"-")</f>
        <v>-5.0992752299165556E-2</v>
      </c>
      <c r="I32" s="94">
        <f>IFERROR('Tablas turistas zona y tip.'!J32/'Tablas turistas zona y tip.'!J45-1,"-")</f>
        <v>-6.0835358371628567E-2</v>
      </c>
      <c r="J32" s="94">
        <f>IFERROR('Tablas turistas zona y tip.'!K32/'Tablas turistas zona y tip.'!K45-1,"-")</f>
        <v>-6.8597254416325359E-2</v>
      </c>
      <c r="K32" s="94">
        <f>IFERROR('Tablas turistas zona y tip.'!L32/'Tablas turistas zona y tip.'!L45-1,"-")</f>
        <v>-6.4181358592495297E-2</v>
      </c>
    </row>
    <row r="33" spans="2:11" hidden="1" outlineLevel="1">
      <c r="B33" s="34" t="s">
        <v>29</v>
      </c>
      <c r="C33" s="94">
        <f>IFERROR('Tablas turistas zona y tip.'!D33/'Tablas turistas zona y tip.'!D46-1,"-")</f>
        <v>-4.9847948640429629E-2</v>
      </c>
      <c r="D33" s="94">
        <f>IFERROR('Tablas turistas zona y tip.'!E33/'Tablas turistas zona y tip.'!E46-1,"-")</f>
        <v>2.7192413144544902E-2</v>
      </c>
      <c r="E33" s="94">
        <f>IFERROR('Tablas turistas zona y tip.'!F33/'Tablas turistas zona y tip.'!F46-1,"-")</f>
        <v>-5.6934639034388335E-3</v>
      </c>
      <c r="F33" s="94">
        <f>IFERROR('Tablas turistas zona y tip.'!G33/'Tablas turistas zona y tip.'!G46-1,"-")</f>
        <v>-6.3171275598694399E-2</v>
      </c>
      <c r="G33" s="94">
        <f>IFERROR('Tablas turistas zona y tip.'!H33/'Tablas turistas zona y tip.'!H46-1,"-")</f>
        <v>-4.2110375812033252E-2</v>
      </c>
      <c r="H33" s="94">
        <f>IFERROR('Tablas turistas zona y tip.'!I33/'Tablas turistas zona y tip.'!I46-1,"-")</f>
        <v>-5.3270313160027838E-2</v>
      </c>
      <c r="I33" s="94">
        <f>IFERROR('Tablas turistas zona y tip.'!J33/'Tablas turistas zona y tip.'!J46-1,"-")</f>
        <v>-6.4904758290961539E-2</v>
      </c>
      <c r="J33" s="94">
        <f>IFERROR('Tablas turistas zona y tip.'!K33/'Tablas turistas zona y tip.'!K46-1,"-")</f>
        <v>-4.4770348987061226E-2</v>
      </c>
      <c r="K33" s="94">
        <f>IFERROR('Tablas turistas zona y tip.'!L33/'Tablas turistas zona y tip.'!L46-1,"-")</f>
        <v>-5.6367888444473602E-2</v>
      </c>
    </row>
    <row r="34" spans="2:11" hidden="1" outlineLevel="1">
      <c r="B34" s="34" t="s">
        <v>30</v>
      </c>
      <c r="C34" s="94">
        <f>IFERROR('Tablas turistas zona y tip.'!D34/'Tablas turistas zona y tip.'!D47-1,"-")</f>
        <v>-3.7393758131832877E-2</v>
      </c>
      <c r="D34" s="94">
        <f>IFERROR('Tablas turistas zona y tip.'!E34/'Tablas turistas zona y tip.'!E47-1,"-")</f>
        <v>-1.8843625025418698E-3</v>
      </c>
      <c r="E34" s="94">
        <f>IFERROR('Tablas turistas zona y tip.'!F34/'Tablas turistas zona y tip.'!F47-1,"-")</f>
        <v>-1.7691393498111996E-2</v>
      </c>
      <c r="F34" s="94">
        <f>IFERROR('Tablas turistas zona y tip.'!G34/'Tablas turistas zona y tip.'!G47-1,"-")</f>
        <v>-5.819159359847248E-2</v>
      </c>
      <c r="G34" s="94">
        <f>IFERROR('Tablas turistas zona y tip.'!H34/'Tablas turistas zona y tip.'!H47-1,"-")</f>
        <v>-1.5318484766478124E-2</v>
      </c>
      <c r="H34" s="94">
        <f>IFERROR('Tablas turistas zona y tip.'!I34/'Tablas turistas zona y tip.'!I47-1,"-")</f>
        <v>-3.9158107670127507E-2</v>
      </c>
      <c r="I34" s="94">
        <f>IFERROR('Tablas turistas zona y tip.'!J34/'Tablas turistas zona y tip.'!J47-1,"-")</f>
        <v>-6.3063586755120915E-2</v>
      </c>
      <c r="J34" s="94">
        <f>IFERROR('Tablas turistas zona y tip.'!K34/'Tablas turistas zona y tip.'!K47-1,"-")</f>
        <v>-4.1318825626113886E-2</v>
      </c>
      <c r="K34" s="94">
        <f>IFERROR('Tablas turistas zona y tip.'!L34/'Tablas turistas zona y tip.'!L47-1,"-")</f>
        <v>-5.4131060229822059E-2</v>
      </c>
    </row>
    <row r="35" spans="2:11" hidden="1" outlineLevel="1">
      <c r="B35" s="34" t="s">
        <v>31</v>
      </c>
      <c r="C35" s="94">
        <f>IFERROR('Tablas turistas zona y tip.'!D35/'Tablas turistas zona y tip.'!D48-1,"-")</f>
        <v>-3.6859033605678548E-2</v>
      </c>
      <c r="D35" s="94">
        <f>IFERROR('Tablas turistas zona y tip.'!E35/'Tablas turistas zona y tip.'!E48-1,"-")</f>
        <v>2.3412030236807269E-2</v>
      </c>
      <c r="E35" s="94">
        <f>IFERROR('Tablas turistas zona y tip.'!F35/'Tablas turistas zona y tip.'!F48-1,"-")</f>
        <v>-6.2497725701393669E-3</v>
      </c>
      <c r="F35" s="94">
        <f>IFERROR('Tablas turistas zona y tip.'!G35/'Tablas turistas zona y tip.'!G48-1,"-")</f>
        <v>-3.8636299013335651E-2</v>
      </c>
      <c r="G35" s="94">
        <f>IFERROR('Tablas turistas zona y tip.'!H35/'Tablas turistas zona y tip.'!H48-1,"-")</f>
        <v>-1.3145129224652052E-2</v>
      </c>
      <c r="H35" s="94">
        <f>IFERROR('Tablas turistas zona y tip.'!I35/'Tablas turistas zona y tip.'!I48-1,"-")</f>
        <v>-2.8007758749316158E-2</v>
      </c>
      <c r="I35" s="94">
        <f>IFERROR('Tablas turistas zona y tip.'!J35/'Tablas turistas zona y tip.'!J48-1,"-")</f>
        <v>-5.2044990985233186E-2</v>
      </c>
      <c r="J35" s="94">
        <f>IFERROR('Tablas turistas zona y tip.'!K35/'Tablas turistas zona y tip.'!K48-1,"-")</f>
        <v>-3.2890356941670529E-2</v>
      </c>
      <c r="K35" s="94">
        <f>IFERROR('Tablas turistas zona y tip.'!L35/'Tablas turistas zona y tip.'!L48-1,"-")</f>
        <v>-4.4741254951926934E-2</v>
      </c>
    </row>
    <row r="36" spans="2:11" hidden="1" outlineLevel="1">
      <c r="B36" s="34" t="s">
        <v>32</v>
      </c>
      <c r="C36" s="94">
        <f>IFERROR('Tablas turistas zona y tip.'!D36/'Tablas turistas zona y tip.'!D49-1,"-")</f>
        <v>3.4276440889122073E-2</v>
      </c>
      <c r="D36" s="94">
        <f>IFERROR('Tablas turistas zona y tip.'!E36/'Tablas turistas zona y tip.'!E49-1,"-")</f>
        <v>5.7672529054818567E-2</v>
      </c>
      <c r="E36" s="94">
        <f>IFERROR('Tablas turistas zona y tip.'!F36/'Tablas turistas zona y tip.'!F49-1,"-")</f>
        <v>4.7388823241202305E-2</v>
      </c>
      <c r="F36" s="94">
        <f>IFERROR('Tablas turistas zona y tip.'!G36/'Tablas turistas zona y tip.'!G49-1,"-")</f>
        <v>3.7143650364568792E-2</v>
      </c>
      <c r="G36" s="94">
        <f>IFERROR('Tablas turistas zona y tip.'!H36/'Tablas turistas zona y tip.'!H49-1,"-")</f>
        <v>8.3277249771562811E-3</v>
      </c>
      <c r="H36" s="94">
        <f>IFERROR('Tablas turistas zona y tip.'!I36/'Tablas turistas zona y tip.'!I49-1,"-")</f>
        <v>2.3572823739802296E-2</v>
      </c>
      <c r="I36" s="94">
        <f>IFERROR('Tablas turistas zona y tip.'!J36/'Tablas turistas zona y tip.'!J49-1,"-")</f>
        <v>1.5521279443254876E-2</v>
      </c>
      <c r="J36" s="94">
        <f>IFERROR('Tablas turistas zona y tip.'!K36/'Tablas turistas zona y tip.'!K49-1,"-")</f>
        <v>-6.381904297555252E-3</v>
      </c>
      <c r="K36" s="94">
        <f>IFERROR('Tablas turistas zona y tip.'!L36/'Tablas turistas zona y tip.'!L49-1,"-")</f>
        <v>6.0027393528467865E-3</v>
      </c>
    </row>
    <row r="37" spans="2:11" hidden="1" outlineLevel="1">
      <c r="B37" s="34" t="s">
        <v>33</v>
      </c>
      <c r="C37" s="94">
        <f>IFERROR('Tablas turistas zona y tip.'!D37/'Tablas turistas zona y tip.'!D50-1,"-")</f>
        <v>1.4834770743312964E-2</v>
      </c>
      <c r="D37" s="94">
        <f>IFERROR('Tablas turistas zona y tip.'!E37/'Tablas turistas zona y tip.'!E50-1,"-")</f>
        <v>0.1013082956836544</v>
      </c>
      <c r="E37" s="94">
        <f>IFERROR('Tablas turistas zona y tip.'!F37/'Tablas turistas zona y tip.'!F50-1,"-")</f>
        <v>6.1799638729478801E-2</v>
      </c>
      <c r="F37" s="94">
        <f>IFERROR('Tablas turistas zona y tip.'!G37/'Tablas turistas zona y tip.'!G50-1,"-")</f>
        <v>3.5922263461609427E-2</v>
      </c>
      <c r="G37" s="94">
        <f>IFERROR('Tablas turistas zona y tip.'!H37/'Tablas turistas zona y tip.'!H50-1,"-")</f>
        <v>3.5615850428181606E-2</v>
      </c>
      <c r="H37" s="94">
        <f>IFERROR('Tablas turistas zona y tip.'!I37/'Tablas turistas zona y tip.'!I50-1,"-")</f>
        <v>3.5787290859249365E-2</v>
      </c>
      <c r="I37" s="94">
        <f>IFERROR('Tablas turistas zona y tip.'!J37/'Tablas turistas zona y tip.'!J50-1,"-")</f>
        <v>3.6489605716583107E-3</v>
      </c>
      <c r="J37" s="94">
        <f>IFERROR('Tablas turistas zona y tip.'!K37/'Tablas turistas zona y tip.'!K50-1,"-")</f>
        <v>1.7822406813521319E-3</v>
      </c>
      <c r="K37" s="94">
        <f>IFERROR('Tablas turistas zona y tip.'!L37/'Tablas turistas zona y tip.'!L50-1,"-")</f>
        <v>2.8873029458640342E-3</v>
      </c>
    </row>
    <row r="38" spans="2:11" hidden="1" outlineLevel="1">
      <c r="B38" s="34" t="s">
        <v>34</v>
      </c>
      <c r="C38" s="94">
        <f>IFERROR('Tablas turistas zona y tip.'!D38/'Tablas turistas zona y tip.'!D51-1,"-")</f>
        <v>1.1394599950458328E-2</v>
      </c>
      <c r="D38" s="94">
        <f>IFERROR('Tablas turistas zona y tip.'!E38/'Tablas turistas zona y tip.'!E51-1,"-")</f>
        <v>0.1470443891624782</v>
      </c>
      <c r="E38" s="94">
        <f>IFERROR('Tablas turistas zona y tip.'!F38/'Tablas turistas zona y tip.'!F51-1,"-")</f>
        <v>8.3237729896389778E-2</v>
      </c>
      <c r="F38" s="94">
        <f>IFERROR('Tablas turistas zona y tip.'!G38/'Tablas turistas zona y tip.'!G51-1,"-")</f>
        <v>1.1718365906842942E-2</v>
      </c>
      <c r="G38" s="94">
        <f>IFERROR('Tablas turistas zona y tip.'!H38/'Tablas turistas zona y tip.'!H51-1,"-")</f>
        <v>-1.8961732332851478E-2</v>
      </c>
      <c r="H38" s="94">
        <f>IFERROR('Tablas turistas zona y tip.'!I38/'Tablas turistas zona y tip.'!I51-1,"-")</f>
        <v>-1.491957263493493E-3</v>
      </c>
      <c r="I38" s="94">
        <f>IFERROR('Tablas turistas zona y tip.'!J38/'Tablas turistas zona y tip.'!J51-1,"-")</f>
        <v>-6.823381724675559E-3</v>
      </c>
      <c r="J38" s="94">
        <f>IFERROR('Tablas turistas zona y tip.'!K38/'Tablas turistas zona y tip.'!K51-1,"-")</f>
        <v>-4.477385163305736E-2</v>
      </c>
      <c r="K38" s="94">
        <f>IFERROR('Tablas turistas zona y tip.'!L38/'Tablas turistas zona y tip.'!L51-1,"-")</f>
        <v>-2.1998478673481037E-2</v>
      </c>
    </row>
    <row r="39" spans="2:11" hidden="1" outlineLevel="1">
      <c r="B39" s="34" t="s">
        <v>35</v>
      </c>
      <c r="C39" s="94">
        <f>IFERROR('Tablas turistas zona y tip.'!D39/'Tablas turistas zona y tip.'!D52-1,"-")</f>
        <v>0.22128011131402725</v>
      </c>
      <c r="D39" s="94">
        <f>IFERROR('Tablas turistas zona y tip.'!E39/'Tablas turistas zona y tip.'!E52-1,"-")</f>
        <v>0.11779224565154012</v>
      </c>
      <c r="E39" s="94">
        <f>IFERROR('Tablas turistas zona y tip.'!F39/'Tablas turistas zona y tip.'!F52-1,"-")</f>
        <v>0.16663759222583652</v>
      </c>
      <c r="F39" s="94">
        <f>IFERROR('Tablas turistas zona y tip.'!G39/'Tablas turistas zona y tip.'!G52-1,"-")</f>
        <v>0.25499635203229309</v>
      </c>
      <c r="G39" s="94">
        <f>IFERROR('Tablas turistas zona y tip.'!H39/'Tablas turistas zona y tip.'!H52-1,"-")</f>
        <v>0.17274704491725767</v>
      </c>
      <c r="H39" s="94">
        <f>IFERROR('Tablas turistas zona y tip.'!I39/'Tablas turistas zona y tip.'!I52-1,"-")</f>
        <v>0.2205366729131919</v>
      </c>
      <c r="I39" s="94">
        <f>IFERROR('Tablas turistas zona y tip.'!J39/'Tablas turistas zona y tip.'!J52-1,"-")</f>
        <v>0.22747525222777454</v>
      </c>
      <c r="J39" s="94">
        <f>IFERROR('Tablas turistas zona y tip.'!K39/'Tablas turistas zona y tip.'!K52-1,"-")</f>
        <v>0.18120416091094338</v>
      </c>
      <c r="K39" s="94">
        <f>IFERROR('Tablas turistas zona y tip.'!L39/'Tablas turistas zona y tip.'!L52-1,"-")</f>
        <v>0.20972440587551566</v>
      </c>
    </row>
    <row r="40" spans="2:11" hidden="1" outlineLevel="1">
      <c r="B40" s="34" t="s">
        <v>36</v>
      </c>
      <c r="C40" s="94">
        <f>IFERROR('Tablas turistas zona y tip.'!D40/'Tablas turistas zona y tip.'!D53-1,"-")</f>
        <v>4.5764065888081573E-2</v>
      </c>
      <c r="D40" s="94">
        <f>IFERROR('Tablas turistas zona y tip.'!E40/'Tablas turistas zona y tip.'!E53-1,"-")</f>
        <v>4.1576990804147895E-2</v>
      </c>
      <c r="E40" s="94">
        <f>IFERROR('Tablas turistas zona y tip.'!F40/'Tablas turistas zona y tip.'!F53-1,"-")</f>
        <v>4.3509560514810364E-2</v>
      </c>
      <c r="F40" s="94">
        <f>IFERROR('Tablas turistas zona y tip.'!G40/'Tablas turistas zona y tip.'!G53-1,"-")</f>
        <v>-1.1964091579389269E-2</v>
      </c>
      <c r="G40" s="94">
        <f>IFERROR('Tablas turistas zona y tip.'!H40/'Tablas turistas zona y tip.'!H53-1,"-")</f>
        <v>-5.4019575185865087E-2</v>
      </c>
      <c r="H40" s="94">
        <f>IFERROR('Tablas turistas zona y tip.'!I40/'Tablas turistas zona y tip.'!I53-1,"-")</f>
        <v>-3.0115967121745579E-2</v>
      </c>
      <c r="I40" s="94">
        <f>IFERROR('Tablas turistas zona y tip.'!J40/'Tablas turistas zona y tip.'!J53-1,"-")</f>
        <v>-1.6913764629315486E-2</v>
      </c>
      <c r="J40" s="94">
        <f>IFERROR('Tablas turistas zona y tip.'!K40/'Tablas turistas zona y tip.'!K53-1,"-")</f>
        <v>-5.3515294226820886E-2</v>
      </c>
      <c r="K40" s="94">
        <f>IFERROR('Tablas turistas zona y tip.'!L40/'Tablas turistas zona y tip.'!L53-1,"-")</f>
        <v>-3.1314106294082933E-2</v>
      </c>
    </row>
    <row r="41" spans="2:11" hidden="1" outlineLevel="1">
      <c r="B41" s="34" t="s">
        <v>37</v>
      </c>
      <c r="C41" s="94">
        <f>IFERROR('Tablas turistas zona y tip.'!D41/'Tablas turistas zona y tip.'!D54-1,"-")</f>
        <v>1.783786477104754E-2</v>
      </c>
      <c r="D41" s="94">
        <f>IFERROR('Tablas turistas zona y tip.'!E41/'Tablas turistas zona y tip.'!E54-1,"-")</f>
        <v>0.10234525182622067</v>
      </c>
      <c r="E41" s="94">
        <f>IFERROR('Tablas turistas zona y tip.'!F41/'Tablas turistas zona y tip.'!F54-1,"-")</f>
        <v>6.5538668537822087E-2</v>
      </c>
      <c r="F41" s="94">
        <f>IFERROR('Tablas turistas zona y tip.'!G41/'Tablas turistas zona y tip.'!G54-1,"-")</f>
        <v>6.9070313579223663E-2</v>
      </c>
      <c r="G41" s="94">
        <f>IFERROR('Tablas turistas zona y tip.'!H41/'Tablas turistas zona y tip.'!H54-1,"-")</f>
        <v>2.3612219885986718E-3</v>
      </c>
      <c r="H41" s="94">
        <f>IFERROR('Tablas turistas zona y tip.'!I41/'Tablas turistas zona y tip.'!I54-1,"-")</f>
        <v>3.7286346821955085E-2</v>
      </c>
      <c r="I41" s="94">
        <f>IFERROR('Tablas turistas zona y tip.'!J41/'Tablas turistas zona y tip.'!J54-1,"-")</f>
        <v>6.0363772385093828E-2</v>
      </c>
      <c r="J41" s="94">
        <f>IFERROR('Tablas turistas zona y tip.'!K41/'Tablas turistas zona y tip.'!K54-1,"-")</f>
        <v>1.0763135195594353E-2</v>
      </c>
      <c r="K41" s="94">
        <f>IFERROR('Tablas turistas zona y tip.'!L41/'Tablas turistas zona y tip.'!L54-1,"-")</f>
        <v>3.8962924489140738E-2</v>
      </c>
    </row>
    <row r="42" spans="2:11" hidden="1" outlineLevel="1">
      <c r="B42" s="34" t="s">
        <v>38</v>
      </c>
      <c r="C42" s="94">
        <f>IFERROR('Tablas turistas zona y tip.'!D42/'Tablas turistas zona y tip.'!D55-1,"-")</f>
        <v>5.1073901647040509E-2</v>
      </c>
      <c r="D42" s="94">
        <f>IFERROR('Tablas turistas zona y tip.'!E42/'Tablas turistas zona y tip.'!E55-1,"-")</f>
        <v>0.13230815249904815</v>
      </c>
      <c r="E42" s="94">
        <f>IFERROR('Tablas turistas zona y tip.'!F42/'Tablas turistas zona y tip.'!F55-1,"-")</f>
        <v>9.899735301195145E-2</v>
      </c>
      <c r="F42" s="94">
        <f>IFERROR('Tablas turistas zona y tip.'!G42/'Tablas turistas zona y tip.'!G55-1,"-")</f>
        <v>8.0198801344832704E-2</v>
      </c>
      <c r="G42" s="94">
        <f>IFERROR('Tablas turistas zona y tip.'!H42/'Tablas turistas zona y tip.'!H55-1,"-")</f>
        <v>0.11778188396932809</v>
      </c>
      <c r="H42" s="94">
        <f>IFERROR('Tablas turistas zona y tip.'!I42/'Tablas turistas zona y tip.'!I55-1,"-")</f>
        <v>9.8086080417716159E-2</v>
      </c>
      <c r="I42" s="94">
        <f>IFERROR('Tablas turistas zona y tip.'!J42/'Tablas turistas zona y tip.'!J55-1,"-")</f>
        <v>7.5054814619429866E-2</v>
      </c>
      <c r="J42" s="94">
        <f>IFERROR('Tablas turistas zona y tip.'!K42/'Tablas turistas zona y tip.'!K55-1,"-")</f>
        <v>9.8322758620689621E-2</v>
      </c>
      <c r="K42" s="94">
        <f>IFERROR('Tablas turistas zona y tip.'!L42/'Tablas turistas zona y tip.'!L55-1,"-")</f>
        <v>8.5003986921011743E-2</v>
      </c>
    </row>
    <row r="43" spans="2:11" hidden="1" outlineLevel="1">
      <c r="B43" s="34" t="s">
        <v>39</v>
      </c>
      <c r="C43" s="94">
        <f>IFERROR('Tablas turistas zona y tip.'!D43/'Tablas turistas zona y tip.'!D56-1,"-")</f>
        <v>1.0677663432685502E-3</v>
      </c>
      <c r="D43" s="94">
        <f>IFERROR('Tablas turistas zona y tip.'!E43/'Tablas turistas zona y tip.'!E56-1,"-")</f>
        <v>6.8410553314034672E-2</v>
      </c>
      <c r="E43" s="94">
        <f>IFERROR('Tablas turistas zona y tip.'!F43/'Tablas turistas zona y tip.'!F56-1,"-")</f>
        <v>3.8176708818910665E-2</v>
      </c>
      <c r="F43" s="94">
        <f>IFERROR('Tablas turistas zona y tip.'!G43/'Tablas turistas zona y tip.'!G56-1,"-")</f>
        <v>8.7487090609086327E-3</v>
      </c>
      <c r="G43" s="94">
        <f>IFERROR('Tablas turistas zona y tip.'!H43/'Tablas turistas zona y tip.'!H56-1,"-")</f>
        <v>6.3194005597182468E-3</v>
      </c>
      <c r="H43" s="94">
        <f>IFERROR('Tablas turistas zona y tip.'!I43/'Tablas turistas zona y tip.'!I56-1,"-")</f>
        <v>7.6292150292975869E-3</v>
      </c>
      <c r="I43" s="94">
        <f>IFERROR('Tablas turistas zona y tip.'!J43/'Tablas turistas zona y tip.'!J56-1,"-")</f>
        <v>8.4389615671389695E-3</v>
      </c>
      <c r="J43" s="94">
        <f>IFERROR('Tablas turistas zona y tip.'!K43/'Tablas turistas zona y tip.'!K56-1,"-")</f>
        <v>3.6766854884906497E-3</v>
      </c>
      <c r="K43" s="94">
        <f>IFERROR('Tablas turistas zona y tip.'!L43/'Tablas turistas zona y tip.'!L56-1,"-")</f>
        <v>6.4378104075888398E-3</v>
      </c>
    </row>
    <row r="44" spans="2:11" collapsed="1">
      <c r="B44" s="91">
        <v>2008</v>
      </c>
      <c r="C44" s="97">
        <f>IFERROR('Tablas turistas zona y tip.'!D44/'Tablas turistas zona y tip.'!D57-1,"-")</f>
        <v>1.6823895055007032E-2</v>
      </c>
      <c r="D44" s="97">
        <f>IFERROR('Tablas turistas zona y tip.'!E44/'Tablas turistas zona y tip.'!E57-1,"-")</f>
        <v>5.4588505242088026E-2</v>
      </c>
      <c r="E44" s="97">
        <f>IFERROR('Tablas turistas zona y tip.'!F44/'Tablas turistas zona y tip.'!F57-1,"-")</f>
        <v>3.780039374562727E-2</v>
      </c>
      <c r="F44" s="97">
        <f>IFERROR('Tablas turistas zona y tip.'!G44/'Tablas turistas zona y tip.'!G57-1,"-")</f>
        <v>1.9386058183545885E-2</v>
      </c>
      <c r="G44" s="97">
        <f>IFERROR('Tablas turistas zona y tip.'!H44/'Tablas turistas zona y tip.'!H57-1,"-")</f>
        <v>8.3966279570659719E-3</v>
      </c>
      <c r="H44" s="97">
        <f>IFERROR('Tablas turistas zona y tip.'!I44/'Tablas turistas zona y tip.'!I57-1,"-")</f>
        <v>1.4412581191193929E-2</v>
      </c>
      <c r="I44" s="97">
        <f>IFERROR('Tablas turistas zona y tip.'!J44/'Tablas turistas zona y tip.'!J57-1,"-")</f>
        <v>6.9478690219793027E-3</v>
      </c>
      <c r="J44" s="97">
        <f>IFERROR('Tablas turistas zona y tip.'!K44/'Tablas turistas zona y tip.'!K57-1,"-")</f>
        <v>-3.6525767597872516E-3</v>
      </c>
      <c r="K44" s="97">
        <f>IFERROR('Tablas turistas zona y tip.'!L44/'Tablas turistas zona y tip.'!L57-1,"-")</f>
        <v>2.5655529758368267E-3</v>
      </c>
    </row>
    <row r="45" spans="2:11" hidden="1" outlineLevel="1">
      <c r="B45" s="34" t="s">
        <v>28</v>
      </c>
      <c r="C45" s="94">
        <f>IFERROR('Tablas turistas zona y tip.'!D45/'Tablas turistas zona y tip.'!D58-1,"-")</f>
        <v>-9.351502100469522E-2</v>
      </c>
      <c r="D45" s="94">
        <f>IFERROR('Tablas turistas zona y tip.'!E45/'Tablas turistas zona y tip.'!E58-1,"-")</f>
        <v>3.0909664860314656E-2</v>
      </c>
      <c r="E45" s="94">
        <f>IFERROR('Tablas turistas zona y tip.'!F45/'Tablas turistas zona y tip.'!F58-1,"-")</f>
        <v>-2.2218537555960816E-2</v>
      </c>
      <c r="F45" s="94">
        <f>IFERROR('Tablas turistas zona y tip.'!G45/'Tablas turistas zona y tip.'!G58-1,"-")</f>
        <v>-4.9372768263674649E-2</v>
      </c>
      <c r="G45" s="94">
        <f>IFERROR('Tablas turistas zona y tip.'!H45/'Tablas turistas zona y tip.'!H58-1,"-")</f>
        <v>-6.2303686932080882E-2</v>
      </c>
      <c r="H45" s="94">
        <f>IFERROR('Tablas turistas zona y tip.'!I45/'Tablas turistas zona y tip.'!I58-1,"-")</f>
        <v>-5.5565142364107034E-2</v>
      </c>
      <c r="I45" s="94">
        <f>IFERROR('Tablas turistas zona y tip.'!J45/'Tablas turistas zona y tip.'!J58-1,"-")</f>
        <v>-3.0314106402668961E-2</v>
      </c>
      <c r="J45" s="94">
        <f>IFERROR('Tablas turistas zona y tip.'!K45/'Tablas turistas zona y tip.'!K58-1,"-")</f>
        <v>-5.16965356646375E-2</v>
      </c>
      <c r="K45" s="94">
        <f>IFERROR('Tablas turistas zona y tip.'!L45/'Tablas turistas zona y tip.'!L58-1,"-")</f>
        <v>-3.96487545817239E-2</v>
      </c>
    </row>
    <row r="46" spans="2:11" hidden="1" outlineLevel="1">
      <c r="B46" s="34" t="s">
        <v>29</v>
      </c>
      <c r="C46" s="94">
        <f>IFERROR('Tablas turistas zona y tip.'!D46/'Tablas turistas zona y tip.'!D59-1,"-")</f>
        <v>2.4602000249585032E-3</v>
      </c>
      <c r="D46" s="94">
        <f>IFERROR('Tablas turistas zona y tip.'!E46/'Tablas turistas zona y tip.'!E59-1,"-")</f>
        <v>0.13059690317170336</v>
      </c>
      <c r="E46" s="94">
        <f>IFERROR('Tablas turistas zona y tip.'!F46/'Tablas turistas zona y tip.'!F59-1,"-")</f>
        <v>7.21000073247553E-2</v>
      </c>
      <c r="F46" s="94">
        <f>IFERROR('Tablas turistas zona y tip.'!G46/'Tablas turistas zona y tip.'!G59-1,"-")</f>
        <v>3.6704061290700807E-2</v>
      </c>
      <c r="G46" s="94">
        <f>IFERROR('Tablas turistas zona y tip.'!H46/'Tablas turistas zona y tip.'!H59-1,"-")</f>
        <v>0.13215198922218252</v>
      </c>
      <c r="H46" s="94">
        <f>IFERROR('Tablas turistas zona y tip.'!I46/'Tablas turistas zona y tip.'!I59-1,"-")</f>
        <v>7.9487929998613538E-2</v>
      </c>
      <c r="I46" s="94">
        <f>IFERROR('Tablas turistas zona y tip.'!J46/'Tablas turistas zona y tip.'!J59-1,"-")</f>
        <v>2.4311561109275681E-2</v>
      </c>
      <c r="J46" s="94">
        <f>IFERROR('Tablas turistas zona y tip.'!K46/'Tablas turistas zona y tip.'!K59-1,"-")</f>
        <v>0.10692032045283373</v>
      </c>
      <c r="K46" s="94">
        <f>IFERROR('Tablas turistas zona y tip.'!L46/'Tablas turistas zona y tip.'!L59-1,"-")</f>
        <v>5.778234000790694E-2</v>
      </c>
    </row>
    <row r="47" spans="2:11" hidden="1" outlineLevel="1">
      <c r="B47" s="34" t="s">
        <v>30</v>
      </c>
      <c r="C47" s="94">
        <f>IFERROR('Tablas turistas zona y tip.'!D47/'Tablas turistas zona y tip.'!D60-1,"-")</f>
        <v>-0.12221711336230556</v>
      </c>
      <c r="D47" s="94">
        <f>IFERROR('Tablas turistas zona y tip.'!E47/'Tablas turistas zona y tip.'!E60-1,"-")</f>
        <v>-5.3627557893386357E-2</v>
      </c>
      <c r="E47" s="94">
        <f>IFERROR('Tablas turistas zona y tip.'!F47/'Tablas turistas zona y tip.'!F60-1,"-")</f>
        <v>-8.5439511302505378E-2</v>
      </c>
      <c r="F47" s="94">
        <f>IFERROR('Tablas turistas zona y tip.'!G47/'Tablas turistas zona y tip.'!G60-1,"-")</f>
        <v>-4.0540149645171275E-2</v>
      </c>
      <c r="G47" s="94">
        <f>IFERROR('Tablas turistas zona y tip.'!H47/'Tablas turistas zona y tip.'!H60-1,"-")</f>
        <v>-7.7817308082947845E-2</v>
      </c>
      <c r="H47" s="94">
        <f>IFERROR('Tablas turistas zona y tip.'!I47/'Tablas turistas zona y tip.'!I60-1,"-")</f>
        <v>-5.7454736980709686E-2</v>
      </c>
      <c r="I47" s="94">
        <f>IFERROR('Tablas turistas zona y tip.'!J47/'Tablas turistas zona y tip.'!J60-1,"-")</f>
        <v>-3.0137526911652279E-2</v>
      </c>
      <c r="J47" s="94">
        <f>IFERROR('Tablas turistas zona y tip.'!K47/'Tablas turistas zona y tip.'!K60-1,"-")</f>
        <v>-5.9397302172378597E-2</v>
      </c>
      <c r="K47" s="94">
        <f>IFERROR('Tablas turistas zona y tip.'!L47/'Tablas turistas zona y tip.'!L60-1,"-")</f>
        <v>-4.2374670725582431E-2</v>
      </c>
    </row>
    <row r="48" spans="2:11" hidden="1" outlineLevel="1">
      <c r="B48" s="34" t="s">
        <v>31</v>
      </c>
      <c r="C48" s="94">
        <f>IFERROR('Tablas turistas zona y tip.'!D48/'Tablas turistas zona y tip.'!D61-1,"-")</f>
        <v>-8.855342521144316E-2</v>
      </c>
      <c r="D48" s="94">
        <f>IFERROR('Tablas turistas zona y tip.'!E48/'Tablas turistas zona y tip.'!E61-1,"-")</f>
        <v>-0.15995545925123389</v>
      </c>
      <c r="E48" s="94">
        <f>IFERROR('Tablas turistas zona y tip.'!F48/'Tablas turistas zona y tip.'!F61-1,"-")</f>
        <v>-0.12626977187822908</v>
      </c>
      <c r="F48" s="94">
        <f>IFERROR('Tablas turistas zona y tip.'!G48/'Tablas turistas zona y tip.'!G61-1,"-")</f>
        <v>-5.6585046568522257E-2</v>
      </c>
      <c r="G48" s="94">
        <f>IFERROR('Tablas turistas zona y tip.'!H48/'Tablas turistas zona y tip.'!H61-1,"-")</f>
        <v>-0.20078047044317759</v>
      </c>
      <c r="H48" s="94">
        <f>IFERROR('Tablas turistas zona y tip.'!I48/'Tablas turistas zona y tip.'!I61-1,"-")</f>
        <v>-0.1225893353271289</v>
      </c>
      <c r="I48" s="94">
        <f>IFERROR('Tablas turistas zona y tip.'!J48/'Tablas turistas zona y tip.'!J61-1,"-")</f>
        <v>-6.611917367612441E-2</v>
      </c>
      <c r="J48" s="94">
        <f>IFERROR('Tablas turistas zona y tip.'!K48/'Tablas turistas zona y tip.'!K61-1,"-")</f>
        <v>-0.18851782013121599</v>
      </c>
      <c r="K48" s="94">
        <f>IFERROR('Tablas turistas zona y tip.'!L48/'Tablas turistas zona y tip.'!L61-1,"-")</f>
        <v>-0.11690873113384459</v>
      </c>
    </row>
    <row r="49" spans="2:11" hidden="1" outlineLevel="1">
      <c r="B49" s="34" t="s">
        <v>32</v>
      </c>
      <c r="C49" s="94">
        <f>IFERROR('Tablas turistas zona y tip.'!D49/'Tablas turistas zona y tip.'!D62-1,"-")</f>
        <v>-3.5921424846310668E-2</v>
      </c>
      <c r="D49" s="94">
        <f>IFERROR('Tablas turistas zona y tip.'!E49/'Tablas turistas zona y tip.'!E62-1,"-")</f>
        <v>-4.0485530308637441E-2</v>
      </c>
      <c r="E49" s="94">
        <f>IFERROR('Tablas turistas zona y tip.'!F49/'Tablas turistas zona y tip.'!F62-1,"-")</f>
        <v>-3.8484720422881646E-2</v>
      </c>
      <c r="F49" s="94">
        <f>IFERROR('Tablas turistas zona y tip.'!G49/'Tablas turistas zona y tip.'!G62-1,"-")</f>
        <v>-9.3701900575624553E-3</v>
      </c>
      <c r="G49" s="94">
        <f>IFERROR('Tablas turistas zona y tip.'!H49/'Tablas turistas zona y tip.'!H62-1,"-")</f>
        <v>-1.232679795075764E-2</v>
      </c>
      <c r="H49" s="94">
        <f>IFERROR('Tablas turistas zona y tip.'!I49/'Tablas turistas zona y tip.'!I62-1,"-")</f>
        <v>-1.0764803197577333E-2</v>
      </c>
      <c r="I49" s="94">
        <f>IFERROR('Tablas turistas zona y tip.'!J49/'Tablas turistas zona y tip.'!J62-1,"-")</f>
        <v>-8.9988527623228176E-3</v>
      </c>
      <c r="J49" s="94">
        <f>IFERROR('Tablas turistas zona y tip.'!K49/'Tablas turistas zona y tip.'!K62-1,"-")</f>
        <v>-7.3161772649683599E-3</v>
      </c>
      <c r="K49" s="94">
        <f>IFERROR('Tablas turistas zona y tip.'!L49/'Tablas turistas zona y tip.'!L62-1,"-")</f>
        <v>-8.2683081957001248E-3</v>
      </c>
    </row>
    <row r="50" spans="2:11" hidden="1" outlineLevel="1">
      <c r="B50" s="34" t="s">
        <v>33</v>
      </c>
      <c r="C50" s="94">
        <f>IFERROR('Tablas turistas zona y tip.'!D50/'Tablas turistas zona y tip.'!D63-1,"-")</f>
        <v>2.1954053812460961E-2</v>
      </c>
      <c r="D50" s="94">
        <f>IFERROR('Tablas turistas zona y tip.'!E50/'Tablas turistas zona y tip.'!E63-1,"-")</f>
        <v>-5.280252024700649E-2</v>
      </c>
      <c r="E50" s="94">
        <f>IFERROR('Tablas turistas zona y tip.'!F50/'Tablas turistas zona y tip.'!F63-1,"-")</f>
        <v>-2.0051067562698699E-2</v>
      </c>
      <c r="F50" s="94">
        <f>IFERROR('Tablas turistas zona y tip.'!G50/'Tablas turistas zona y tip.'!G63-1,"-")</f>
        <v>5.6545469991080566E-3</v>
      </c>
      <c r="G50" s="94">
        <f>IFERROR('Tablas turistas zona y tip.'!H50/'Tablas turistas zona y tip.'!H63-1,"-")</f>
        <v>-9.4431860277283564E-2</v>
      </c>
      <c r="H50" s="94">
        <f>IFERROR('Tablas turistas zona y tip.'!I50/'Tablas turistas zona y tip.'!I63-1,"-")</f>
        <v>-4.1032483222997462E-2</v>
      </c>
      <c r="I50" s="94">
        <f>IFERROR('Tablas turistas zona y tip.'!J50/'Tablas turistas zona y tip.'!J63-1,"-")</f>
        <v>-1.1529865180451848E-2</v>
      </c>
      <c r="J50" s="94">
        <f>IFERROR('Tablas turistas zona y tip.'!K50/'Tablas turistas zona y tip.'!K63-1,"-")</f>
        <v>-8.0924632050947576E-2</v>
      </c>
      <c r="K50" s="94">
        <f>IFERROR('Tablas turistas zona y tip.'!L50/'Tablas turistas zona y tip.'!L63-1,"-")</f>
        <v>-4.1072023630761123E-2</v>
      </c>
    </row>
    <row r="51" spans="2:11" hidden="1" outlineLevel="1">
      <c r="B51" s="34" t="s">
        <v>34</v>
      </c>
      <c r="C51" s="94">
        <f>IFERROR('Tablas turistas zona y tip.'!D51/'Tablas turistas zona y tip.'!D64-1,"-")</f>
        <v>4.2672892188755362E-3</v>
      </c>
      <c r="D51" s="94">
        <f>IFERROR('Tablas turistas zona y tip.'!E51/'Tablas turistas zona y tip.'!E64-1,"-")</f>
        <v>-5.1447926030563806E-2</v>
      </c>
      <c r="E51" s="94">
        <f>IFERROR('Tablas turistas zona y tip.'!F51/'Tablas turistas zona y tip.'!F64-1,"-")</f>
        <v>-2.6031391308902307E-2</v>
      </c>
      <c r="F51" s="94">
        <f>IFERROR('Tablas turistas zona y tip.'!G51/'Tablas turistas zona y tip.'!G64-1,"-")</f>
        <v>8.6871798462095917E-3</v>
      </c>
      <c r="G51" s="94">
        <f>IFERROR('Tablas turistas zona y tip.'!H51/'Tablas turistas zona y tip.'!H64-1,"-")</f>
        <v>-9.778685639755158E-2</v>
      </c>
      <c r="H51" s="94">
        <f>IFERROR('Tablas turistas zona y tip.'!I51/'Tablas turistas zona y tip.'!I64-1,"-")</f>
        <v>-4.0090544372749393E-2</v>
      </c>
      <c r="I51" s="94">
        <f>IFERROR('Tablas turistas zona y tip.'!J51/'Tablas turistas zona y tip.'!J64-1,"-")</f>
        <v>-3.1043865102496904E-3</v>
      </c>
      <c r="J51" s="94">
        <f>IFERROR('Tablas turistas zona y tip.'!K51/'Tablas turistas zona y tip.'!K64-1,"-")</f>
        <v>-7.2528959161241247E-2</v>
      </c>
      <c r="K51" s="94">
        <f>IFERROR('Tablas turistas zona y tip.'!L51/'Tablas turistas zona y tip.'!L64-1,"-")</f>
        <v>-3.2075724679442752E-2</v>
      </c>
    </row>
    <row r="52" spans="2:11" hidden="1" outlineLevel="1">
      <c r="B52" s="34" t="s">
        <v>35</v>
      </c>
      <c r="C52" s="94">
        <f>IFERROR('Tablas turistas zona y tip.'!D52/'Tablas turistas zona y tip.'!D65-1,"-")</f>
        <v>-8.5675664930624618E-2</v>
      </c>
      <c r="D52" s="94">
        <f>IFERROR('Tablas turistas zona y tip.'!E52/'Tablas turistas zona y tip.'!E65-1,"-")</f>
        <v>-2.3216523026690417E-2</v>
      </c>
      <c r="E52" s="94">
        <f>IFERROR('Tablas turistas zona y tip.'!F52/'Tablas turistas zona y tip.'!F65-1,"-")</f>
        <v>-5.3726792511458066E-2</v>
      </c>
      <c r="F52" s="94">
        <f>IFERROR('Tablas turistas zona y tip.'!G52/'Tablas turistas zona y tip.'!G65-1,"-")</f>
        <v>-9.2519599774764982E-2</v>
      </c>
      <c r="G52" s="94">
        <f>IFERROR('Tablas turistas zona y tip.'!H52/'Tablas turistas zona y tip.'!H65-1,"-")</f>
        <v>-0.10687893247751357</v>
      </c>
      <c r="H52" s="94">
        <f>IFERROR('Tablas turistas zona y tip.'!I52/'Tablas turistas zona y tip.'!I65-1,"-")</f>
        <v>-9.8591498996478788E-2</v>
      </c>
      <c r="I52" s="94">
        <f>IFERROR('Tablas turistas zona y tip.'!J52/'Tablas turistas zona y tip.'!J65-1,"-")</f>
        <v>-9.2565054159716165E-2</v>
      </c>
      <c r="J52" s="94">
        <f>IFERROR('Tablas turistas zona y tip.'!K52/'Tablas turistas zona y tip.'!K65-1,"-")</f>
        <v>-9.2590668910449536E-2</v>
      </c>
      <c r="K52" s="94">
        <f>IFERROR('Tablas turistas zona y tip.'!L52/'Tablas turistas zona y tip.'!L65-1,"-")</f>
        <v>-9.2574880844212726E-2</v>
      </c>
    </row>
    <row r="53" spans="2:11" hidden="1" outlineLevel="1">
      <c r="B53" s="34" t="s">
        <v>36</v>
      </c>
      <c r="C53" s="94">
        <f>IFERROR('Tablas turistas zona y tip.'!D53/'Tablas turistas zona y tip.'!D66-1,"-")</f>
        <v>-0.1320698649585631</v>
      </c>
      <c r="D53" s="94">
        <f>IFERROR('Tablas turistas zona y tip.'!E53/'Tablas turistas zona y tip.'!E66-1,"-")</f>
        <v>-0.14862782659392826</v>
      </c>
      <c r="E53" s="94">
        <f>IFERROR('Tablas turistas zona y tip.'!F53/'Tablas turistas zona y tip.'!F66-1,"-")</f>
        <v>-0.14106460150965594</v>
      </c>
      <c r="F53" s="94">
        <f>IFERROR('Tablas turistas zona y tip.'!G53/'Tablas turistas zona y tip.'!G66-1,"-")</f>
        <v>-8.2511999051926743E-2</v>
      </c>
      <c r="G53" s="94">
        <f>IFERROR('Tablas turistas zona y tip.'!H53/'Tablas turistas zona y tip.'!H66-1,"-")</f>
        <v>-0.1153571249435722</v>
      </c>
      <c r="H53" s="94">
        <f>IFERROR('Tablas turistas zona y tip.'!I53/'Tablas turistas zona y tip.'!I66-1,"-")</f>
        <v>-9.698297294012348E-2</v>
      </c>
      <c r="I53" s="94">
        <f>IFERROR('Tablas turistas zona y tip.'!J53/'Tablas turistas zona y tip.'!J66-1,"-")</f>
        <v>-5.3758885950142554E-2</v>
      </c>
      <c r="J53" s="94">
        <f>IFERROR('Tablas turistas zona y tip.'!K53/'Tablas turistas zona y tip.'!K66-1,"-")</f>
        <v>-0.11880570774388743</v>
      </c>
      <c r="K53" s="94">
        <f>IFERROR('Tablas turistas zona y tip.'!L53/'Tablas turistas zona y tip.'!L66-1,"-")</f>
        <v>-8.0464135463768294E-2</v>
      </c>
    </row>
    <row r="54" spans="2:11" hidden="1" outlineLevel="1">
      <c r="B54" s="34" t="s">
        <v>37</v>
      </c>
      <c r="C54" s="94">
        <f>IFERROR('Tablas turistas zona y tip.'!D54/'Tablas turistas zona y tip.'!D67-1,"-")</f>
        <v>7.1792224437482233E-2</v>
      </c>
      <c r="D54" s="94">
        <f>IFERROR('Tablas turistas zona y tip.'!E54/'Tablas turistas zona y tip.'!E67-1,"-")</f>
        <v>-9.3567102974595473E-3</v>
      </c>
      <c r="E54" s="94">
        <f>IFERROR('Tablas turistas zona y tip.'!F54/'Tablas turistas zona y tip.'!F67-1,"-")</f>
        <v>2.4425127646487743E-2</v>
      </c>
      <c r="F54" s="94">
        <f>IFERROR('Tablas turistas zona y tip.'!G54/'Tablas turistas zona y tip.'!G67-1,"-")</f>
        <v>5.0004029117086235E-2</v>
      </c>
      <c r="G54" s="94">
        <f>IFERROR('Tablas turistas zona y tip.'!H54/'Tablas turistas zona y tip.'!H67-1,"-")</f>
        <v>3.1470538774232004E-2</v>
      </c>
      <c r="H54" s="94">
        <f>IFERROR('Tablas turistas zona y tip.'!I54/'Tablas turistas zona y tip.'!I67-1,"-")</f>
        <v>4.1091268070676534E-2</v>
      </c>
      <c r="I54" s="94">
        <f>IFERROR('Tablas turistas zona y tip.'!J54/'Tablas turistas zona y tip.'!J67-1,"-")</f>
        <v>5.3518853232388697E-2</v>
      </c>
      <c r="J54" s="94">
        <f>IFERROR('Tablas turistas zona y tip.'!K54/'Tablas turistas zona y tip.'!K67-1,"-")</f>
        <v>2.5113079303693775E-2</v>
      </c>
      <c r="K54" s="94">
        <f>IFERROR('Tablas turistas zona y tip.'!L54/'Tablas turistas zona y tip.'!L67-1,"-")</f>
        <v>4.1072006403596983E-2</v>
      </c>
    </row>
    <row r="55" spans="2:11" hidden="1" outlineLevel="1">
      <c r="B55" s="34" t="s">
        <v>38</v>
      </c>
      <c r="C55" s="94">
        <f>IFERROR('Tablas turistas zona y tip.'!D55/'Tablas turistas zona y tip.'!D68-1,"-")</f>
        <v>5.6436114153458394E-2</v>
      </c>
      <c r="D55" s="94">
        <f>IFERROR('Tablas turistas zona y tip.'!E55/'Tablas turistas zona y tip.'!E68-1,"-")</f>
        <v>4.3263638684785333E-2</v>
      </c>
      <c r="E55" s="94">
        <f>IFERROR('Tablas turistas zona y tip.'!F55/'Tablas turistas zona y tip.'!F68-1,"-")</f>
        <v>4.8625188200758673E-2</v>
      </c>
      <c r="F55" s="94">
        <f>IFERROR('Tablas turistas zona y tip.'!G55/'Tablas turistas zona y tip.'!G68-1,"-")</f>
        <v>3.8548188271586126E-2</v>
      </c>
      <c r="G55" s="94">
        <f>IFERROR('Tablas turistas zona y tip.'!H55/'Tablas turistas zona y tip.'!H68-1,"-")</f>
        <v>-1.1946640881939419E-2</v>
      </c>
      <c r="H55" s="94">
        <f>IFERROR('Tablas turistas zona y tip.'!I55/'Tablas turistas zona y tip.'!I68-1,"-")</f>
        <v>1.3887335495656794E-2</v>
      </c>
      <c r="I55" s="94">
        <f>IFERROR('Tablas turistas zona y tip.'!J55/'Tablas turistas zona y tip.'!J68-1,"-")</f>
        <v>2.6830754646714361E-2</v>
      </c>
      <c r="J55" s="94">
        <f>IFERROR('Tablas turistas zona y tip.'!K55/'Tablas turistas zona y tip.'!K68-1,"-")</f>
        <v>-2.1946178709994268E-2</v>
      </c>
      <c r="K55" s="94">
        <f>IFERROR('Tablas turistas zona y tip.'!L55/'Tablas turistas zona y tip.'!L68-1,"-")</f>
        <v>5.3911999867177762E-3</v>
      </c>
    </row>
    <row r="56" spans="2:11" hidden="1" outlineLevel="1">
      <c r="B56" s="34" t="s">
        <v>39</v>
      </c>
      <c r="C56" s="94">
        <f>IFERROR('Tablas turistas zona y tip.'!D56/'Tablas turistas zona y tip.'!D69-1,"-")</f>
        <v>3.0623280523669472E-2</v>
      </c>
      <c r="D56" s="94">
        <f>IFERROR('Tablas turistas zona y tip.'!E56/'Tablas turistas zona y tip.'!E69-1,"-")</f>
        <v>-0.13491806043934651</v>
      </c>
      <c r="E56" s="94">
        <f>IFERROR('Tablas turistas zona y tip.'!F56/'Tablas turistas zona y tip.'!F69-1,"-")</f>
        <v>-6.7686901844745462E-2</v>
      </c>
      <c r="F56" s="94">
        <f>IFERROR('Tablas turistas zona y tip.'!G56/'Tablas turistas zona y tip.'!G69-1,"-")</f>
        <v>-7.5925805938588109E-3</v>
      </c>
      <c r="G56" s="94">
        <f>IFERROR('Tablas turistas zona y tip.'!H56/'Tablas turistas zona y tip.'!H69-1,"-")</f>
        <v>-9.6055943704763891E-2</v>
      </c>
      <c r="H56" s="94">
        <f>IFERROR('Tablas turistas zona y tip.'!I56/'Tablas turistas zona y tip.'!I69-1,"-")</f>
        <v>-5.0417231382606897E-2</v>
      </c>
      <c r="I56" s="94">
        <f>IFERROR('Tablas turistas zona y tip.'!J56/'Tablas turistas zona y tip.'!J69-1,"-")</f>
        <v>1.0847268912061336E-2</v>
      </c>
      <c r="J56" s="94">
        <f>IFERROR('Tablas turistas zona y tip.'!K56/'Tablas turistas zona y tip.'!K69-1,"-")</f>
        <v>-9.0934210456398046E-2</v>
      </c>
      <c r="K56" s="94">
        <f>IFERROR('Tablas turistas zona y tip.'!L56/'Tablas turistas zona y tip.'!L69-1,"-")</f>
        <v>-3.4573850028218667E-2</v>
      </c>
    </row>
    <row r="57" spans="2:11" collapsed="1">
      <c r="B57" s="91">
        <v>2007</v>
      </c>
      <c r="C57" s="97">
        <f>IFERROR('Tablas turistas zona y tip.'!D57/'Tablas turistas zona y tip.'!D70-1,"-")</f>
        <v>-3.4469862061654033E-2</v>
      </c>
      <c r="D57" s="97">
        <f>IFERROR('Tablas turistas zona y tip.'!E57/'Tablas turistas zona y tip.'!E70-1,"-")</f>
        <v>-3.9876534963596777E-2</v>
      </c>
      <c r="E57" s="97">
        <f>IFERROR('Tablas turistas zona y tip.'!F57/'Tablas turistas zona y tip.'!F70-1,"-")</f>
        <v>-3.7480513904377344E-2</v>
      </c>
      <c r="F57" s="97">
        <f>IFERROR('Tablas turistas zona y tip.'!G57/'Tablas turistas zona y tip.'!G70-1,"-")</f>
        <v>-1.7232695335539283E-2</v>
      </c>
      <c r="G57" s="97">
        <f>IFERROR('Tablas turistas zona y tip.'!H57/'Tablas turistas zona y tip.'!H70-1,"-")</f>
        <v>-5.8302151801557733E-2</v>
      </c>
      <c r="H57" s="97">
        <f>IFERROR('Tablas turistas zona y tip.'!I57/'Tablas turistas zona y tip.'!I70-1,"-")</f>
        <v>-3.6254627139557738E-2</v>
      </c>
      <c r="I57" s="97">
        <f>IFERROR('Tablas turistas zona y tip.'!J57/'Tablas turistas zona y tip.'!J70-1,"-")</f>
        <v>-1.5365629285829852E-2</v>
      </c>
      <c r="J57" s="97">
        <f>IFERROR('Tablas turistas zona y tip.'!K57/'Tablas turistas zona y tip.'!K70-1,"-")</f>
        <v>-5.3727730701820575E-2</v>
      </c>
      <c r="K57" s="97">
        <f>IFERROR('Tablas turistas zona y tip.'!L57/'Tablas turistas zona y tip.'!L70-1,"-")</f>
        <v>-3.1595778619496917E-2</v>
      </c>
    </row>
    <row r="58" spans="2:11">
      <c r="B58" s="576" t="s">
        <v>67</v>
      </c>
      <c r="C58" s="577"/>
      <c r="D58" s="577"/>
      <c r="E58" s="577"/>
      <c r="F58" s="577"/>
      <c r="G58" s="577"/>
      <c r="H58" s="577"/>
      <c r="I58" s="577"/>
      <c r="J58" s="577"/>
      <c r="K58" s="578"/>
    </row>
  </sheetData>
  <mergeCells count="6">
    <mergeCell ref="B58:K58"/>
    <mergeCell ref="B3:K3"/>
    <mergeCell ref="B4:B5"/>
    <mergeCell ref="C4:E4"/>
    <mergeCell ref="F4:H4"/>
    <mergeCell ref="I4:K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C1:L55"/>
  <sheetViews>
    <sheetView showGridLines="0" showRowColHeaders="0" showZeros="0" zoomScaleNormal="100" workbookViewId="0"/>
  </sheetViews>
  <sheetFormatPr baseColWidth="10" defaultRowHeight="15"/>
  <cols>
    <col min="1" max="1" width="15.28515625" customWidth="1"/>
    <col min="3" max="3" width="13.28515625" customWidth="1"/>
    <col min="12" max="12" width="15" customWidth="1"/>
  </cols>
  <sheetData>
    <row r="1" spans="3:12" ht="26.25" customHeight="1"/>
    <row r="2" spans="3:12" ht="30.75" customHeight="1" thickBot="1"/>
    <row r="3" spans="3:12" ht="25.5" customHeight="1" thickBot="1">
      <c r="C3" s="587" t="s">
        <v>83</v>
      </c>
      <c r="D3" s="588"/>
      <c r="E3" s="588"/>
      <c r="F3" s="588"/>
      <c r="G3" s="588"/>
      <c r="H3" s="588"/>
      <c r="I3" s="588"/>
      <c r="J3" s="588"/>
      <c r="L3" s="43" t="s">
        <v>40</v>
      </c>
    </row>
    <row r="4" spans="3:12">
      <c r="C4" s="98"/>
      <c r="D4" s="99">
        <v>2007</v>
      </c>
      <c r="E4" s="99">
        <v>2008</v>
      </c>
      <c r="F4" s="100">
        <v>2009</v>
      </c>
      <c r="G4" s="100">
        <v>2010</v>
      </c>
      <c r="H4" s="85" t="s">
        <v>84</v>
      </c>
      <c r="I4" s="85" t="s">
        <v>85</v>
      </c>
      <c r="J4" s="85" t="s">
        <v>86</v>
      </c>
    </row>
    <row r="5" spans="3:12">
      <c r="C5" s="101" t="s">
        <v>47</v>
      </c>
      <c r="D5" s="86">
        <v>120990</v>
      </c>
      <c r="E5" s="86">
        <v>125609</v>
      </c>
      <c r="F5" s="86">
        <v>114748</v>
      </c>
      <c r="G5" s="86">
        <v>117383</v>
      </c>
      <c r="H5" s="102">
        <f>E5/D5-1</f>
        <v>3.8176708818910665E-2</v>
      </c>
      <c r="I5" s="102">
        <f>F5/E5-1</f>
        <v>-8.6466734071603102E-2</v>
      </c>
      <c r="J5" s="102">
        <f>G5/F5-1</f>
        <v>2.2963363195872777E-2</v>
      </c>
    </row>
    <row r="6" spans="3:12">
      <c r="C6" s="101" t="s">
        <v>48</v>
      </c>
      <c r="D6" s="86">
        <v>124670</v>
      </c>
      <c r="E6" s="86">
        <v>137012</v>
      </c>
      <c r="F6" s="86">
        <v>114778</v>
      </c>
      <c r="G6" s="86">
        <v>109388</v>
      </c>
      <c r="H6" s="102">
        <f t="shared" ref="H6:J17" si="0">E6/D6-1</f>
        <v>9.899735301195145E-2</v>
      </c>
      <c r="I6" s="102">
        <f t="shared" si="0"/>
        <v>-0.16227775669284439</v>
      </c>
      <c r="J6" s="102">
        <f t="shared" si="0"/>
        <v>-4.6960218857272307E-2</v>
      </c>
    </row>
    <row r="7" spans="3:12">
      <c r="C7" s="101" t="s">
        <v>49</v>
      </c>
      <c r="D7" s="86">
        <v>138239</v>
      </c>
      <c r="E7" s="86">
        <v>147299</v>
      </c>
      <c r="F7" s="86">
        <v>125201</v>
      </c>
      <c r="G7" s="86">
        <v>120018</v>
      </c>
      <c r="H7" s="102">
        <f t="shared" si="0"/>
        <v>6.5538668537822087E-2</v>
      </c>
      <c r="I7" s="102">
        <f t="shared" si="0"/>
        <v>-0.15002138507389728</v>
      </c>
      <c r="J7" s="102">
        <f t="shared" si="0"/>
        <v>-4.1397432927852029E-2</v>
      </c>
    </row>
    <row r="8" spans="3:12">
      <c r="C8" s="101" t="s">
        <v>36</v>
      </c>
      <c r="D8" s="86">
        <v>113906</v>
      </c>
      <c r="E8" s="86">
        <v>118862</v>
      </c>
      <c r="F8" s="86">
        <v>123673</v>
      </c>
      <c r="G8" s="86">
        <v>125967</v>
      </c>
      <c r="H8" s="102">
        <f t="shared" si="0"/>
        <v>4.3509560514810364E-2</v>
      </c>
      <c r="I8" s="102">
        <f t="shared" si="0"/>
        <v>4.0475509414278799E-2</v>
      </c>
      <c r="J8" s="102">
        <f t="shared" si="0"/>
        <v>1.8548915284662071E-2</v>
      </c>
    </row>
    <row r="9" spans="3:12">
      <c r="C9" s="101" t="s">
        <v>51</v>
      </c>
      <c r="D9" s="86">
        <v>97451</v>
      </c>
      <c r="E9" s="86">
        <v>113690</v>
      </c>
      <c r="F9" s="86">
        <v>100518</v>
      </c>
      <c r="G9" s="86">
        <v>101676</v>
      </c>
      <c r="H9" s="102">
        <f t="shared" si="0"/>
        <v>0.16663759222583652</v>
      </c>
      <c r="I9" s="102">
        <f t="shared" si="0"/>
        <v>-0.11585891459231246</v>
      </c>
      <c r="J9" s="102">
        <f t="shared" si="0"/>
        <v>1.1520324717960939E-2</v>
      </c>
    </row>
    <row r="10" spans="3:12">
      <c r="C10" s="101" t="s">
        <v>52</v>
      </c>
      <c r="D10" s="86">
        <v>111572</v>
      </c>
      <c r="E10" s="86">
        <v>120859</v>
      </c>
      <c r="F10" s="86">
        <v>101166</v>
      </c>
      <c r="G10" s="86">
        <v>107391</v>
      </c>
      <c r="H10" s="102">
        <f t="shared" si="0"/>
        <v>8.3237729896389778E-2</v>
      </c>
      <c r="I10" s="102">
        <f t="shared" si="0"/>
        <v>-0.16294194060847766</v>
      </c>
      <c r="J10" s="102">
        <f t="shared" si="0"/>
        <v>6.1532530692129717E-2</v>
      </c>
    </row>
    <row r="11" spans="3:12">
      <c r="C11" s="101" t="s">
        <v>53</v>
      </c>
      <c r="D11" s="86">
        <v>125114</v>
      </c>
      <c r="E11" s="86">
        <v>132846</v>
      </c>
      <c r="F11" s="86">
        <v>128599</v>
      </c>
      <c r="G11" s="86">
        <v>136606</v>
      </c>
      <c r="H11" s="102">
        <f t="shared" si="0"/>
        <v>6.1799638729478801E-2</v>
      </c>
      <c r="I11" s="102">
        <f t="shared" si="0"/>
        <v>-3.1969347966818717E-2</v>
      </c>
      <c r="J11" s="102">
        <f t="shared" si="0"/>
        <v>6.2263314644748435E-2</v>
      </c>
    </row>
    <row r="12" spans="3:12">
      <c r="C12" s="101" t="s">
        <v>54</v>
      </c>
      <c r="D12" s="86">
        <v>138788</v>
      </c>
      <c r="E12" s="86">
        <v>145365</v>
      </c>
      <c r="F12" s="86">
        <v>134600</v>
      </c>
      <c r="G12" s="86">
        <v>138380</v>
      </c>
      <c r="H12" s="102">
        <f t="shared" si="0"/>
        <v>4.7388823241202305E-2</v>
      </c>
      <c r="I12" s="102">
        <f t="shared" si="0"/>
        <v>-7.405496508788223E-2</v>
      </c>
      <c r="J12" s="102">
        <f t="shared" si="0"/>
        <v>2.8083209509658147E-2</v>
      </c>
    </row>
    <row r="13" spans="3:12">
      <c r="C13" s="101" t="s">
        <v>55</v>
      </c>
      <c r="D13" s="86">
        <v>109924</v>
      </c>
      <c r="E13" s="86">
        <v>109237</v>
      </c>
      <c r="F13" s="86">
        <v>105034</v>
      </c>
      <c r="G13" s="86">
        <v>0</v>
      </c>
      <c r="H13" s="102">
        <f t="shared" si="0"/>
        <v>-6.2497725701393669E-3</v>
      </c>
      <c r="I13" s="102">
        <f t="shared" si="0"/>
        <v>-3.8475974257806467E-2</v>
      </c>
      <c r="J13" s="102"/>
    </row>
    <row r="14" spans="3:12">
      <c r="C14" s="101" t="s">
        <v>56</v>
      </c>
      <c r="D14" s="86">
        <v>132946</v>
      </c>
      <c r="E14" s="86">
        <v>130594</v>
      </c>
      <c r="F14" s="86">
        <v>121560</v>
      </c>
      <c r="G14" s="86">
        <v>0</v>
      </c>
      <c r="H14" s="102">
        <f t="shared" si="0"/>
        <v>-1.7691393498111996E-2</v>
      </c>
      <c r="I14" s="102">
        <f t="shared" si="0"/>
        <v>-6.9176225554007043E-2</v>
      </c>
      <c r="J14" s="102"/>
    </row>
    <row r="15" spans="3:12">
      <c r="C15" s="101" t="s">
        <v>57</v>
      </c>
      <c r="D15" s="86">
        <v>131730</v>
      </c>
      <c r="E15" s="86">
        <v>130980</v>
      </c>
      <c r="F15" s="86">
        <v>106156</v>
      </c>
      <c r="G15" s="86">
        <v>0</v>
      </c>
      <c r="H15" s="102">
        <f t="shared" si="0"/>
        <v>-5.6934639034388335E-3</v>
      </c>
      <c r="I15" s="102">
        <f t="shared" si="0"/>
        <v>-0.18952511833867769</v>
      </c>
      <c r="J15" s="102"/>
    </row>
    <row r="16" spans="3:12">
      <c r="C16" s="101" t="s">
        <v>58</v>
      </c>
      <c r="D16" s="86">
        <v>129734</v>
      </c>
      <c r="E16" s="86">
        <v>118469</v>
      </c>
      <c r="F16" s="86">
        <v>110568</v>
      </c>
      <c r="G16" s="86">
        <v>0</v>
      </c>
      <c r="H16" s="102">
        <f t="shared" si="0"/>
        <v>-8.6831516795905506E-2</v>
      </c>
      <c r="I16" s="102">
        <f t="shared" si="0"/>
        <v>-6.6692552482083944E-2</v>
      </c>
      <c r="J16" s="102"/>
    </row>
    <row r="17" spans="3:12">
      <c r="C17" s="103" t="s">
        <v>87</v>
      </c>
      <c r="D17" s="104">
        <v>1475064</v>
      </c>
      <c r="E17" s="104">
        <v>1530822</v>
      </c>
      <c r="F17" s="104">
        <v>1386601</v>
      </c>
      <c r="G17" s="104">
        <v>956809</v>
      </c>
      <c r="H17" s="105">
        <f>E17/D17-1</f>
        <v>3.780039374562727E-2</v>
      </c>
      <c r="I17" s="105">
        <f t="shared" si="0"/>
        <v>-9.4211475926005761E-2</v>
      </c>
      <c r="J17" s="105"/>
    </row>
    <row r="18" spans="3:12" ht="24.75" customHeight="1">
      <c r="C18" s="584" t="s">
        <v>60</v>
      </c>
      <c r="D18" s="585"/>
      <c r="E18" s="585"/>
      <c r="F18" s="585"/>
      <c r="G18" s="585"/>
      <c r="H18" s="585"/>
      <c r="I18" s="585"/>
      <c r="J18" s="586"/>
    </row>
    <row r="19" spans="3:12">
      <c r="C19" s="83"/>
      <c r="D19" s="83"/>
      <c r="E19" s="83"/>
      <c r="F19" s="83"/>
      <c r="G19" s="83"/>
      <c r="H19" s="83"/>
      <c r="I19" s="83"/>
    </row>
    <row r="20" spans="3:12">
      <c r="C20" s="83"/>
      <c r="D20" s="83"/>
      <c r="E20" s="83"/>
      <c r="F20" s="83"/>
      <c r="G20" s="83"/>
      <c r="H20" s="83"/>
      <c r="I20" s="83"/>
    </row>
    <row r="21" spans="3:12" ht="28.5" customHeight="1" thickBot="1">
      <c r="C21" s="587" t="s">
        <v>88</v>
      </c>
      <c r="D21" s="588"/>
      <c r="E21" s="588"/>
      <c r="F21" s="588"/>
      <c r="G21" s="588"/>
      <c r="H21" s="588"/>
      <c r="I21" s="588"/>
      <c r="J21" s="588"/>
    </row>
    <row r="22" spans="3:12" ht="16.5" thickBot="1">
      <c r="C22" s="98"/>
      <c r="D22" s="99">
        <v>2007</v>
      </c>
      <c r="E22" s="99">
        <v>2008</v>
      </c>
      <c r="F22" s="100">
        <v>2009</v>
      </c>
      <c r="G22" s="100">
        <v>2010</v>
      </c>
      <c r="H22" s="85" t="s">
        <v>84</v>
      </c>
      <c r="I22" s="85" t="s">
        <v>85</v>
      </c>
      <c r="J22" s="85" t="s">
        <v>86</v>
      </c>
      <c r="L22" s="43" t="s">
        <v>40</v>
      </c>
    </row>
    <row r="23" spans="3:12">
      <c r="C23" s="101" t="s">
        <v>47</v>
      </c>
      <c r="D23" s="86">
        <v>312483</v>
      </c>
      <c r="E23" s="86">
        <v>314867</v>
      </c>
      <c r="F23" s="86">
        <v>299462</v>
      </c>
      <c r="G23" s="86">
        <v>301357</v>
      </c>
      <c r="H23" s="102">
        <f>E23/D23-1</f>
        <v>7.6292150292975869E-3</v>
      </c>
      <c r="I23" s="102">
        <f>F23/E23-1</f>
        <v>-4.892541930402361E-2</v>
      </c>
      <c r="J23" s="102">
        <f>G23/F23-1</f>
        <v>6.3280149067328484E-3</v>
      </c>
    </row>
    <row r="24" spans="3:12">
      <c r="C24" s="101" t="s">
        <v>48</v>
      </c>
      <c r="D24" s="86">
        <v>326346</v>
      </c>
      <c r="E24" s="86">
        <v>358356</v>
      </c>
      <c r="F24" s="86">
        <v>300505</v>
      </c>
      <c r="G24" s="86">
        <v>287470</v>
      </c>
      <c r="H24" s="102">
        <f t="shared" ref="H24:J35" si="1">E24/D24-1</f>
        <v>9.8086080417716159E-2</v>
      </c>
      <c r="I24" s="102">
        <f t="shared" si="1"/>
        <v>-0.16143443949592029</v>
      </c>
      <c r="J24" s="102">
        <f t="shared" si="1"/>
        <v>-4.337698208016505E-2</v>
      </c>
    </row>
    <row r="25" spans="3:12">
      <c r="C25" s="101" t="s">
        <v>49</v>
      </c>
      <c r="D25" s="86">
        <v>373327</v>
      </c>
      <c r="E25" s="86">
        <v>387247</v>
      </c>
      <c r="F25" s="86">
        <v>317148</v>
      </c>
      <c r="G25" s="86">
        <v>319265</v>
      </c>
      <c r="H25" s="102">
        <f t="shared" si="1"/>
        <v>3.7286346821955085E-2</v>
      </c>
      <c r="I25" s="102">
        <f t="shared" si="1"/>
        <v>-0.18101883294124943</v>
      </c>
      <c r="J25" s="102">
        <f t="shared" si="1"/>
        <v>6.6751169800849386E-3</v>
      </c>
    </row>
    <row r="26" spans="3:12">
      <c r="C26" s="101" t="s">
        <v>36</v>
      </c>
      <c r="D26" s="86">
        <v>326903</v>
      </c>
      <c r="E26" s="86">
        <v>317058</v>
      </c>
      <c r="F26" s="86">
        <v>323645</v>
      </c>
      <c r="G26" s="86">
        <v>340243</v>
      </c>
      <c r="H26" s="102">
        <f t="shared" si="1"/>
        <v>-3.0115967121745579E-2</v>
      </c>
      <c r="I26" s="102">
        <f t="shared" si="1"/>
        <v>2.077537863734702E-2</v>
      </c>
      <c r="J26" s="102">
        <f t="shared" si="1"/>
        <v>5.1284586506820773E-2</v>
      </c>
    </row>
    <row r="27" spans="3:12">
      <c r="C27" s="101" t="s">
        <v>51</v>
      </c>
      <c r="D27" s="86">
        <v>252407</v>
      </c>
      <c r="E27" s="86">
        <v>308072</v>
      </c>
      <c r="F27" s="86">
        <v>270689</v>
      </c>
      <c r="G27" s="86">
        <v>282043</v>
      </c>
      <c r="H27" s="102">
        <f t="shared" si="1"/>
        <v>0.2205366729131919</v>
      </c>
      <c r="I27" s="102">
        <f t="shared" si="1"/>
        <v>-0.12134501025734246</v>
      </c>
      <c r="J27" s="102">
        <f t="shared" si="1"/>
        <v>4.1944814898278171E-2</v>
      </c>
    </row>
    <row r="28" spans="3:12">
      <c r="C28" s="101" t="s">
        <v>52</v>
      </c>
      <c r="D28" s="86">
        <v>303628</v>
      </c>
      <c r="E28" s="86">
        <v>303175</v>
      </c>
      <c r="F28" s="86">
        <v>266838</v>
      </c>
      <c r="G28" s="86">
        <v>287452</v>
      </c>
      <c r="H28" s="102">
        <f t="shared" si="1"/>
        <v>-1.491957263493493E-3</v>
      </c>
      <c r="I28" s="102">
        <f t="shared" si="1"/>
        <v>-0.11985486929990929</v>
      </c>
      <c r="J28" s="102">
        <f t="shared" si="1"/>
        <v>7.7252865034215468E-2</v>
      </c>
    </row>
    <row r="29" spans="3:12">
      <c r="C29" s="101" t="s">
        <v>53</v>
      </c>
      <c r="D29" s="86">
        <v>338528</v>
      </c>
      <c r="E29" s="86">
        <v>350643</v>
      </c>
      <c r="F29" s="86">
        <v>339918</v>
      </c>
      <c r="G29" s="86">
        <v>369320</v>
      </c>
      <c r="H29" s="102">
        <f t="shared" si="1"/>
        <v>3.5787290859249365E-2</v>
      </c>
      <c r="I29" s="102">
        <f t="shared" si="1"/>
        <v>-3.0586665069600727E-2</v>
      </c>
      <c r="J29" s="102">
        <f t="shared" si="1"/>
        <v>8.6497331709412206E-2</v>
      </c>
    </row>
    <row r="30" spans="3:12">
      <c r="C30" s="101" t="s">
        <v>54</v>
      </c>
      <c r="D30" s="86">
        <v>388074</v>
      </c>
      <c r="E30" s="86">
        <v>397222</v>
      </c>
      <c r="F30" s="86">
        <v>362794</v>
      </c>
      <c r="G30" s="86">
        <v>373452</v>
      </c>
      <c r="H30" s="102">
        <f t="shared" si="1"/>
        <v>2.3572823739802296E-2</v>
      </c>
      <c r="I30" s="102">
        <f t="shared" si="1"/>
        <v>-8.6671936599684862E-2</v>
      </c>
      <c r="J30" s="102">
        <f t="shared" si="1"/>
        <v>2.9377553101760157E-2</v>
      </c>
    </row>
    <row r="31" spans="3:12">
      <c r="C31" s="101" t="s">
        <v>55</v>
      </c>
      <c r="D31" s="86">
        <v>301595</v>
      </c>
      <c r="E31" s="86">
        <v>293148</v>
      </c>
      <c r="F31" s="86">
        <v>278508</v>
      </c>
      <c r="G31" s="86">
        <v>0</v>
      </c>
      <c r="H31" s="102">
        <f t="shared" si="1"/>
        <v>-2.8007758749316158E-2</v>
      </c>
      <c r="I31" s="102">
        <f t="shared" si="1"/>
        <v>-4.9940644316181615E-2</v>
      </c>
      <c r="J31" s="102"/>
    </row>
    <row r="32" spans="3:12">
      <c r="C32" s="101" t="s">
        <v>56</v>
      </c>
      <c r="D32" s="86">
        <v>357908</v>
      </c>
      <c r="E32" s="86">
        <v>343893</v>
      </c>
      <c r="F32" s="86">
        <v>323899</v>
      </c>
      <c r="G32" s="86">
        <v>0</v>
      </c>
      <c r="H32" s="102">
        <f t="shared" si="1"/>
        <v>-3.9158107670127507E-2</v>
      </c>
      <c r="I32" s="102">
        <f t="shared" si="1"/>
        <v>-5.8140177322597464E-2</v>
      </c>
      <c r="J32" s="102"/>
    </row>
    <row r="33" spans="3:12">
      <c r="C33" s="101" t="s">
        <v>57</v>
      </c>
      <c r="D33" s="86">
        <v>350364</v>
      </c>
      <c r="E33" s="86">
        <v>331700</v>
      </c>
      <c r="F33" s="86">
        <v>287253</v>
      </c>
      <c r="G33" s="86">
        <v>0</v>
      </c>
      <c r="H33" s="102">
        <f t="shared" si="1"/>
        <v>-5.3270313160027838E-2</v>
      </c>
      <c r="I33" s="102">
        <f t="shared" si="1"/>
        <v>-0.13399758818209229</v>
      </c>
      <c r="J33" s="102"/>
    </row>
    <row r="34" spans="3:12">
      <c r="C34" s="101" t="s">
        <v>58</v>
      </c>
      <c r="D34" s="86">
        <v>328380</v>
      </c>
      <c r="E34" s="86">
        <v>311635</v>
      </c>
      <c r="F34" s="86">
        <v>293565</v>
      </c>
      <c r="G34" s="86">
        <v>0</v>
      </c>
      <c r="H34" s="102">
        <f t="shared" si="1"/>
        <v>-5.0992752299165556E-2</v>
      </c>
      <c r="I34" s="102">
        <f t="shared" si="1"/>
        <v>-5.7984501099042185E-2</v>
      </c>
      <c r="J34" s="102"/>
    </row>
    <row r="35" spans="3:12">
      <c r="C35" s="103" t="s">
        <v>87</v>
      </c>
      <c r="D35" s="104">
        <f>SUM(D23:D34)</f>
        <v>3959943</v>
      </c>
      <c r="E35" s="104">
        <f>SUM(E23:E34)</f>
        <v>4017016</v>
      </c>
      <c r="F35" s="104">
        <f>SUM(F23:F34)</f>
        <v>3664224</v>
      </c>
      <c r="G35" s="104">
        <f>SUM(G23:G34)</f>
        <v>2560602</v>
      </c>
      <c r="H35" s="105">
        <f>E35/D35-1</f>
        <v>1.4412581191193929E-2</v>
      </c>
      <c r="I35" s="105">
        <f t="shared" si="1"/>
        <v>-8.7824395023569757E-2</v>
      </c>
      <c r="J35" s="105"/>
    </row>
    <row r="36" spans="3:12" ht="23.25" customHeight="1">
      <c r="C36" s="584" t="s">
        <v>60</v>
      </c>
      <c r="D36" s="585"/>
      <c r="E36" s="585"/>
      <c r="F36" s="585"/>
      <c r="G36" s="585"/>
      <c r="H36" s="585"/>
      <c r="I36" s="585"/>
      <c r="J36" s="586"/>
    </row>
    <row r="37" spans="3:12">
      <c r="C37" s="83"/>
      <c r="D37" s="83"/>
      <c r="E37" s="83"/>
      <c r="F37" s="83"/>
      <c r="G37" s="83"/>
      <c r="H37" s="83"/>
      <c r="I37" s="83"/>
    </row>
    <row r="38" spans="3:12">
      <c r="C38" s="83"/>
      <c r="D38" s="83"/>
      <c r="E38" s="83"/>
      <c r="F38" s="83"/>
      <c r="G38" s="83"/>
      <c r="H38" s="83"/>
      <c r="I38" s="83"/>
    </row>
    <row r="39" spans="3:12">
      <c r="C39" s="83"/>
      <c r="D39" s="83"/>
      <c r="E39" s="83"/>
      <c r="F39" s="83"/>
      <c r="G39" s="83"/>
      <c r="H39" s="83"/>
      <c r="I39" s="83"/>
    </row>
    <row r="40" spans="3:12" ht="27" customHeight="1">
      <c r="C40" s="587" t="s">
        <v>89</v>
      </c>
      <c r="D40" s="588"/>
      <c r="E40" s="588"/>
      <c r="F40" s="588"/>
      <c r="G40" s="588"/>
      <c r="H40" s="588"/>
      <c r="I40" s="588"/>
      <c r="J40" s="588"/>
    </row>
    <row r="41" spans="3:12">
      <c r="C41" s="98"/>
      <c r="D41" s="99">
        <v>2007</v>
      </c>
      <c r="E41" s="99">
        <v>2008</v>
      </c>
      <c r="F41" s="100">
        <v>2009</v>
      </c>
      <c r="G41" s="100">
        <v>2010</v>
      </c>
      <c r="H41" s="85" t="s">
        <v>84</v>
      </c>
      <c r="I41" s="85" t="s">
        <v>85</v>
      </c>
      <c r="J41" s="85" t="s">
        <v>86</v>
      </c>
    </row>
    <row r="42" spans="3:12" ht="15.75" thickBot="1">
      <c r="C42" s="101" t="s">
        <v>47</v>
      </c>
      <c r="D42" s="86">
        <v>407126</v>
      </c>
      <c r="E42" s="86">
        <v>409747</v>
      </c>
      <c r="F42" s="86">
        <v>380730</v>
      </c>
      <c r="G42" s="86">
        <v>382237</v>
      </c>
      <c r="H42" s="102">
        <f>E42/D42-1</f>
        <v>6.4378104075888398E-3</v>
      </c>
      <c r="I42" s="102">
        <f>F42/E42-1</f>
        <v>-7.081686992217151E-2</v>
      </c>
      <c r="J42" s="102">
        <f>G42/F42-1</f>
        <v>3.9581855908386032E-3</v>
      </c>
    </row>
    <row r="43" spans="3:12" ht="16.5" thickBot="1">
      <c r="C43" s="101" t="s">
        <v>48</v>
      </c>
      <c r="D43" s="86">
        <v>423886</v>
      </c>
      <c r="E43" s="86">
        <v>459918</v>
      </c>
      <c r="F43" s="86">
        <v>385582</v>
      </c>
      <c r="G43" s="86">
        <v>369547</v>
      </c>
      <c r="H43" s="102">
        <f t="shared" ref="H43:J53" si="2">E43/D43-1</f>
        <v>8.5003986921011743E-2</v>
      </c>
      <c r="I43" s="102">
        <f t="shared" si="2"/>
        <v>-0.16162881209259039</v>
      </c>
      <c r="J43" s="102">
        <f t="shared" si="2"/>
        <v>-4.1586484846284355E-2</v>
      </c>
      <c r="L43" s="43" t="s">
        <v>40</v>
      </c>
    </row>
    <row r="44" spans="3:12">
      <c r="C44" s="101" t="s">
        <v>49</v>
      </c>
      <c r="D44" s="86">
        <v>489029</v>
      </c>
      <c r="E44" s="86">
        <v>508083</v>
      </c>
      <c r="F44" s="86">
        <v>409508</v>
      </c>
      <c r="G44" s="86">
        <v>404361</v>
      </c>
      <c r="H44" s="102">
        <f t="shared" si="2"/>
        <v>3.8962924489140738E-2</v>
      </c>
      <c r="I44" s="102">
        <f t="shared" si="2"/>
        <v>-0.19401357652194617</v>
      </c>
      <c r="J44" s="102">
        <f t="shared" si="2"/>
        <v>-1.2568741025816399E-2</v>
      </c>
    </row>
    <row r="45" spans="3:12">
      <c r="C45" s="101" t="s">
        <v>36</v>
      </c>
      <c r="D45" s="86">
        <v>438237</v>
      </c>
      <c r="E45" s="86">
        <v>424514</v>
      </c>
      <c r="F45" s="86">
        <v>418430</v>
      </c>
      <c r="G45" s="86">
        <v>422549</v>
      </c>
      <c r="H45" s="102">
        <f t="shared" si="2"/>
        <v>-3.1314106294082933E-2</v>
      </c>
      <c r="I45" s="102">
        <f t="shared" si="2"/>
        <v>-1.4331682818470082E-2</v>
      </c>
      <c r="J45" s="102">
        <f t="shared" si="2"/>
        <v>9.8439404440409106E-3</v>
      </c>
    </row>
    <row r="46" spans="3:12">
      <c r="C46" s="101" t="s">
        <v>51</v>
      </c>
      <c r="D46" s="86">
        <v>341553</v>
      </c>
      <c r="E46" s="86">
        <v>413185</v>
      </c>
      <c r="F46" s="86">
        <v>350293</v>
      </c>
      <c r="G46" s="86">
        <v>361297</v>
      </c>
      <c r="H46" s="102">
        <f t="shared" si="2"/>
        <v>0.20972440587551566</v>
      </c>
      <c r="I46" s="102">
        <f t="shared" si="2"/>
        <v>-0.152212689231216</v>
      </c>
      <c r="J46" s="102">
        <f t="shared" si="2"/>
        <v>3.1413702243550334E-2</v>
      </c>
    </row>
    <row r="47" spans="3:12">
      <c r="C47" s="101" t="s">
        <v>52</v>
      </c>
      <c r="D47" s="86">
        <v>411483</v>
      </c>
      <c r="E47" s="86">
        <v>402431</v>
      </c>
      <c r="F47" s="86">
        <v>349858</v>
      </c>
      <c r="G47" s="86">
        <v>374943</v>
      </c>
      <c r="H47" s="102">
        <f t="shared" si="2"/>
        <v>-2.1998478673481037E-2</v>
      </c>
      <c r="I47" s="102">
        <f t="shared" si="2"/>
        <v>-0.13063854424733679</v>
      </c>
      <c r="J47" s="102">
        <f t="shared" si="2"/>
        <v>7.1700518496075505E-2</v>
      </c>
    </row>
    <row r="48" spans="3:12">
      <c r="C48" s="101" t="s">
        <v>53</v>
      </c>
      <c r="D48" s="86">
        <v>466179</v>
      </c>
      <c r="E48" s="86">
        <v>467525</v>
      </c>
      <c r="F48" s="86">
        <v>434195</v>
      </c>
      <c r="G48" s="86">
        <v>451259</v>
      </c>
      <c r="H48" s="102">
        <f t="shared" si="2"/>
        <v>2.8873029458640342E-3</v>
      </c>
      <c r="I48" s="102">
        <f>F48/E48-1</f>
        <v>-7.129030533126568E-2</v>
      </c>
      <c r="J48" s="102">
        <f t="shared" si="2"/>
        <v>3.9300314374877576E-2</v>
      </c>
    </row>
    <row r="49" spans="3:10">
      <c r="C49" s="101" t="s">
        <v>54</v>
      </c>
      <c r="D49" s="86">
        <v>528592</v>
      </c>
      <c r="E49" s="86">
        <v>531765</v>
      </c>
      <c r="F49" s="86">
        <v>467782</v>
      </c>
      <c r="G49" s="86">
        <v>465198</v>
      </c>
      <c r="H49" s="102">
        <f t="shared" si="2"/>
        <v>6.0027393528467865E-3</v>
      </c>
      <c r="I49" s="102">
        <f>F49/E49-1</f>
        <v>-0.12032194672458696</v>
      </c>
      <c r="J49" s="102">
        <f t="shared" si="2"/>
        <v>-5.5239406390156232E-3</v>
      </c>
    </row>
    <row r="50" spans="3:10">
      <c r="C50" s="101" t="s">
        <v>55</v>
      </c>
      <c r="D50" s="86">
        <v>409689</v>
      </c>
      <c r="E50" s="86">
        <v>391359</v>
      </c>
      <c r="F50" s="86">
        <v>354214</v>
      </c>
      <c r="G50" s="86">
        <v>0</v>
      </c>
      <c r="H50" s="102">
        <f t="shared" si="2"/>
        <v>-4.4741254951926934E-2</v>
      </c>
      <c r="I50" s="102">
        <f t="shared" si="2"/>
        <v>-9.4912854949036563E-2</v>
      </c>
      <c r="J50" s="102"/>
    </row>
    <row r="51" spans="3:10">
      <c r="C51" s="101" t="s">
        <v>56</v>
      </c>
      <c r="D51" s="86">
        <v>467144</v>
      </c>
      <c r="E51" s="86">
        <v>441857</v>
      </c>
      <c r="F51" s="86">
        <v>404871</v>
      </c>
      <c r="G51" s="86">
        <v>0</v>
      </c>
      <c r="H51" s="102">
        <f t="shared" si="2"/>
        <v>-5.4131060229822059E-2</v>
      </c>
      <c r="I51" s="102">
        <f t="shared" si="2"/>
        <v>-8.3705814324543937E-2</v>
      </c>
      <c r="J51" s="102"/>
    </row>
    <row r="52" spans="3:10">
      <c r="C52" s="101" t="s">
        <v>57</v>
      </c>
      <c r="D52" s="86">
        <v>457530</v>
      </c>
      <c r="E52" s="86">
        <v>431740</v>
      </c>
      <c r="F52" s="86">
        <v>371802</v>
      </c>
      <c r="G52" s="86">
        <v>0</v>
      </c>
      <c r="H52" s="102">
        <f t="shared" si="2"/>
        <v>-5.6367888444473602E-2</v>
      </c>
      <c r="I52" s="102">
        <f t="shared" si="2"/>
        <v>-0.1388289248158614</v>
      </c>
      <c r="J52" s="102"/>
    </row>
    <row r="53" spans="3:10">
      <c r="C53" s="101" t="s">
        <v>58</v>
      </c>
      <c r="D53" s="86">
        <v>438336</v>
      </c>
      <c r="E53" s="86">
        <v>410203</v>
      </c>
      <c r="F53" s="86">
        <v>380517</v>
      </c>
      <c r="G53" s="86">
        <v>0</v>
      </c>
      <c r="H53" s="102">
        <f t="shared" si="2"/>
        <v>-6.4181358592495297E-2</v>
      </c>
      <c r="I53" s="102">
        <f t="shared" si="2"/>
        <v>-7.2369046545247118E-2</v>
      </c>
      <c r="J53" s="102"/>
    </row>
    <row r="54" spans="3:10">
      <c r="C54" s="103" t="s">
        <v>87</v>
      </c>
      <c r="D54" s="104">
        <f>SUM(D42:D53)</f>
        <v>5278784</v>
      </c>
      <c r="E54" s="104">
        <f>SUM(E42:E53)</f>
        <v>5292327</v>
      </c>
      <c r="F54" s="104">
        <f>SUM(F42:F53)</f>
        <v>4707782</v>
      </c>
      <c r="G54" s="104">
        <f>SUM(G42:G53)</f>
        <v>3231391</v>
      </c>
      <c r="H54" s="105">
        <f>E54/D54-1</f>
        <v>2.5655529758368267E-3</v>
      </c>
      <c r="I54" s="105"/>
      <c r="J54" s="105"/>
    </row>
    <row r="55" spans="3:10" ht="24" customHeight="1">
      <c r="C55" s="584" t="s">
        <v>60</v>
      </c>
      <c r="D55" s="585"/>
      <c r="E55" s="585"/>
      <c r="F55" s="585"/>
      <c r="G55" s="585"/>
      <c r="H55" s="585"/>
      <c r="I55" s="585"/>
      <c r="J55" s="586"/>
    </row>
  </sheetData>
  <mergeCells count="6">
    <mergeCell ref="C55:J55"/>
    <mergeCell ref="C3:J3"/>
    <mergeCell ref="C18:J18"/>
    <mergeCell ref="C21:J21"/>
    <mergeCell ref="C36:J36"/>
    <mergeCell ref="C40:J40"/>
  </mergeCells>
  <hyperlinks>
    <hyperlink ref="L3" location="'grafica zona mensual'!A1" tooltip="GRAFICA" display="GRAFICA"/>
    <hyperlink ref="L22" location="'grafica zona mensual'!A1" tooltip="GRAFICA" display="GRAFICA"/>
    <hyperlink ref="L43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7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K24:K63"/>
  <sheetViews>
    <sheetView showGridLines="0" showRowColHeaders="0" zoomScaleNormal="100" workbookViewId="0">
      <selection activeCell="K66" sqref="K66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43" t="s">
        <v>42</v>
      </c>
    </row>
    <row r="42" spans="11:11" ht="15.75" thickBot="1"/>
    <row r="43" spans="11:11" ht="16.5" thickBot="1">
      <c r="K43" s="43" t="s">
        <v>42</v>
      </c>
    </row>
    <row r="62" spans="11:11" ht="15.75" thickBot="1"/>
    <row r="63" spans="11:11" ht="16.5" thickBot="1">
      <c r="K63" s="43" t="s">
        <v>42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4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C2:R58"/>
  <sheetViews>
    <sheetView showGridLines="0" showRowColHeaders="0" showZeros="0" zoomScaleNormal="100" workbookViewId="0"/>
  </sheetViews>
  <sheetFormatPr baseColWidth="10" defaultRowHeight="15"/>
  <cols>
    <col min="1" max="1" width="16.140625" customWidth="1"/>
    <col min="3" max="3" width="13.5703125" customWidth="1"/>
    <col min="5" max="5" width="13.42578125" customWidth="1"/>
    <col min="8" max="8" width="13.7109375" customWidth="1"/>
    <col min="14" max="14" width="13.28515625" customWidth="1"/>
  </cols>
  <sheetData>
    <row r="2" spans="3:18" ht="52.5" customHeight="1"/>
    <row r="3" spans="3:18" ht="24.75" customHeight="1">
      <c r="C3" s="587" t="s">
        <v>83</v>
      </c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88"/>
      <c r="O3" s="588"/>
      <c r="P3" s="588"/>
      <c r="Q3" s="588"/>
      <c r="R3" s="588"/>
    </row>
    <row r="4" spans="3:18">
      <c r="C4" s="106"/>
      <c r="D4" s="589">
        <v>2008</v>
      </c>
      <c r="E4" s="589"/>
      <c r="F4" s="589"/>
      <c r="G4" s="589">
        <v>2009</v>
      </c>
      <c r="H4" s="589"/>
      <c r="I4" s="589"/>
      <c r="J4" s="589">
        <v>2010</v>
      </c>
      <c r="K4" s="589"/>
      <c r="L4" s="589"/>
      <c r="M4" s="589" t="s">
        <v>90</v>
      </c>
      <c r="N4" s="589"/>
      <c r="O4" s="589"/>
      <c r="P4" s="589" t="s">
        <v>91</v>
      </c>
      <c r="Q4" s="589"/>
      <c r="R4" s="589"/>
    </row>
    <row r="5" spans="3:18" ht="45">
      <c r="C5" s="106"/>
      <c r="D5" s="85" t="s">
        <v>25</v>
      </c>
      <c r="E5" s="85" t="s">
        <v>80</v>
      </c>
      <c r="F5" s="85" t="s">
        <v>92</v>
      </c>
      <c r="G5" s="85" t="s">
        <v>25</v>
      </c>
      <c r="H5" s="85" t="s">
        <v>80</v>
      </c>
      <c r="I5" s="85" t="s">
        <v>92</v>
      </c>
      <c r="J5" s="85" t="s">
        <v>25</v>
      </c>
      <c r="K5" s="85" t="s">
        <v>80</v>
      </c>
      <c r="L5" s="85" t="s">
        <v>92</v>
      </c>
      <c r="M5" s="85" t="s">
        <v>93</v>
      </c>
      <c r="N5" s="85" t="s">
        <v>94</v>
      </c>
      <c r="O5" s="85" t="s">
        <v>95</v>
      </c>
      <c r="P5" s="85" t="s">
        <v>93</v>
      </c>
      <c r="Q5" s="85" t="s">
        <v>94</v>
      </c>
      <c r="R5" s="85" t="s">
        <v>95</v>
      </c>
    </row>
    <row r="6" spans="3:18">
      <c r="C6" s="101" t="s">
        <v>47</v>
      </c>
      <c r="D6" s="86">
        <v>54377</v>
      </c>
      <c r="E6" s="86">
        <v>71232</v>
      </c>
      <c r="F6" s="86">
        <v>125609</v>
      </c>
      <c r="G6" s="86">
        <v>44077</v>
      </c>
      <c r="H6" s="86">
        <v>70671</v>
      </c>
      <c r="I6" s="86">
        <v>114748</v>
      </c>
      <c r="J6" s="86">
        <v>53581</v>
      </c>
      <c r="K6" s="86">
        <v>63802</v>
      </c>
      <c r="L6" s="86">
        <v>117383</v>
      </c>
      <c r="M6" s="102">
        <f t="shared" ref="M6:N18" si="0">G6/D6-1</f>
        <v>-0.18941832024569216</v>
      </c>
      <c r="N6" s="102">
        <f>H6/E6-1</f>
        <v>-7.8756738544474292E-3</v>
      </c>
      <c r="O6" s="102">
        <f t="shared" ref="O6:R18" si="1">I6/F6-1</f>
        <v>-8.6466734071603102E-2</v>
      </c>
      <c r="P6" s="102">
        <f t="shared" si="1"/>
        <v>0.21562266034439737</v>
      </c>
      <c r="Q6" s="102">
        <f t="shared" si="1"/>
        <v>-9.7196870003254499E-2</v>
      </c>
      <c r="R6" s="102">
        <f t="shared" si="1"/>
        <v>2.2963363195872777E-2</v>
      </c>
    </row>
    <row r="7" spans="3:18">
      <c r="C7" s="101" t="s">
        <v>48</v>
      </c>
      <c r="D7" s="86">
        <v>53733</v>
      </c>
      <c r="E7" s="86">
        <v>83279</v>
      </c>
      <c r="F7" s="86">
        <v>137012</v>
      </c>
      <c r="G7" s="86">
        <v>47458</v>
      </c>
      <c r="H7" s="86">
        <v>67320</v>
      </c>
      <c r="I7" s="86">
        <v>114778</v>
      </c>
      <c r="J7" s="86">
        <v>47980</v>
      </c>
      <c r="K7" s="86">
        <v>61408</v>
      </c>
      <c r="L7" s="86">
        <v>109388</v>
      </c>
      <c r="M7" s="102">
        <f t="shared" si="0"/>
        <v>-0.11678112147097686</v>
      </c>
      <c r="N7" s="102">
        <f>H7/E7-1</f>
        <v>-0.19163294467993131</v>
      </c>
      <c r="O7" s="102">
        <f t="shared" si="1"/>
        <v>-0.16227775669284439</v>
      </c>
      <c r="P7" s="102">
        <f t="shared" si="1"/>
        <v>1.0999199292005546E-2</v>
      </c>
      <c r="Q7" s="102">
        <f t="shared" si="1"/>
        <v>-8.781937017231134E-2</v>
      </c>
      <c r="R7" s="102">
        <f t="shared" si="1"/>
        <v>-4.6960218857272307E-2</v>
      </c>
    </row>
    <row r="8" spans="3:18">
      <c r="C8" s="101" t="s">
        <v>49</v>
      </c>
      <c r="D8" s="86">
        <v>61283</v>
      </c>
      <c r="E8" s="86">
        <v>86016</v>
      </c>
      <c r="F8" s="86">
        <v>147299</v>
      </c>
      <c r="G8" s="86">
        <v>48940</v>
      </c>
      <c r="H8" s="86">
        <v>76261</v>
      </c>
      <c r="I8" s="86">
        <v>125201</v>
      </c>
      <c r="J8" s="86">
        <v>52887</v>
      </c>
      <c r="K8" s="86">
        <v>67131</v>
      </c>
      <c r="L8" s="86">
        <v>120018</v>
      </c>
      <c r="M8" s="102">
        <f t="shared" si="0"/>
        <v>-0.20140985265081668</v>
      </c>
      <c r="N8" s="102">
        <f>H8/E8-1</f>
        <v>-0.11340913318452384</v>
      </c>
      <c r="O8" s="102">
        <f t="shared" si="1"/>
        <v>-0.15002138507389728</v>
      </c>
      <c r="P8" s="102">
        <f t="shared" si="1"/>
        <v>8.0649775234981513E-2</v>
      </c>
      <c r="Q8" s="102">
        <f t="shared" si="1"/>
        <v>-0.1197204337734884</v>
      </c>
      <c r="R8" s="102">
        <f t="shared" si="1"/>
        <v>-4.1397432927852029E-2</v>
      </c>
    </row>
    <row r="9" spans="3:18">
      <c r="C9" s="101" t="s">
        <v>36</v>
      </c>
      <c r="D9" s="86">
        <v>54980</v>
      </c>
      <c r="E9" s="86">
        <v>63882</v>
      </c>
      <c r="F9" s="86">
        <v>118862</v>
      </c>
      <c r="G9" s="86">
        <v>55853</v>
      </c>
      <c r="H9" s="86">
        <v>67820</v>
      </c>
      <c r="I9" s="86">
        <v>123673</v>
      </c>
      <c r="J9" s="86">
        <v>58743</v>
      </c>
      <c r="K9" s="86">
        <v>67224</v>
      </c>
      <c r="L9" s="86">
        <v>125967</v>
      </c>
      <c r="M9" s="102">
        <f t="shared" si="0"/>
        <v>1.5878501273190349E-2</v>
      </c>
      <c r="N9" s="102">
        <f>H9/E9-1</f>
        <v>6.1644907798753978E-2</v>
      </c>
      <c r="O9" s="102">
        <f t="shared" si="1"/>
        <v>4.0475509414278799E-2</v>
      </c>
      <c r="P9" s="102">
        <f t="shared" si="1"/>
        <v>5.1742968148532853E-2</v>
      </c>
      <c r="Q9" s="102">
        <f t="shared" si="1"/>
        <v>-8.7879681509879237E-3</v>
      </c>
      <c r="R9" s="102">
        <f t="shared" si="1"/>
        <v>1.8548915284662071E-2</v>
      </c>
    </row>
    <row r="10" spans="3:18">
      <c r="C10" s="101" t="s">
        <v>51</v>
      </c>
      <c r="D10" s="86">
        <v>56174</v>
      </c>
      <c r="E10" s="86">
        <v>57516</v>
      </c>
      <c r="F10" s="86">
        <v>113690</v>
      </c>
      <c r="G10" s="86">
        <v>45660</v>
      </c>
      <c r="H10" s="86">
        <v>54858</v>
      </c>
      <c r="I10" s="86">
        <v>100518</v>
      </c>
      <c r="J10" s="86">
        <v>48879</v>
      </c>
      <c r="K10" s="86">
        <v>52797</v>
      </c>
      <c r="L10" s="86">
        <v>101676</v>
      </c>
      <c r="M10" s="102">
        <f t="shared" si="0"/>
        <v>-0.18716844091572615</v>
      </c>
      <c r="N10" s="102">
        <f>H10/E10-1</f>
        <v>-4.6213227623617792E-2</v>
      </c>
      <c r="O10" s="102">
        <f t="shared" si="1"/>
        <v>-0.11585891459231246</v>
      </c>
      <c r="P10" s="102">
        <f t="shared" si="1"/>
        <v>7.0499342969776668E-2</v>
      </c>
      <c r="Q10" s="102">
        <f t="shared" si="1"/>
        <v>-3.7569725473039495E-2</v>
      </c>
      <c r="R10" s="102">
        <f t="shared" si="1"/>
        <v>1.1520324717960939E-2</v>
      </c>
    </row>
    <row r="11" spans="3:18">
      <c r="C11" s="101" t="s">
        <v>52</v>
      </c>
      <c r="D11" s="86">
        <v>53079</v>
      </c>
      <c r="E11" s="86">
        <v>67780</v>
      </c>
      <c r="F11" s="86">
        <v>120859</v>
      </c>
      <c r="G11" s="86">
        <v>46743</v>
      </c>
      <c r="H11" s="86">
        <v>54423</v>
      </c>
      <c r="I11" s="86">
        <v>101166</v>
      </c>
      <c r="J11" s="86">
        <v>49258</v>
      </c>
      <c r="K11" s="86">
        <v>58133</v>
      </c>
      <c r="L11" s="86">
        <v>107391</v>
      </c>
      <c r="M11" s="102">
        <f t="shared" si="0"/>
        <v>-0.11936924207313626</v>
      </c>
      <c r="N11" s="102">
        <f t="shared" si="0"/>
        <v>-0.19706403068751843</v>
      </c>
      <c r="O11" s="102">
        <f t="shared" si="1"/>
        <v>-0.16294194060847766</v>
      </c>
      <c r="P11" s="102">
        <f t="shared" si="1"/>
        <v>5.3804847784695076E-2</v>
      </c>
      <c r="Q11" s="102">
        <f t="shared" si="1"/>
        <v>6.8169707660364232E-2</v>
      </c>
      <c r="R11" s="102">
        <f t="shared" si="1"/>
        <v>6.1532530692129717E-2</v>
      </c>
    </row>
    <row r="12" spans="3:18">
      <c r="C12" s="101" t="s">
        <v>53</v>
      </c>
      <c r="D12" s="86">
        <v>58011</v>
      </c>
      <c r="E12" s="86">
        <v>74835</v>
      </c>
      <c r="F12" s="86">
        <v>132846</v>
      </c>
      <c r="G12" s="86">
        <v>54908</v>
      </c>
      <c r="H12" s="86">
        <v>73691</v>
      </c>
      <c r="I12" s="86">
        <v>128599</v>
      </c>
      <c r="J12" s="86">
        <v>61026</v>
      </c>
      <c r="K12" s="86">
        <v>75580</v>
      </c>
      <c r="L12" s="86">
        <v>136606</v>
      </c>
      <c r="M12" s="102">
        <f t="shared" si="0"/>
        <v>-5.3489855372257034E-2</v>
      </c>
      <c r="N12" s="102">
        <f t="shared" si="0"/>
        <v>-1.5286964655575552E-2</v>
      </c>
      <c r="O12" s="102">
        <f t="shared" si="1"/>
        <v>-3.1969347966818717E-2</v>
      </c>
      <c r="P12" s="102">
        <f t="shared" si="1"/>
        <v>0.11142274349821513</v>
      </c>
      <c r="Q12" s="102">
        <f t="shared" si="1"/>
        <v>2.5634066575294101E-2</v>
      </c>
      <c r="R12" s="102">
        <f t="shared" si="1"/>
        <v>6.2263314644748435E-2</v>
      </c>
    </row>
    <row r="13" spans="3:18">
      <c r="C13" s="101" t="s">
        <v>54</v>
      </c>
      <c r="D13" s="86">
        <v>63095</v>
      </c>
      <c r="E13" s="86">
        <v>82270</v>
      </c>
      <c r="F13" s="86">
        <v>145365</v>
      </c>
      <c r="G13" s="86">
        <v>58063</v>
      </c>
      <c r="H13" s="86">
        <v>76537</v>
      </c>
      <c r="I13" s="86">
        <v>134600</v>
      </c>
      <c r="J13" s="86">
        <v>64654</v>
      </c>
      <c r="K13" s="86">
        <v>73726</v>
      </c>
      <c r="L13" s="86">
        <v>138380</v>
      </c>
      <c r="M13" s="102">
        <f t="shared" si="0"/>
        <v>-7.9752753783976504E-2</v>
      </c>
      <c r="N13" s="102">
        <f t="shared" si="0"/>
        <v>-6.9685182934240864E-2</v>
      </c>
      <c r="O13" s="102">
        <f t="shared" si="1"/>
        <v>-7.405496508788223E-2</v>
      </c>
      <c r="P13" s="102">
        <f t="shared" si="1"/>
        <v>0.1135146306598005</v>
      </c>
      <c r="Q13" s="102">
        <f t="shared" si="1"/>
        <v>-3.6727334491814423E-2</v>
      </c>
      <c r="R13" s="102">
        <f t="shared" si="1"/>
        <v>2.8083209509658147E-2</v>
      </c>
    </row>
    <row r="14" spans="3:18">
      <c r="C14" s="101" t="s">
        <v>55</v>
      </c>
      <c r="D14" s="86">
        <v>52104</v>
      </c>
      <c r="E14" s="86">
        <v>57133</v>
      </c>
      <c r="F14" s="86">
        <v>109237</v>
      </c>
      <c r="G14" s="86">
        <v>49221</v>
      </c>
      <c r="H14" s="86">
        <v>55813</v>
      </c>
      <c r="I14" s="86">
        <v>105034</v>
      </c>
      <c r="J14" s="86">
        <v>0</v>
      </c>
      <c r="K14" s="86">
        <v>0</v>
      </c>
      <c r="L14" s="86">
        <v>0</v>
      </c>
      <c r="M14" s="102">
        <f t="shared" si="0"/>
        <v>-5.533164440350069E-2</v>
      </c>
      <c r="N14" s="102">
        <f t="shared" si="0"/>
        <v>-2.3103985437487928E-2</v>
      </c>
      <c r="O14" s="102">
        <f t="shared" si="1"/>
        <v>-3.8475974257806467E-2</v>
      </c>
      <c r="P14" s="102"/>
      <c r="Q14" s="102"/>
      <c r="R14" s="102"/>
    </row>
    <row r="15" spans="3:18">
      <c r="C15" s="101" t="s">
        <v>56</v>
      </c>
      <c r="D15" s="86">
        <v>56968</v>
      </c>
      <c r="E15" s="86">
        <v>73626</v>
      </c>
      <c r="F15" s="86">
        <v>130594</v>
      </c>
      <c r="G15" s="86">
        <v>54505</v>
      </c>
      <c r="H15" s="86">
        <v>67055</v>
      </c>
      <c r="I15" s="86">
        <v>121560</v>
      </c>
      <c r="J15" s="86">
        <v>0</v>
      </c>
      <c r="K15" s="86">
        <v>0</v>
      </c>
      <c r="L15" s="86">
        <v>0</v>
      </c>
      <c r="M15" s="102">
        <f t="shared" si="0"/>
        <v>-4.3234798483359094E-2</v>
      </c>
      <c r="N15" s="102">
        <f t="shared" si="0"/>
        <v>-8.9248363349903603E-2</v>
      </c>
      <c r="O15" s="102">
        <f t="shared" si="1"/>
        <v>-6.9176225554007043E-2</v>
      </c>
      <c r="P15" s="102"/>
      <c r="Q15" s="102"/>
      <c r="R15" s="102"/>
    </row>
    <row r="16" spans="3:18">
      <c r="C16" s="101" t="s">
        <v>57</v>
      </c>
      <c r="D16" s="86">
        <v>53428</v>
      </c>
      <c r="E16" s="86">
        <v>77552</v>
      </c>
      <c r="F16" s="86">
        <v>130980</v>
      </c>
      <c r="G16" s="86">
        <v>48329</v>
      </c>
      <c r="H16" s="86">
        <v>57827</v>
      </c>
      <c r="I16" s="86">
        <v>106156</v>
      </c>
      <c r="J16" s="86">
        <v>0</v>
      </c>
      <c r="K16" s="86">
        <v>0</v>
      </c>
      <c r="L16" s="86">
        <v>0</v>
      </c>
      <c r="M16" s="102">
        <f t="shared" si="0"/>
        <v>-9.5436849591974293E-2</v>
      </c>
      <c r="N16" s="102">
        <f t="shared" si="0"/>
        <v>-0.25434547142562414</v>
      </c>
      <c r="O16" s="102">
        <f t="shared" si="1"/>
        <v>-0.18952511833867769</v>
      </c>
      <c r="P16" s="102"/>
      <c r="Q16" s="102"/>
      <c r="R16" s="102"/>
    </row>
    <row r="17" spans="3:18">
      <c r="C17" s="101" t="s">
        <v>58</v>
      </c>
      <c r="D17" s="86">
        <v>49534</v>
      </c>
      <c r="E17" s="86">
        <v>68935</v>
      </c>
      <c r="F17" s="86">
        <v>118469</v>
      </c>
      <c r="G17" s="86">
        <v>49938</v>
      </c>
      <c r="H17" s="86">
        <v>60630</v>
      </c>
      <c r="I17" s="86">
        <v>110568</v>
      </c>
      <c r="J17" s="86">
        <v>0</v>
      </c>
      <c r="K17" s="86">
        <v>0</v>
      </c>
      <c r="L17" s="86">
        <v>0</v>
      </c>
      <c r="M17" s="102">
        <f t="shared" si="0"/>
        <v>8.1560140509548962E-3</v>
      </c>
      <c r="N17" s="102">
        <f t="shared" si="0"/>
        <v>-0.12047581054616663</v>
      </c>
      <c r="O17" s="102">
        <f t="shared" si="1"/>
        <v>-6.6692552482083944E-2</v>
      </c>
      <c r="P17" s="102"/>
      <c r="Q17" s="102"/>
      <c r="R17" s="102"/>
    </row>
    <row r="18" spans="3:18">
      <c r="C18" s="89" t="s">
        <v>87</v>
      </c>
      <c r="D18" s="90">
        <v>666766</v>
      </c>
      <c r="E18" s="90">
        <v>864056</v>
      </c>
      <c r="F18" s="90">
        <v>1530822</v>
      </c>
      <c r="G18" s="90">
        <v>603695</v>
      </c>
      <c r="H18" s="90">
        <v>782906</v>
      </c>
      <c r="I18" s="90">
        <v>1386601</v>
      </c>
      <c r="J18" s="90">
        <v>437008</v>
      </c>
      <c r="K18" s="90">
        <v>519801</v>
      </c>
      <c r="L18" s="90">
        <v>956809</v>
      </c>
      <c r="M18" s="96">
        <f t="shared" si="0"/>
        <v>-9.4592405731546036E-2</v>
      </c>
      <c r="N18" s="96">
        <f t="shared" si="0"/>
        <v>-9.3917523864193941E-2</v>
      </c>
      <c r="O18" s="96">
        <f t="shared" si="1"/>
        <v>-9.4211475926005761E-2</v>
      </c>
      <c r="P18" s="96"/>
      <c r="Q18" s="96"/>
      <c r="R18" s="96"/>
    </row>
    <row r="19" spans="3:18" ht="15" customHeight="1">
      <c r="C19" s="576" t="s">
        <v>67</v>
      </c>
      <c r="D19" s="577"/>
      <c r="E19" s="577"/>
      <c r="F19" s="577"/>
      <c r="G19" s="577"/>
      <c r="H19" s="577"/>
      <c r="I19" s="577"/>
      <c r="J19" s="577"/>
      <c r="K19" s="577"/>
      <c r="L19" s="577"/>
      <c r="M19" s="577"/>
      <c r="N19" s="577"/>
      <c r="O19" s="577"/>
      <c r="P19" s="577"/>
      <c r="Q19" s="577"/>
      <c r="R19" s="578"/>
    </row>
    <row r="20" spans="3:18">
      <c r="C20" s="83"/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3"/>
    </row>
    <row r="21" spans="3:18">
      <c r="C21" s="83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</row>
    <row r="22" spans="3:18" ht="24.75" customHeight="1">
      <c r="C22" s="587" t="s">
        <v>88</v>
      </c>
      <c r="D22" s="588"/>
      <c r="E22" s="588"/>
      <c r="F22" s="588"/>
      <c r="G22" s="588"/>
      <c r="H22" s="588"/>
      <c r="I22" s="588"/>
      <c r="J22" s="588"/>
      <c r="K22" s="588"/>
      <c r="L22" s="588"/>
      <c r="M22" s="588"/>
      <c r="N22" s="588"/>
      <c r="O22" s="588"/>
      <c r="P22" s="588"/>
      <c r="Q22" s="588"/>
      <c r="R22" s="588"/>
    </row>
    <row r="23" spans="3:18">
      <c r="C23" s="106"/>
      <c r="D23" s="589">
        <v>2008</v>
      </c>
      <c r="E23" s="589"/>
      <c r="F23" s="589"/>
      <c r="G23" s="589">
        <v>2009</v>
      </c>
      <c r="H23" s="589"/>
      <c r="I23" s="589"/>
      <c r="J23" s="589">
        <v>2010</v>
      </c>
      <c r="K23" s="589"/>
      <c r="L23" s="589"/>
      <c r="M23" s="589" t="s">
        <v>90</v>
      </c>
      <c r="N23" s="589"/>
      <c r="O23" s="589"/>
      <c r="P23" s="589" t="s">
        <v>91</v>
      </c>
      <c r="Q23" s="589"/>
      <c r="R23" s="589"/>
    </row>
    <row r="24" spans="3:18" ht="45">
      <c r="C24" s="106"/>
      <c r="D24" s="85" t="s">
        <v>25</v>
      </c>
      <c r="E24" s="85" t="s">
        <v>80</v>
      </c>
      <c r="F24" s="85" t="s">
        <v>92</v>
      </c>
      <c r="G24" s="85" t="s">
        <v>25</v>
      </c>
      <c r="H24" s="85" t="s">
        <v>80</v>
      </c>
      <c r="I24" s="85" t="s">
        <v>92</v>
      </c>
      <c r="J24" s="85" t="s">
        <v>25</v>
      </c>
      <c r="K24" s="85" t="s">
        <v>80</v>
      </c>
      <c r="L24" s="85" t="s">
        <v>92</v>
      </c>
      <c r="M24" s="85" t="s">
        <v>93</v>
      </c>
      <c r="N24" s="85" t="s">
        <v>94</v>
      </c>
      <c r="O24" s="85" t="s">
        <v>95</v>
      </c>
      <c r="P24" s="85" t="s">
        <v>93</v>
      </c>
      <c r="Q24" s="85" t="s">
        <v>94</v>
      </c>
      <c r="R24" s="85" t="s">
        <v>95</v>
      </c>
    </row>
    <row r="25" spans="3:18">
      <c r="C25" s="101" t="s">
        <v>47</v>
      </c>
      <c r="D25" s="86">
        <v>169956</v>
      </c>
      <c r="E25" s="86">
        <v>144911</v>
      </c>
      <c r="F25" s="86">
        <v>314867</v>
      </c>
      <c r="G25" s="86">
        <v>154599</v>
      </c>
      <c r="H25" s="86">
        <v>144863</v>
      </c>
      <c r="I25" s="86">
        <v>299462</v>
      </c>
      <c r="J25" s="86">
        <v>166831</v>
      </c>
      <c r="K25" s="86">
        <v>134526</v>
      </c>
      <c r="L25" s="86">
        <v>301357</v>
      </c>
      <c r="M25" s="102">
        <f t="shared" ref="M25:R37" si="2">G25/D25-1</f>
        <v>-9.0358681070394686E-2</v>
      </c>
      <c r="N25" s="102">
        <f t="shared" si="2"/>
        <v>-3.3123779423227528E-4</v>
      </c>
      <c r="O25" s="102">
        <f t="shared" si="2"/>
        <v>-4.892541930402361E-2</v>
      </c>
      <c r="P25" s="102">
        <f t="shared" si="2"/>
        <v>7.9120822256288914E-2</v>
      </c>
      <c r="Q25" s="102">
        <f t="shared" si="2"/>
        <v>-7.1357075305633622E-2</v>
      </c>
      <c r="R25" s="102">
        <f t="shared" si="2"/>
        <v>6.3280149067328484E-3</v>
      </c>
    </row>
    <row r="26" spans="3:18">
      <c r="C26" s="101" t="s">
        <v>48</v>
      </c>
      <c r="D26" s="86">
        <v>184741</v>
      </c>
      <c r="E26" s="86">
        <v>173615</v>
      </c>
      <c r="F26" s="86">
        <v>358356</v>
      </c>
      <c r="G26" s="86">
        <v>161008</v>
      </c>
      <c r="H26" s="86">
        <v>139497</v>
      </c>
      <c r="I26" s="86">
        <v>300505</v>
      </c>
      <c r="J26" s="86">
        <v>160394</v>
      </c>
      <c r="K26" s="86">
        <v>127076</v>
      </c>
      <c r="L26" s="86">
        <v>287470</v>
      </c>
      <c r="M26" s="102">
        <f t="shared" si="2"/>
        <v>-0.12846633936159269</v>
      </c>
      <c r="N26" s="102">
        <f t="shared" si="2"/>
        <v>-0.19651527805777147</v>
      </c>
      <c r="O26" s="102">
        <f t="shared" si="2"/>
        <v>-0.16143443949592029</v>
      </c>
      <c r="P26" s="102">
        <f t="shared" si="2"/>
        <v>-3.8134751068269468E-3</v>
      </c>
      <c r="Q26" s="102">
        <f t="shared" si="2"/>
        <v>-8.9041341390854289E-2</v>
      </c>
      <c r="R26" s="102">
        <f t="shared" si="2"/>
        <v>-4.337698208016505E-2</v>
      </c>
    </row>
    <row r="27" spans="3:18">
      <c r="C27" s="101" t="s">
        <v>49</v>
      </c>
      <c r="D27" s="86">
        <v>208953</v>
      </c>
      <c r="E27" s="86">
        <v>178294</v>
      </c>
      <c r="F27" s="86">
        <v>387247</v>
      </c>
      <c r="G27" s="86">
        <v>164848</v>
      </c>
      <c r="H27" s="86">
        <v>152300</v>
      </c>
      <c r="I27" s="86">
        <v>317148</v>
      </c>
      <c r="J27" s="86">
        <v>177083</v>
      </c>
      <c r="K27" s="86">
        <v>142182</v>
      </c>
      <c r="L27" s="86">
        <v>319265</v>
      </c>
      <c r="M27" s="102">
        <f t="shared" si="2"/>
        <v>-0.21107617502500564</v>
      </c>
      <c r="N27" s="102">
        <f t="shared" si="2"/>
        <v>-0.14579290385542976</v>
      </c>
      <c r="O27" s="102">
        <f t="shared" si="2"/>
        <v>-0.18101883294124943</v>
      </c>
      <c r="P27" s="102">
        <f t="shared" si="2"/>
        <v>7.4219887411433483E-2</v>
      </c>
      <c r="Q27" s="102">
        <f t="shared" si="2"/>
        <v>-6.6434668417596821E-2</v>
      </c>
      <c r="R27" s="102">
        <f t="shared" si="2"/>
        <v>6.6751169800849386E-3</v>
      </c>
    </row>
    <row r="28" spans="3:18">
      <c r="C28" s="101" t="s">
        <v>36</v>
      </c>
      <c r="D28" s="86">
        <v>183583</v>
      </c>
      <c r="E28" s="86">
        <v>133475</v>
      </c>
      <c r="F28" s="86">
        <v>317058</v>
      </c>
      <c r="G28" s="86">
        <v>184529</v>
      </c>
      <c r="H28" s="86">
        <v>139116</v>
      </c>
      <c r="I28" s="86">
        <v>323645</v>
      </c>
      <c r="J28" s="86">
        <v>197793</v>
      </c>
      <c r="K28" s="86">
        <v>142450</v>
      </c>
      <c r="L28" s="86">
        <v>340243</v>
      </c>
      <c r="M28" s="102">
        <f t="shared" si="2"/>
        <v>5.1529825746392532E-3</v>
      </c>
      <c r="N28" s="102">
        <f t="shared" si="2"/>
        <v>4.2262595991758856E-2</v>
      </c>
      <c r="O28" s="102">
        <f t="shared" si="2"/>
        <v>2.077537863734702E-2</v>
      </c>
      <c r="P28" s="102">
        <f t="shared" si="2"/>
        <v>7.1880300657349183E-2</v>
      </c>
      <c r="Q28" s="102">
        <f t="shared" si="2"/>
        <v>2.3965611432186007E-2</v>
      </c>
      <c r="R28" s="102">
        <f t="shared" si="2"/>
        <v>5.1284586506820773E-2</v>
      </c>
    </row>
    <row r="29" spans="3:18">
      <c r="C29" s="101" t="s">
        <v>51</v>
      </c>
      <c r="D29" s="86">
        <v>184054</v>
      </c>
      <c r="E29" s="86">
        <v>124018</v>
      </c>
      <c r="F29" s="86">
        <v>308072</v>
      </c>
      <c r="G29" s="86">
        <v>159815</v>
      </c>
      <c r="H29" s="86">
        <v>110874</v>
      </c>
      <c r="I29" s="86">
        <v>270689</v>
      </c>
      <c r="J29" s="86">
        <v>173954</v>
      </c>
      <c r="K29" s="86">
        <v>108089</v>
      </c>
      <c r="L29" s="86">
        <v>282043</v>
      </c>
      <c r="M29" s="102">
        <f t="shared" si="2"/>
        <v>-0.13169504601910309</v>
      </c>
      <c r="N29" s="102">
        <f t="shared" si="2"/>
        <v>-0.10598461513651247</v>
      </c>
      <c r="O29" s="102">
        <f t="shared" si="2"/>
        <v>-0.12134501025734246</v>
      </c>
      <c r="P29" s="102">
        <f t="shared" si="2"/>
        <v>8.8471044645371144E-2</v>
      </c>
      <c r="Q29" s="102">
        <f t="shared" si="2"/>
        <v>-2.5118603099013259E-2</v>
      </c>
      <c r="R29" s="102">
        <f t="shared" si="2"/>
        <v>4.1944814898278171E-2</v>
      </c>
    </row>
    <row r="30" spans="3:18">
      <c r="C30" s="101" t="s">
        <v>52</v>
      </c>
      <c r="D30" s="86">
        <v>174917</v>
      </c>
      <c r="E30" s="86">
        <v>128258</v>
      </c>
      <c r="F30" s="86">
        <v>303175</v>
      </c>
      <c r="G30" s="86">
        <v>155822</v>
      </c>
      <c r="H30" s="86">
        <v>111016</v>
      </c>
      <c r="I30" s="86">
        <v>266838</v>
      </c>
      <c r="J30" s="86">
        <v>167745</v>
      </c>
      <c r="K30" s="86">
        <v>119707</v>
      </c>
      <c r="L30" s="86">
        <v>287452</v>
      </c>
      <c r="M30" s="102">
        <f t="shared" si="2"/>
        <v>-0.10916606161779585</v>
      </c>
      <c r="N30" s="102">
        <f t="shared" si="2"/>
        <v>-0.13443216017714299</v>
      </c>
      <c r="O30" s="102">
        <f t="shared" si="2"/>
        <v>-0.11985486929990929</v>
      </c>
      <c r="P30" s="102">
        <f t="shared" si="2"/>
        <v>7.6516794804327937E-2</v>
      </c>
      <c r="Q30" s="102">
        <f t="shared" si="2"/>
        <v>7.828601282698E-2</v>
      </c>
      <c r="R30" s="102">
        <f t="shared" si="2"/>
        <v>7.7252865034215468E-2</v>
      </c>
    </row>
    <row r="31" spans="3:18">
      <c r="C31" s="101" t="s">
        <v>53</v>
      </c>
      <c r="D31" s="86">
        <v>196213</v>
      </c>
      <c r="E31" s="86">
        <v>154430</v>
      </c>
      <c r="F31" s="86">
        <v>350643</v>
      </c>
      <c r="G31" s="86">
        <v>189062</v>
      </c>
      <c r="H31" s="86">
        <v>150856</v>
      </c>
      <c r="I31" s="86">
        <v>339918</v>
      </c>
      <c r="J31" s="86">
        <v>205258</v>
      </c>
      <c r="K31" s="86">
        <v>164062</v>
      </c>
      <c r="L31" s="86">
        <v>369320</v>
      </c>
      <c r="M31" s="102">
        <f t="shared" si="2"/>
        <v>-3.644508773628663E-2</v>
      </c>
      <c r="N31" s="102">
        <f t="shared" si="2"/>
        <v>-2.3143171663536855E-2</v>
      </c>
      <c r="O31" s="102">
        <f t="shared" si="2"/>
        <v>-3.0586665069600727E-2</v>
      </c>
      <c r="P31" s="102">
        <f t="shared" si="2"/>
        <v>8.5665019940548648E-2</v>
      </c>
      <c r="Q31" s="102">
        <f t="shared" si="2"/>
        <v>8.7540435912393244E-2</v>
      </c>
      <c r="R31" s="102">
        <f t="shared" si="2"/>
        <v>8.6497331709412206E-2</v>
      </c>
    </row>
    <row r="32" spans="3:18">
      <c r="C32" s="101" t="s">
        <v>54</v>
      </c>
      <c r="D32" s="86">
        <v>212937</v>
      </c>
      <c r="E32" s="86">
        <v>184285</v>
      </c>
      <c r="F32" s="86">
        <v>397222</v>
      </c>
      <c r="G32" s="86">
        <v>196701</v>
      </c>
      <c r="H32" s="86">
        <v>166093</v>
      </c>
      <c r="I32" s="86">
        <v>362794</v>
      </c>
      <c r="J32" s="86">
        <v>215663</v>
      </c>
      <c r="K32" s="86">
        <v>157789</v>
      </c>
      <c r="L32" s="86">
        <v>373452</v>
      </c>
      <c r="M32" s="102">
        <f t="shared" si="2"/>
        <v>-7.6247904309725389E-2</v>
      </c>
      <c r="N32" s="102">
        <f t="shared" si="2"/>
        <v>-9.8716661692487162E-2</v>
      </c>
      <c r="O32" s="102">
        <f t="shared" si="2"/>
        <v>-8.6671936599684862E-2</v>
      </c>
      <c r="P32" s="102">
        <f t="shared" si="2"/>
        <v>9.640011997905451E-2</v>
      </c>
      <c r="Q32" s="102">
        <f t="shared" si="2"/>
        <v>-4.999608652983567E-2</v>
      </c>
      <c r="R32" s="102">
        <f t="shared" si="2"/>
        <v>2.9377553101760157E-2</v>
      </c>
    </row>
    <row r="33" spans="3:18">
      <c r="C33" s="101" t="s">
        <v>55</v>
      </c>
      <c r="D33" s="86">
        <v>169051</v>
      </c>
      <c r="E33" s="86">
        <v>124097</v>
      </c>
      <c r="F33" s="86">
        <v>293148</v>
      </c>
      <c r="G33" s="86">
        <v>158465</v>
      </c>
      <c r="H33" s="86">
        <v>120043</v>
      </c>
      <c r="I33" s="86">
        <v>278508</v>
      </c>
      <c r="J33" s="86">
        <v>0</v>
      </c>
      <c r="K33" s="86">
        <v>0</v>
      </c>
      <c r="L33" s="86">
        <v>0</v>
      </c>
      <c r="M33" s="102">
        <f t="shared" si="2"/>
        <v>-6.2620156047583309E-2</v>
      </c>
      <c r="N33" s="102">
        <f t="shared" si="2"/>
        <v>-3.2667993585662858E-2</v>
      </c>
      <c r="O33" s="102">
        <f t="shared" si="2"/>
        <v>-4.9940644316181615E-2</v>
      </c>
      <c r="P33" s="102"/>
      <c r="Q33" s="102"/>
      <c r="R33" s="102"/>
    </row>
    <row r="34" spans="3:18">
      <c r="C34" s="101" t="s">
        <v>56</v>
      </c>
      <c r="D34" s="86">
        <v>187434</v>
      </c>
      <c r="E34" s="86">
        <v>156459</v>
      </c>
      <c r="F34" s="86">
        <v>343893</v>
      </c>
      <c r="G34" s="86">
        <v>182056</v>
      </c>
      <c r="H34" s="86">
        <v>141843</v>
      </c>
      <c r="I34" s="86">
        <v>323899</v>
      </c>
      <c r="J34" s="86">
        <v>0</v>
      </c>
      <c r="K34" s="86">
        <v>0</v>
      </c>
      <c r="L34" s="86">
        <v>0</v>
      </c>
      <c r="M34" s="102">
        <f t="shared" si="2"/>
        <v>-2.8692766520481916E-2</v>
      </c>
      <c r="N34" s="102">
        <f t="shared" si="2"/>
        <v>-9.3417444825801055E-2</v>
      </c>
      <c r="O34" s="102">
        <f t="shared" si="2"/>
        <v>-5.8140177322597464E-2</v>
      </c>
      <c r="P34" s="102"/>
      <c r="Q34" s="102"/>
      <c r="R34" s="102"/>
    </row>
    <row r="35" spans="3:18">
      <c r="C35" s="101" t="s">
        <v>57</v>
      </c>
      <c r="D35" s="86">
        <v>173926</v>
      </c>
      <c r="E35" s="86">
        <v>157774</v>
      </c>
      <c r="F35" s="86">
        <v>331700</v>
      </c>
      <c r="G35" s="86">
        <v>162065</v>
      </c>
      <c r="H35" s="86">
        <v>125188</v>
      </c>
      <c r="I35" s="86">
        <v>287253</v>
      </c>
      <c r="J35" s="86">
        <v>0</v>
      </c>
      <c r="K35" s="86">
        <v>0</v>
      </c>
      <c r="L35" s="86">
        <v>0</v>
      </c>
      <c r="M35" s="102">
        <f t="shared" si="2"/>
        <v>-6.8195669422628002E-2</v>
      </c>
      <c r="N35" s="102">
        <f t="shared" si="2"/>
        <v>-0.2065359311420133</v>
      </c>
      <c r="O35" s="102">
        <f t="shared" si="2"/>
        <v>-0.13399758818209229</v>
      </c>
      <c r="P35" s="102"/>
      <c r="Q35" s="102"/>
      <c r="R35" s="102"/>
    </row>
    <row r="36" spans="3:18">
      <c r="C36" s="101" t="s">
        <v>58</v>
      </c>
      <c r="D36" s="86">
        <v>164055</v>
      </c>
      <c r="E36" s="86">
        <v>147580</v>
      </c>
      <c r="F36" s="86">
        <v>311635</v>
      </c>
      <c r="G36" s="86">
        <v>163523</v>
      </c>
      <c r="H36" s="86">
        <v>130042</v>
      </c>
      <c r="I36" s="86">
        <v>293565</v>
      </c>
      <c r="J36" s="86">
        <v>0</v>
      </c>
      <c r="K36" s="86">
        <v>0</v>
      </c>
      <c r="L36" s="86">
        <v>0</v>
      </c>
      <c r="M36" s="102">
        <f t="shared" si="2"/>
        <v>-3.242814909633962E-3</v>
      </c>
      <c r="N36" s="102">
        <f t="shared" si="2"/>
        <v>-0.11883724081853908</v>
      </c>
      <c r="O36" s="102">
        <f t="shared" si="2"/>
        <v>-5.7984501099042185E-2</v>
      </c>
      <c r="P36" s="102"/>
      <c r="Q36" s="102"/>
      <c r="R36" s="102"/>
    </row>
    <row r="37" spans="3:18">
      <c r="C37" s="89" t="s">
        <v>87</v>
      </c>
      <c r="D37" s="90">
        <v>2209820</v>
      </c>
      <c r="E37" s="90">
        <v>1807196</v>
      </c>
      <c r="F37" s="90">
        <v>4017016</v>
      </c>
      <c r="G37" s="90">
        <v>2032493</v>
      </c>
      <c r="H37" s="90">
        <v>1631731</v>
      </c>
      <c r="I37" s="90">
        <v>3664224</v>
      </c>
      <c r="J37" s="90">
        <v>1464721</v>
      </c>
      <c r="K37" s="90">
        <v>1095881</v>
      </c>
      <c r="L37" s="90">
        <v>2560602</v>
      </c>
      <c r="M37" s="96">
        <f t="shared" si="2"/>
        <v>-8.0244997330099266E-2</v>
      </c>
      <c r="N37" s="96">
        <f t="shared" si="2"/>
        <v>-9.7092401709609755E-2</v>
      </c>
      <c r="O37" s="96">
        <f t="shared" si="2"/>
        <v>-8.7824395023569757E-2</v>
      </c>
      <c r="P37" s="96"/>
      <c r="Q37" s="96"/>
      <c r="R37" s="96"/>
    </row>
    <row r="38" spans="3:18" ht="15" customHeight="1">
      <c r="C38" s="576" t="s">
        <v>67</v>
      </c>
      <c r="D38" s="577"/>
      <c r="E38" s="577"/>
      <c r="F38" s="577"/>
      <c r="G38" s="577"/>
      <c r="H38" s="577"/>
      <c r="I38" s="577"/>
      <c r="J38" s="577"/>
      <c r="K38" s="577"/>
      <c r="L38" s="577"/>
      <c r="M38" s="577"/>
      <c r="N38" s="577"/>
      <c r="O38" s="577"/>
      <c r="P38" s="577"/>
      <c r="Q38" s="577"/>
      <c r="R38" s="578"/>
    </row>
    <row r="39" spans="3:18"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</row>
    <row r="40" spans="3:18"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</row>
    <row r="41" spans="3:18"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</row>
    <row r="42" spans="3:18" ht="24.75" customHeight="1">
      <c r="C42" s="587" t="s">
        <v>89</v>
      </c>
      <c r="D42" s="588"/>
      <c r="E42" s="588"/>
      <c r="F42" s="588"/>
      <c r="G42" s="588"/>
      <c r="H42" s="588"/>
      <c r="I42" s="588"/>
      <c r="J42" s="588"/>
      <c r="K42" s="588"/>
      <c r="L42" s="588"/>
      <c r="M42" s="588"/>
      <c r="N42" s="588"/>
      <c r="O42" s="588"/>
      <c r="P42" s="588"/>
      <c r="Q42" s="588"/>
      <c r="R42" s="588"/>
    </row>
    <row r="43" spans="3:18">
      <c r="C43" s="106"/>
      <c r="D43" s="589">
        <v>2008</v>
      </c>
      <c r="E43" s="589"/>
      <c r="F43" s="589"/>
      <c r="G43" s="589">
        <v>2009</v>
      </c>
      <c r="H43" s="589"/>
      <c r="I43" s="589"/>
      <c r="J43" s="589">
        <v>2010</v>
      </c>
      <c r="K43" s="589"/>
      <c r="L43" s="589"/>
      <c r="M43" s="589" t="s">
        <v>90</v>
      </c>
      <c r="N43" s="589"/>
      <c r="O43" s="589"/>
      <c r="P43" s="589" t="s">
        <v>91</v>
      </c>
      <c r="Q43" s="589"/>
      <c r="R43" s="589"/>
    </row>
    <row r="44" spans="3:18" ht="45">
      <c r="C44" s="106"/>
      <c r="D44" s="85" t="s">
        <v>25</v>
      </c>
      <c r="E44" s="85" t="s">
        <v>80</v>
      </c>
      <c r="F44" s="85" t="s">
        <v>92</v>
      </c>
      <c r="G44" s="85" t="s">
        <v>25</v>
      </c>
      <c r="H44" s="85" t="s">
        <v>80</v>
      </c>
      <c r="I44" s="85" t="s">
        <v>92</v>
      </c>
      <c r="J44" s="85" t="s">
        <v>25</v>
      </c>
      <c r="K44" s="85" t="s">
        <v>80</v>
      </c>
      <c r="L44" s="85" t="s">
        <v>92</v>
      </c>
      <c r="M44" s="85" t="s">
        <v>93</v>
      </c>
      <c r="N44" s="85" t="s">
        <v>94</v>
      </c>
      <c r="O44" s="85" t="s">
        <v>95</v>
      </c>
      <c r="P44" s="85" t="s">
        <v>93</v>
      </c>
      <c r="Q44" s="85" t="s">
        <v>94</v>
      </c>
      <c r="R44" s="85" t="s">
        <v>95</v>
      </c>
    </row>
    <row r="45" spans="3:18">
      <c r="C45" s="101" t="s">
        <v>47</v>
      </c>
      <c r="D45" s="86">
        <v>238040</v>
      </c>
      <c r="E45" s="86">
        <v>171707</v>
      </c>
      <c r="F45" s="86">
        <v>409747</v>
      </c>
      <c r="G45" s="86">
        <v>212522</v>
      </c>
      <c r="H45" s="86">
        <v>168208</v>
      </c>
      <c r="I45" s="86">
        <v>380730</v>
      </c>
      <c r="J45" s="86">
        <v>226497</v>
      </c>
      <c r="K45" s="86">
        <v>155740</v>
      </c>
      <c r="L45" s="86">
        <v>382237</v>
      </c>
      <c r="M45" s="102">
        <f t="shared" ref="M45:N57" si="3">G45/D45-1</f>
        <v>-0.10720047050915815</v>
      </c>
      <c r="N45" s="102">
        <f>H45/E45-1</f>
        <v>-2.0377736492979359E-2</v>
      </c>
      <c r="O45" s="102">
        <f t="shared" ref="O45:R57" si="4">I45/F45-1</f>
        <v>-7.081686992217151E-2</v>
      </c>
      <c r="P45" s="102">
        <f t="shared" si="4"/>
        <v>6.5757898005853521E-2</v>
      </c>
      <c r="Q45" s="102">
        <f t="shared" si="4"/>
        <v>-7.4122514981451504E-2</v>
      </c>
      <c r="R45" s="102">
        <f t="shared" si="4"/>
        <v>3.9581855908386032E-3</v>
      </c>
    </row>
    <row r="46" spans="3:18">
      <c r="C46" s="101" t="s">
        <v>48</v>
      </c>
      <c r="D46" s="86">
        <v>260847</v>
      </c>
      <c r="E46" s="86">
        <v>199071</v>
      </c>
      <c r="F46" s="86">
        <v>459918</v>
      </c>
      <c r="G46" s="86">
        <v>223867</v>
      </c>
      <c r="H46" s="86">
        <v>161715</v>
      </c>
      <c r="I46" s="86">
        <v>385582</v>
      </c>
      <c r="J46" s="86">
        <v>223216</v>
      </c>
      <c r="K46" s="86">
        <v>146331</v>
      </c>
      <c r="L46" s="86">
        <v>369547</v>
      </c>
      <c r="M46" s="102">
        <f t="shared" si="3"/>
        <v>-0.14176892967908394</v>
      </c>
      <c r="N46" s="102">
        <f>H46/E46-1</f>
        <v>-0.1876516418765164</v>
      </c>
      <c r="O46" s="102">
        <f t="shared" si="4"/>
        <v>-0.16162881209259039</v>
      </c>
      <c r="P46" s="102">
        <f t="shared" si="4"/>
        <v>-2.9079766111128613E-3</v>
      </c>
      <c r="Q46" s="102">
        <f t="shared" si="4"/>
        <v>-9.5130321862535894E-2</v>
      </c>
      <c r="R46" s="102">
        <f t="shared" si="4"/>
        <v>-4.1586484846284355E-2</v>
      </c>
    </row>
    <row r="47" spans="3:18">
      <c r="C47" s="101" t="s">
        <v>49</v>
      </c>
      <c r="D47" s="86">
        <v>294814</v>
      </c>
      <c r="E47" s="86">
        <v>213269</v>
      </c>
      <c r="F47" s="86">
        <v>508083</v>
      </c>
      <c r="G47" s="86">
        <v>230133</v>
      </c>
      <c r="H47" s="86">
        <v>179375</v>
      </c>
      <c r="I47" s="86">
        <v>409508</v>
      </c>
      <c r="J47" s="86">
        <v>239927</v>
      </c>
      <c r="K47" s="86">
        <v>164434</v>
      </c>
      <c r="L47" s="86">
        <v>404361</v>
      </c>
      <c r="M47" s="102">
        <f t="shared" si="3"/>
        <v>-0.2193959581295325</v>
      </c>
      <c r="N47" s="102">
        <f t="shared" si="3"/>
        <v>-0.15892605113729608</v>
      </c>
      <c r="O47" s="102">
        <f t="shared" si="4"/>
        <v>-0.19401357652194617</v>
      </c>
      <c r="P47" s="102">
        <f t="shared" si="4"/>
        <v>4.2557999070103048E-2</v>
      </c>
      <c r="Q47" s="102">
        <f t="shared" si="4"/>
        <v>-8.3294773519163812E-2</v>
      </c>
      <c r="R47" s="102">
        <f t="shared" si="4"/>
        <v>-1.2568741025816399E-2</v>
      </c>
    </row>
    <row r="48" spans="3:18">
      <c r="C48" s="101" t="s">
        <v>36</v>
      </c>
      <c r="D48" s="86">
        <v>261323</v>
      </c>
      <c r="E48" s="86">
        <v>163191</v>
      </c>
      <c r="F48" s="86">
        <v>424514</v>
      </c>
      <c r="G48" s="86">
        <v>253066</v>
      </c>
      <c r="H48" s="86">
        <v>165364</v>
      </c>
      <c r="I48" s="86">
        <v>418430</v>
      </c>
      <c r="J48" s="86">
        <v>258952</v>
      </c>
      <c r="K48" s="86">
        <v>163597</v>
      </c>
      <c r="L48" s="86">
        <v>422549</v>
      </c>
      <c r="M48" s="102">
        <f t="shared" si="3"/>
        <v>-3.1596912633024998E-2</v>
      </c>
      <c r="N48" s="102">
        <f t="shared" si="3"/>
        <v>1.3315685301272806E-2</v>
      </c>
      <c r="O48" s="102">
        <f t="shared" si="4"/>
        <v>-1.4331682818470082E-2</v>
      </c>
      <c r="P48" s="102">
        <f t="shared" si="4"/>
        <v>2.3258754633178613E-2</v>
      </c>
      <c r="Q48" s="102">
        <f t="shared" si="4"/>
        <v>-1.0685518008756389E-2</v>
      </c>
      <c r="R48" s="102">
        <f t="shared" si="4"/>
        <v>9.8439404440409106E-3</v>
      </c>
    </row>
    <row r="49" spans="3:18">
      <c r="C49" s="101" t="s">
        <v>51</v>
      </c>
      <c r="D49" s="86">
        <v>258413</v>
      </c>
      <c r="E49" s="86">
        <v>154772</v>
      </c>
      <c r="F49" s="86">
        <v>413185</v>
      </c>
      <c r="G49" s="86">
        <v>217112</v>
      </c>
      <c r="H49" s="86">
        <v>133181</v>
      </c>
      <c r="I49" s="86">
        <v>350293</v>
      </c>
      <c r="J49" s="86">
        <v>233329</v>
      </c>
      <c r="K49" s="86">
        <v>127968</v>
      </c>
      <c r="L49" s="86">
        <v>361297</v>
      </c>
      <c r="M49" s="102">
        <f t="shared" si="3"/>
        <v>-0.15982555057214609</v>
      </c>
      <c r="N49" s="102">
        <f t="shared" si="3"/>
        <v>-0.13950197710180134</v>
      </c>
      <c r="O49" s="102">
        <f t="shared" si="4"/>
        <v>-0.152212689231216</v>
      </c>
      <c r="P49" s="102">
        <f t="shared" si="4"/>
        <v>7.4694167065846306E-2</v>
      </c>
      <c r="Q49" s="102">
        <f t="shared" si="4"/>
        <v>-3.9142219986334381E-2</v>
      </c>
      <c r="R49" s="102">
        <f t="shared" si="4"/>
        <v>3.1413702243550334E-2</v>
      </c>
    </row>
    <row r="50" spans="3:18">
      <c r="C50" s="101" t="s">
        <v>52</v>
      </c>
      <c r="D50" s="86">
        <v>245260</v>
      </c>
      <c r="E50" s="86">
        <v>157171</v>
      </c>
      <c r="F50" s="86">
        <v>402431</v>
      </c>
      <c r="G50" s="86">
        <v>213715</v>
      </c>
      <c r="H50" s="86">
        <v>136143</v>
      </c>
      <c r="I50" s="86">
        <v>349858</v>
      </c>
      <c r="J50" s="86">
        <v>230853</v>
      </c>
      <c r="K50" s="86">
        <v>144090</v>
      </c>
      <c r="L50" s="86">
        <v>374943</v>
      </c>
      <c r="M50" s="102">
        <f t="shared" si="3"/>
        <v>-0.12861860882328957</v>
      </c>
      <c r="N50" s="102">
        <f t="shared" si="3"/>
        <v>-0.13379058477708994</v>
      </c>
      <c r="O50" s="102">
        <f t="shared" si="4"/>
        <v>-0.13063854424733679</v>
      </c>
      <c r="P50" s="102">
        <f t="shared" si="4"/>
        <v>8.0190908452846044E-2</v>
      </c>
      <c r="Q50" s="102">
        <f t="shared" si="4"/>
        <v>5.8372446618628837E-2</v>
      </c>
      <c r="R50" s="102">
        <f t="shared" si="4"/>
        <v>7.1700518496075505E-2</v>
      </c>
    </row>
    <row r="51" spans="3:18">
      <c r="C51" s="101" t="s">
        <v>53</v>
      </c>
      <c r="D51" s="86">
        <v>276976</v>
      </c>
      <c r="E51" s="86">
        <v>190549</v>
      </c>
      <c r="F51" s="86">
        <v>467525</v>
      </c>
      <c r="G51" s="86">
        <v>255405</v>
      </c>
      <c r="H51" s="86">
        <v>178790</v>
      </c>
      <c r="I51" s="86">
        <v>434195</v>
      </c>
      <c r="J51" s="86">
        <v>265054</v>
      </c>
      <c r="K51" s="86">
        <v>186205</v>
      </c>
      <c r="L51" s="86">
        <v>451259</v>
      </c>
      <c r="M51" s="102">
        <f t="shared" si="3"/>
        <v>-7.7880393969152584E-2</v>
      </c>
      <c r="N51" s="102">
        <f t="shared" si="3"/>
        <v>-6.1711160908742624E-2</v>
      </c>
      <c r="O51" s="102">
        <f t="shared" si="4"/>
        <v>-7.129030533126568E-2</v>
      </c>
      <c r="P51" s="102">
        <f t="shared" si="4"/>
        <v>3.7779213406158751E-2</v>
      </c>
      <c r="Q51" s="102">
        <f t="shared" si="4"/>
        <v>4.1473236758208021E-2</v>
      </c>
      <c r="R51" s="102">
        <f t="shared" si="4"/>
        <v>3.9300314374877576E-2</v>
      </c>
    </row>
    <row r="52" spans="3:18">
      <c r="C52" s="101" t="s">
        <v>54</v>
      </c>
      <c r="D52" s="86">
        <v>303519</v>
      </c>
      <c r="E52" s="86">
        <v>228246</v>
      </c>
      <c r="F52" s="86">
        <v>531765</v>
      </c>
      <c r="G52" s="86">
        <v>270226</v>
      </c>
      <c r="H52" s="86">
        <v>197556</v>
      </c>
      <c r="I52" s="86">
        <v>467782</v>
      </c>
      <c r="J52" s="86">
        <v>283306</v>
      </c>
      <c r="K52" s="86">
        <v>181892</v>
      </c>
      <c r="L52" s="86">
        <v>465198</v>
      </c>
      <c r="M52" s="102">
        <f t="shared" si="3"/>
        <v>-0.10969000293227116</v>
      </c>
      <c r="N52" s="102">
        <f t="shared" si="3"/>
        <v>-0.13446018769222678</v>
      </c>
      <c r="O52" s="102">
        <f t="shared" si="4"/>
        <v>-0.12032194672458696</v>
      </c>
      <c r="P52" s="102">
        <f t="shared" si="4"/>
        <v>4.8403928563498733E-2</v>
      </c>
      <c r="Q52" s="102">
        <f t="shared" si="4"/>
        <v>-7.9288910486140618E-2</v>
      </c>
      <c r="R52" s="102">
        <f t="shared" si="4"/>
        <v>-5.5239406390156232E-3</v>
      </c>
    </row>
    <row r="53" spans="3:18">
      <c r="C53" s="101" t="s">
        <v>55</v>
      </c>
      <c r="D53" s="86">
        <v>240281</v>
      </c>
      <c r="E53" s="86">
        <v>151078</v>
      </c>
      <c r="F53" s="86">
        <v>391359</v>
      </c>
      <c r="G53" s="86">
        <v>213848</v>
      </c>
      <c r="H53" s="86">
        <v>140366</v>
      </c>
      <c r="I53" s="86">
        <v>354214</v>
      </c>
      <c r="J53" s="86">
        <v>0</v>
      </c>
      <c r="K53" s="86">
        <v>0</v>
      </c>
      <c r="L53" s="86">
        <v>0</v>
      </c>
      <c r="M53" s="102">
        <f t="shared" si="3"/>
        <v>-0.11000869814925029</v>
      </c>
      <c r="N53" s="102">
        <f t="shared" si="3"/>
        <v>-7.0903771561709794E-2</v>
      </c>
      <c r="O53" s="102">
        <f t="shared" si="4"/>
        <v>-9.4912854949036563E-2</v>
      </c>
      <c r="P53" s="102"/>
      <c r="Q53" s="102"/>
      <c r="R53" s="102"/>
    </row>
    <row r="54" spans="3:18">
      <c r="C54" s="101" t="s">
        <v>56</v>
      </c>
      <c r="D54" s="86">
        <v>257888</v>
      </c>
      <c r="E54" s="86">
        <v>183969</v>
      </c>
      <c r="F54" s="86">
        <v>441857</v>
      </c>
      <c r="G54" s="86">
        <v>240086</v>
      </c>
      <c r="H54" s="86">
        <v>164785</v>
      </c>
      <c r="I54" s="86">
        <v>404871</v>
      </c>
      <c r="J54" s="86">
        <v>0</v>
      </c>
      <c r="K54" s="86">
        <v>0</v>
      </c>
      <c r="L54" s="86">
        <v>0</v>
      </c>
      <c r="M54" s="102">
        <f t="shared" si="3"/>
        <v>-6.9029966497084039E-2</v>
      </c>
      <c r="N54" s="102">
        <f t="shared" si="3"/>
        <v>-0.10427843821513405</v>
      </c>
      <c r="O54" s="102">
        <f t="shared" si="4"/>
        <v>-8.3705814324543937E-2</v>
      </c>
      <c r="P54" s="102"/>
      <c r="Q54" s="102"/>
      <c r="R54" s="102"/>
    </row>
    <row r="55" spans="3:18">
      <c r="C55" s="101" t="s">
        <v>57</v>
      </c>
      <c r="D55" s="86">
        <v>246435</v>
      </c>
      <c r="E55" s="86">
        <v>185305</v>
      </c>
      <c r="F55" s="86">
        <v>431740</v>
      </c>
      <c r="G55" s="86">
        <v>225248</v>
      </c>
      <c r="H55" s="86">
        <v>146554</v>
      </c>
      <c r="I55" s="86">
        <v>371802</v>
      </c>
      <c r="J55" s="86">
        <v>0</v>
      </c>
      <c r="K55" s="86">
        <v>0</v>
      </c>
      <c r="L55" s="86">
        <v>0</v>
      </c>
      <c r="M55" s="102">
        <f t="shared" si="3"/>
        <v>-8.5973989084342728E-2</v>
      </c>
      <c r="N55" s="102">
        <f t="shared" si="3"/>
        <v>-0.2091200992957557</v>
      </c>
      <c r="O55" s="102">
        <f t="shared" si="4"/>
        <v>-0.1388289248158614</v>
      </c>
      <c r="P55" s="102"/>
      <c r="Q55" s="102"/>
      <c r="R55" s="102"/>
    </row>
    <row r="56" spans="3:18">
      <c r="C56" s="101" t="s">
        <v>58</v>
      </c>
      <c r="D56" s="86">
        <v>234207</v>
      </c>
      <c r="E56" s="86">
        <v>175996</v>
      </c>
      <c r="F56" s="86">
        <v>410203</v>
      </c>
      <c r="G56" s="86">
        <v>226348</v>
      </c>
      <c r="H56" s="86">
        <v>154169</v>
      </c>
      <c r="I56" s="86">
        <v>380517</v>
      </c>
      <c r="J56" s="86">
        <v>0</v>
      </c>
      <c r="K56" s="86">
        <v>0</v>
      </c>
      <c r="L56" s="86">
        <v>0</v>
      </c>
      <c r="M56" s="102">
        <f t="shared" si="3"/>
        <v>-3.3555786120824771E-2</v>
      </c>
      <c r="N56" s="102">
        <f t="shared" si="3"/>
        <v>-0.12401986408782018</v>
      </c>
      <c r="O56" s="102">
        <f t="shared" si="4"/>
        <v>-7.2369046545247118E-2</v>
      </c>
      <c r="P56" s="102"/>
      <c r="Q56" s="102"/>
      <c r="R56" s="102"/>
    </row>
    <row r="57" spans="3:18">
      <c r="C57" s="89" t="s">
        <v>87</v>
      </c>
      <c r="D57" s="90">
        <v>3118003</v>
      </c>
      <c r="E57" s="90">
        <v>2174324</v>
      </c>
      <c r="F57" s="90">
        <v>5292327</v>
      </c>
      <c r="G57" s="90">
        <v>2781576</v>
      </c>
      <c r="H57" s="90">
        <v>1926206</v>
      </c>
      <c r="I57" s="90">
        <v>4707782</v>
      </c>
      <c r="J57" s="90">
        <v>1961134</v>
      </c>
      <c r="K57" s="90">
        <v>1270257</v>
      </c>
      <c r="L57" s="90">
        <v>3231391</v>
      </c>
      <c r="M57" s="96">
        <f t="shared" si="3"/>
        <v>-0.10789822844942742</v>
      </c>
      <c r="N57" s="96">
        <f t="shared" si="3"/>
        <v>-0.11411270813365437</v>
      </c>
      <c r="O57" s="96">
        <f t="shared" si="4"/>
        <v>-0.11045141390545221</v>
      </c>
      <c r="P57" s="96"/>
      <c r="Q57" s="96"/>
      <c r="R57" s="96"/>
    </row>
    <row r="58" spans="3:18" ht="15" customHeight="1">
      <c r="C58" s="576" t="s">
        <v>67</v>
      </c>
      <c r="D58" s="577"/>
      <c r="E58" s="577"/>
      <c r="F58" s="577"/>
      <c r="G58" s="577"/>
      <c r="H58" s="577"/>
      <c r="I58" s="577"/>
      <c r="J58" s="577"/>
      <c r="K58" s="577"/>
      <c r="L58" s="577"/>
      <c r="M58" s="577"/>
      <c r="N58" s="577"/>
      <c r="O58" s="577"/>
      <c r="P58" s="577"/>
      <c r="Q58" s="577"/>
      <c r="R58" s="578"/>
    </row>
  </sheetData>
  <mergeCells count="21">
    <mergeCell ref="C58:R58"/>
    <mergeCell ref="C38:R38"/>
    <mergeCell ref="C42:R42"/>
    <mergeCell ref="D43:F43"/>
    <mergeCell ref="G43:I43"/>
    <mergeCell ref="J43:L43"/>
    <mergeCell ref="M43:O43"/>
    <mergeCell ref="P43:R43"/>
    <mergeCell ref="C19:R19"/>
    <mergeCell ref="C22:R22"/>
    <mergeCell ref="D23:F23"/>
    <mergeCell ref="G23:I23"/>
    <mergeCell ref="J23:L23"/>
    <mergeCell ref="M23:O23"/>
    <mergeCell ref="P23:R23"/>
    <mergeCell ref="C3:R3"/>
    <mergeCell ref="D4:F4"/>
    <mergeCell ref="G4:I4"/>
    <mergeCell ref="J4:L4"/>
    <mergeCell ref="M4:O4"/>
    <mergeCell ref="P4:R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1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C2:M70"/>
  <sheetViews>
    <sheetView showGridLines="0" showRowColHeaders="0" zoomScaleNormal="100" workbookViewId="0"/>
  </sheetViews>
  <sheetFormatPr baseColWidth="10" defaultRowHeight="15" outlineLevelRow="1"/>
  <cols>
    <col min="1" max="1" width="14.28515625" customWidth="1"/>
    <col min="9" max="9" width="14" customWidth="1"/>
    <col min="12" max="12" width="12.85546875" customWidth="1"/>
  </cols>
  <sheetData>
    <row r="2" spans="3:13" ht="42.75" customHeight="1"/>
    <row r="3" spans="3:13" ht="30" customHeight="1" thickBot="1">
      <c r="C3" s="590" t="s">
        <v>96</v>
      </c>
      <c r="D3" s="590"/>
      <c r="E3" s="590"/>
      <c r="F3" s="590"/>
      <c r="G3" s="590"/>
      <c r="H3" s="590"/>
      <c r="I3" s="590"/>
      <c r="J3" s="590"/>
    </row>
    <row r="4" spans="3:13" ht="45" customHeight="1" thickBot="1">
      <c r="C4" s="108"/>
      <c r="D4" s="85" t="s">
        <v>97</v>
      </c>
      <c r="E4" s="85" t="s">
        <v>98</v>
      </c>
      <c r="F4" s="85" t="s">
        <v>99</v>
      </c>
      <c r="G4" s="85" t="s">
        <v>100</v>
      </c>
      <c r="H4" s="109" t="s">
        <v>25</v>
      </c>
      <c r="I4" s="109" t="s">
        <v>101</v>
      </c>
      <c r="J4" s="110" t="s">
        <v>27</v>
      </c>
      <c r="L4" s="43" t="s">
        <v>102</v>
      </c>
      <c r="M4" s="43" t="s">
        <v>103</v>
      </c>
    </row>
    <row r="5" spans="3:13" hidden="1">
      <c r="C5" s="34" t="s">
        <v>28</v>
      </c>
      <c r="D5" s="86" t="e">
        <v>#REF!</v>
      </c>
      <c r="E5" s="86" t="e">
        <v>#REF!</v>
      </c>
      <c r="F5" s="86" t="e">
        <v>#REF!</v>
      </c>
      <c r="G5" s="86" t="e">
        <v>#REF!</v>
      </c>
      <c r="H5" s="86" t="e">
        <v>#REF!</v>
      </c>
      <c r="I5" s="86" t="e">
        <v>#REF!</v>
      </c>
      <c r="J5" s="86" t="e">
        <v>#REF!</v>
      </c>
    </row>
    <row r="6" spans="3:13" hidden="1">
      <c r="C6" s="34" t="s">
        <v>29</v>
      </c>
      <c r="D6" s="86" t="e">
        <v>#REF!</v>
      </c>
      <c r="E6" s="86" t="e">
        <v>#REF!</v>
      </c>
      <c r="F6" s="86" t="e">
        <v>#REF!</v>
      </c>
      <c r="G6" s="86" t="e">
        <v>#REF!</v>
      </c>
      <c r="H6" s="86" t="e">
        <v>#REF!</v>
      </c>
      <c r="I6" s="86" t="e">
        <v>#REF!</v>
      </c>
      <c r="J6" s="86" t="e">
        <v>#REF!</v>
      </c>
    </row>
    <row r="7" spans="3:13" hidden="1">
      <c r="C7" s="34" t="s">
        <v>30</v>
      </c>
      <c r="D7" s="86" t="e">
        <v>#REF!</v>
      </c>
      <c r="E7" s="86" t="e">
        <v>#REF!</v>
      </c>
      <c r="F7" s="86" t="e">
        <v>#REF!</v>
      </c>
      <c r="G7" s="86" t="e">
        <v>#REF!</v>
      </c>
      <c r="H7" s="86" t="e">
        <v>#REF!</v>
      </c>
      <c r="I7" s="86" t="e">
        <v>#REF!</v>
      </c>
      <c r="J7" s="86" t="e">
        <v>#REF!</v>
      </c>
    </row>
    <row r="8" spans="3:13" hidden="1">
      <c r="C8" s="34" t="s">
        <v>31</v>
      </c>
      <c r="D8" s="86" t="e">
        <v>#REF!</v>
      </c>
      <c r="E8" s="86" t="e">
        <v>#REF!</v>
      </c>
      <c r="F8" s="86" t="e">
        <v>#REF!</v>
      </c>
      <c r="G8" s="86" t="e">
        <v>#REF!</v>
      </c>
      <c r="H8" s="86" t="e">
        <v>#REF!</v>
      </c>
      <c r="I8" s="86" t="e">
        <v>#REF!</v>
      </c>
      <c r="J8" s="86" t="e">
        <v>#REF!</v>
      </c>
    </row>
    <row r="9" spans="3:13">
      <c r="C9" s="34" t="s">
        <v>32</v>
      </c>
      <c r="D9" s="86">
        <v>1146</v>
      </c>
      <c r="E9" s="86">
        <v>17930</v>
      </c>
      <c r="F9" s="86">
        <v>37909</v>
      </c>
      <c r="G9" s="86">
        <v>7669</v>
      </c>
      <c r="H9" s="86">
        <v>64654</v>
      </c>
      <c r="I9" s="86">
        <v>73726</v>
      </c>
      <c r="J9" s="86">
        <v>138380</v>
      </c>
    </row>
    <row r="10" spans="3:13">
      <c r="C10" s="34" t="s">
        <v>33</v>
      </c>
      <c r="D10" s="86">
        <v>888</v>
      </c>
      <c r="E10" s="86">
        <v>16866</v>
      </c>
      <c r="F10" s="86">
        <v>35924</v>
      </c>
      <c r="G10" s="86">
        <v>7348</v>
      </c>
      <c r="H10" s="86">
        <v>61026</v>
      </c>
      <c r="I10" s="86">
        <v>75580</v>
      </c>
      <c r="J10" s="86">
        <v>136606</v>
      </c>
    </row>
    <row r="11" spans="3:13">
      <c r="C11" s="34" t="s">
        <v>34</v>
      </c>
      <c r="D11" s="86">
        <v>797</v>
      </c>
      <c r="E11" s="86">
        <v>11723</v>
      </c>
      <c r="F11" s="86">
        <v>30315</v>
      </c>
      <c r="G11" s="86">
        <v>6423</v>
      </c>
      <c r="H11" s="86">
        <v>49258</v>
      </c>
      <c r="I11" s="86">
        <v>58133</v>
      </c>
      <c r="J11" s="86">
        <v>107391</v>
      </c>
    </row>
    <row r="12" spans="3:13">
      <c r="C12" s="34" t="s">
        <v>35</v>
      </c>
      <c r="D12" s="86">
        <v>697</v>
      </c>
      <c r="E12" s="86">
        <v>13948</v>
      </c>
      <c r="F12" s="86">
        <v>28282</v>
      </c>
      <c r="G12" s="86">
        <v>5952</v>
      </c>
      <c r="H12" s="86">
        <v>48879</v>
      </c>
      <c r="I12" s="86">
        <v>52797</v>
      </c>
      <c r="J12" s="86">
        <v>101676</v>
      </c>
    </row>
    <row r="13" spans="3:13">
      <c r="C13" s="34" t="s">
        <v>36</v>
      </c>
      <c r="D13" s="86">
        <v>1320</v>
      </c>
      <c r="E13" s="86">
        <v>14194</v>
      </c>
      <c r="F13" s="86">
        <v>36232</v>
      </c>
      <c r="G13" s="86">
        <v>6997</v>
      </c>
      <c r="H13" s="86">
        <v>58743</v>
      </c>
      <c r="I13" s="86">
        <v>67224</v>
      </c>
      <c r="J13" s="86">
        <v>125967</v>
      </c>
    </row>
    <row r="14" spans="3:13">
      <c r="C14" s="34" t="s">
        <v>37</v>
      </c>
      <c r="D14" s="86">
        <v>1473</v>
      </c>
      <c r="E14" s="86">
        <v>16465</v>
      </c>
      <c r="F14" s="86">
        <v>28802</v>
      </c>
      <c r="G14" s="86">
        <v>6147</v>
      </c>
      <c r="H14" s="86">
        <v>52887</v>
      </c>
      <c r="I14" s="86">
        <v>67131</v>
      </c>
      <c r="J14" s="86">
        <v>120018</v>
      </c>
    </row>
    <row r="15" spans="3:13">
      <c r="C15" s="34" t="s">
        <v>38</v>
      </c>
      <c r="D15" s="86">
        <v>1380</v>
      </c>
      <c r="E15" s="86">
        <v>14547</v>
      </c>
      <c r="F15" s="86">
        <v>27056</v>
      </c>
      <c r="G15" s="86">
        <v>4997</v>
      </c>
      <c r="H15" s="86">
        <v>47980</v>
      </c>
      <c r="I15" s="86">
        <v>61408</v>
      </c>
      <c r="J15" s="86">
        <v>109388</v>
      </c>
    </row>
    <row r="16" spans="3:13">
      <c r="C16" s="34" t="s">
        <v>39</v>
      </c>
      <c r="D16" s="86">
        <v>1545</v>
      </c>
      <c r="E16" s="86">
        <v>17718</v>
      </c>
      <c r="F16" s="86">
        <v>28466</v>
      </c>
      <c r="G16" s="86">
        <v>5852</v>
      </c>
      <c r="H16" s="86">
        <v>53581</v>
      </c>
      <c r="I16" s="86">
        <v>63802</v>
      </c>
      <c r="J16" s="86">
        <v>117383</v>
      </c>
    </row>
    <row r="17" spans="3:10" ht="30">
      <c r="C17" s="87" t="str">
        <f>actualizaciones!$A$2</f>
        <v xml:space="preserve">acumulado agosto 2010 </v>
      </c>
      <c r="D17" s="88">
        <v>9246</v>
      </c>
      <c r="E17" s="88">
        <v>123391</v>
      </c>
      <c r="F17" s="88">
        <v>252986</v>
      </c>
      <c r="G17" s="88">
        <v>51385</v>
      </c>
      <c r="H17" s="88">
        <v>437008</v>
      </c>
      <c r="I17" s="88">
        <v>519801</v>
      </c>
      <c r="J17" s="88">
        <v>956809</v>
      </c>
    </row>
    <row r="18" spans="3:10" hidden="1" outlineLevel="1">
      <c r="C18" s="34" t="s">
        <v>28</v>
      </c>
      <c r="D18" s="86">
        <v>1541</v>
      </c>
      <c r="E18" s="86">
        <v>15168</v>
      </c>
      <c r="F18" s="86">
        <v>27573</v>
      </c>
      <c r="G18" s="86">
        <v>5656</v>
      </c>
      <c r="H18" s="86">
        <v>49938</v>
      </c>
      <c r="I18" s="86">
        <v>60630</v>
      </c>
      <c r="J18" s="86">
        <v>110568</v>
      </c>
    </row>
    <row r="19" spans="3:10" hidden="1" outlineLevel="1">
      <c r="C19" s="34" t="s">
        <v>29</v>
      </c>
      <c r="D19" s="86">
        <v>1573</v>
      </c>
      <c r="E19" s="86">
        <v>14236</v>
      </c>
      <c r="F19" s="86">
        <v>25783</v>
      </c>
      <c r="G19" s="86">
        <v>6737</v>
      </c>
      <c r="H19" s="86">
        <v>48329</v>
      </c>
      <c r="I19" s="86">
        <v>57827</v>
      </c>
      <c r="J19" s="86">
        <v>106156</v>
      </c>
    </row>
    <row r="20" spans="3:10" hidden="1" outlineLevel="1">
      <c r="C20" s="34" t="s">
        <v>30</v>
      </c>
      <c r="D20" s="86">
        <v>1037</v>
      </c>
      <c r="E20" s="86">
        <v>15763</v>
      </c>
      <c r="F20" s="86">
        <v>32676</v>
      </c>
      <c r="G20" s="86">
        <v>5029</v>
      </c>
      <c r="H20" s="86">
        <v>54505</v>
      </c>
      <c r="I20" s="86">
        <v>67055</v>
      </c>
      <c r="J20" s="86">
        <v>121560</v>
      </c>
    </row>
    <row r="21" spans="3:10" hidden="1" outlineLevel="1">
      <c r="C21" s="34" t="s">
        <v>31</v>
      </c>
      <c r="D21" s="86">
        <v>821</v>
      </c>
      <c r="E21" s="86">
        <v>12625</v>
      </c>
      <c r="F21" s="86">
        <v>29792</v>
      </c>
      <c r="G21" s="86">
        <v>5983</v>
      </c>
      <c r="H21" s="86">
        <v>49221</v>
      </c>
      <c r="I21" s="86">
        <v>55813</v>
      </c>
      <c r="J21" s="86">
        <v>105034</v>
      </c>
    </row>
    <row r="22" spans="3:10" hidden="1" outlineLevel="1">
      <c r="C22" s="34" t="s">
        <v>32</v>
      </c>
      <c r="D22" s="86">
        <v>689</v>
      </c>
      <c r="E22" s="86">
        <v>18035</v>
      </c>
      <c r="F22" s="86">
        <v>32566</v>
      </c>
      <c r="G22" s="86">
        <v>6773</v>
      </c>
      <c r="H22" s="86">
        <v>58063</v>
      </c>
      <c r="I22" s="86">
        <v>76537</v>
      </c>
      <c r="J22" s="86">
        <v>134600</v>
      </c>
    </row>
    <row r="23" spans="3:10" hidden="1" outlineLevel="1">
      <c r="C23" s="34" t="s">
        <v>33</v>
      </c>
      <c r="D23" s="86">
        <v>901</v>
      </c>
      <c r="E23" s="86">
        <v>15254</v>
      </c>
      <c r="F23" s="86">
        <v>32258</v>
      </c>
      <c r="G23" s="86">
        <v>6495</v>
      </c>
      <c r="H23" s="86">
        <v>54908</v>
      </c>
      <c r="I23" s="86">
        <v>73691</v>
      </c>
      <c r="J23" s="86">
        <v>128599</v>
      </c>
    </row>
    <row r="24" spans="3:10" hidden="1" outlineLevel="1">
      <c r="C24" s="34" t="s">
        <v>34</v>
      </c>
      <c r="D24" s="86">
        <v>676</v>
      </c>
      <c r="E24" s="86">
        <v>13365</v>
      </c>
      <c r="F24" s="86">
        <v>26583</v>
      </c>
      <c r="G24" s="86">
        <v>6119</v>
      </c>
      <c r="H24" s="86">
        <v>46743</v>
      </c>
      <c r="I24" s="86">
        <v>54423</v>
      </c>
      <c r="J24" s="86">
        <v>101166</v>
      </c>
    </row>
    <row r="25" spans="3:10" hidden="1" outlineLevel="1">
      <c r="C25" s="34" t="s">
        <v>35</v>
      </c>
      <c r="D25" s="86">
        <v>675</v>
      </c>
      <c r="E25" s="86">
        <v>12024</v>
      </c>
      <c r="F25" s="86">
        <v>27133</v>
      </c>
      <c r="G25" s="86">
        <v>5828</v>
      </c>
      <c r="H25" s="86">
        <v>45660</v>
      </c>
      <c r="I25" s="86">
        <v>54858</v>
      </c>
      <c r="J25" s="86">
        <v>100518</v>
      </c>
    </row>
    <row r="26" spans="3:10" hidden="1" outlineLevel="1">
      <c r="C26" s="34" t="s">
        <v>36</v>
      </c>
      <c r="D26" s="86">
        <v>1329</v>
      </c>
      <c r="E26" s="86">
        <v>16872</v>
      </c>
      <c r="F26" s="86">
        <v>30605</v>
      </c>
      <c r="G26" s="86">
        <v>7047</v>
      </c>
      <c r="H26" s="86">
        <v>55853</v>
      </c>
      <c r="I26" s="86">
        <v>67820</v>
      </c>
      <c r="J26" s="86">
        <v>123673</v>
      </c>
    </row>
    <row r="27" spans="3:10" hidden="1" outlineLevel="1">
      <c r="C27" s="34" t="s">
        <v>37</v>
      </c>
      <c r="D27" s="86">
        <v>1515</v>
      </c>
      <c r="E27" s="86">
        <v>16237</v>
      </c>
      <c r="F27" s="86">
        <v>26227</v>
      </c>
      <c r="G27" s="86">
        <v>4961</v>
      </c>
      <c r="H27" s="86">
        <v>48940</v>
      </c>
      <c r="I27" s="86">
        <v>76261</v>
      </c>
      <c r="J27" s="86">
        <v>125201</v>
      </c>
    </row>
    <row r="28" spans="3:10" hidden="1" outlineLevel="1">
      <c r="C28" s="34" t="s">
        <v>38</v>
      </c>
      <c r="D28" s="86">
        <v>1487</v>
      </c>
      <c r="E28" s="86">
        <v>14910</v>
      </c>
      <c r="F28" s="86">
        <v>26079</v>
      </c>
      <c r="G28" s="86">
        <v>4982</v>
      </c>
      <c r="H28" s="86">
        <v>47458</v>
      </c>
      <c r="I28" s="86">
        <v>67320</v>
      </c>
      <c r="J28" s="86">
        <v>114778</v>
      </c>
    </row>
    <row r="29" spans="3:10" hidden="1" outlineLevel="1">
      <c r="C29" s="34" t="s">
        <v>39</v>
      </c>
      <c r="D29" s="86">
        <v>1357</v>
      </c>
      <c r="E29" s="86">
        <v>15186</v>
      </c>
      <c r="F29" s="86">
        <v>22299</v>
      </c>
      <c r="G29" s="86">
        <v>5235</v>
      </c>
      <c r="H29" s="86">
        <v>44077</v>
      </c>
      <c r="I29" s="86">
        <v>70671</v>
      </c>
      <c r="J29" s="86">
        <v>114748</v>
      </c>
    </row>
    <row r="30" spans="3:10" collapsed="1">
      <c r="C30" s="111">
        <v>2009</v>
      </c>
      <c r="D30" s="90">
        <v>13601</v>
      </c>
      <c r="E30" s="90">
        <v>179675</v>
      </c>
      <c r="F30" s="90">
        <v>339574</v>
      </c>
      <c r="G30" s="90">
        <v>70845</v>
      </c>
      <c r="H30" s="90">
        <v>603695</v>
      </c>
      <c r="I30" s="90">
        <v>782906</v>
      </c>
      <c r="J30" s="90">
        <v>1386601</v>
      </c>
    </row>
    <row r="31" spans="3:10" hidden="1" outlineLevel="1">
      <c r="C31" s="34" t="s">
        <v>28</v>
      </c>
      <c r="D31" s="86">
        <v>1515</v>
      </c>
      <c r="E31" s="86">
        <v>14126</v>
      </c>
      <c r="F31" s="86">
        <v>28042</v>
      </c>
      <c r="G31" s="86">
        <v>5851</v>
      </c>
      <c r="H31" s="86">
        <v>49534</v>
      </c>
      <c r="I31" s="86">
        <v>68935</v>
      </c>
      <c r="J31" s="86">
        <v>118469</v>
      </c>
    </row>
    <row r="32" spans="3:10" hidden="1" outlineLevel="1">
      <c r="C32" s="34" t="s">
        <v>29</v>
      </c>
      <c r="D32" s="86">
        <v>3608</v>
      </c>
      <c r="E32" s="86">
        <v>15552</v>
      </c>
      <c r="F32" s="86">
        <v>27350</v>
      </c>
      <c r="G32" s="86">
        <v>6918</v>
      </c>
      <c r="H32" s="86">
        <v>53428</v>
      </c>
      <c r="I32" s="86">
        <v>77552</v>
      </c>
      <c r="J32" s="86">
        <v>130980</v>
      </c>
    </row>
    <row r="33" spans="3:10" hidden="1" outlineLevel="1">
      <c r="C33" s="34" t="s">
        <v>30</v>
      </c>
      <c r="D33" s="86">
        <v>189</v>
      </c>
      <c r="E33" s="86">
        <v>16875</v>
      </c>
      <c r="F33" s="86">
        <v>32671</v>
      </c>
      <c r="G33" s="86">
        <v>7233</v>
      </c>
      <c r="H33" s="86">
        <v>56968</v>
      </c>
      <c r="I33" s="86">
        <v>73626</v>
      </c>
      <c r="J33" s="86">
        <v>130594</v>
      </c>
    </row>
    <row r="34" spans="3:10" hidden="1" outlineLevel="1">
      <c r="C34" s="34" t="s">
        <v>31</v>
      </c>
      <c r="D34" s="86">
        <v>1992</v>
      </c>
      <c r="E34" s="86">
        <v>13987</v>
      </c>
      <c r="F34" s="86">
        <v>28491</v>
      </c>
      <c r="G34" s="86">
        <v>7634</v>
      </c>
      <c r="H34" s="86">
        <v>52104</v>
      </c>
      <c r="I34" s="86">
        <v>57133</v>
      </c>
      <c r="J34" s="86">
        <v>109237</v>
      </c>
    </row>
    <row r="35" spans="3:10" hidden="1" outlineLevel="1">
      <c r="C35" s="34" t="s">
        <v>32</v>
      </c>
      <c r="D35" s="86">
        <v>2669</v>
      </c>
      <c r="E35" s="86">
        <v>16933</v>
      </c>
      <c r="F35" s="86">
        <v>34877</v>
      </c>
      <c r="G35" s="86">
        <v>8616</v>
      </c>
      <c r="H35" s="86">
        <v>63095</v>
      </c>
      <c r="I35" s="86">
        <v>82270</v>
      </c>
      <c r="J35" s="86">
        <v>145365</v>
      </c>
    </row>
    <row r="36" spans="3:10" hidden="1" outlineLevel="1">
      <c r="C36" s="34" t="s">
        <v>33</v>
      </c>
      <c r="D36" s="86">
        <v>1726</v>
      </c>
      <c r="E36" s="86">
        <v>17320</v>
      </c>
      <c r="F36" s="86">
        <v>31291</v>
      </c>
      <c r="G36" s="86">
        <v>7674</v>
      </c>
      <c r="H36" s="86">
        <v>58011</v>
      </c>
      <c r="I36" s="86">
        <v>74835</v>
      </c>
      <c r="J36" s="86">
        <v>132846</v>
      </c>
    </row>
    <row r="37" spans="3:10" hidden="1" outlineLevel="1">
      <c r="C37" s="34" t="s">
        <v>34</v>
      </c>
      <c r="D37" s="86">
        <v>1713</v>
      </c>
      <c r="E37" s="86">
        <v>15874</v>
      </c>
      <c r="F37" s="86">
        <v>27959</v>
      </c>
      <c r="G37" s="86">
        <v>7533</v>
      </c>
      <c r="H37" s="86">
        <v>53079</v>
      </c>
      <c r="I37" s="86">
        <v>67780</v>
      </c>
      <c r="J37" s="86">
        <v>120859</v>
      </c>
    </row>
    <row r="38" spans="3:10" hidden="1" outlineLevel="1">
      <c r="C38" s="34" t="s">
        <v>35</v>
      </c>
      <c r="D38" s="86">
        <v>1225</v>
      </c>
      <c r="E38" s="86">
        <v>15738</v>
      </c>
      <c r="F38" s="86">
        <v>31164</v>
      </c>
      <c r="G38" s="86">
        <v>8047</v>
      </c>
      <c r="H38" s="86">
        <v>56174</v>
      </c>
      <c r="I38" s="86">
        <v>57516</v>
      </c>
      <c r="J38" s="86">
        <v>113690</v>
      </c>
    </row>
    <row r="39" spans="3:10" hidden="1" outlineLevel="1">
      <c r="C39" s="34" t="s">
        <v>36</v>
      </c>
      <c r="D39" s="86">
        <v>1258</v>
      </c>
      <c r="E39" s="86">
        <v>16047</v>
      </c>
      <c r="F39" s="86">
        <v>29145</v>
      </c>
      <c r="G39" s="86">
        <v>8530</v>
      </c>
      <c r="H39" s="86">
        <v>54980</v>
      </c>
      <c r="I39" s="86">
        <v>63882</v>
      </c>
      <c r="J39" s="86">
        <v>118862</v>
      </c>
    </row>
    <row r="40" spans="3:10" hidden="1" outlineLevel="1">
      <c r="C40" s="34" t="s">
        <v>37</v>
      </c>
      <c r="D40" s="86">
        <v>1926</v>
      </c>
      <c r="E40" s="86">
        <v>17647</v>
      </c>
      <c r="F40" s="86">
        <v>32630</v>
      </c>
      <c r="G40" s="86">
        <v>9080</v>
      </c>
      <c r="H40" s="86">
        <v>61283</v>
      </c>
      <c r="I40" s="86">
        <v>86016</v>
      </c>
      <c r="J40" s="86">
        <v>147299</v>
      </c>
    </row>
    <row r="41" spans="3:10" hidden="1" outlineLevel="1">
      <c r="C41" s="34" t="s">
        <v>38</v>
      </c>
      <c r="D41" s="86">
        <v>1097</v>
      </c>
      <c r="E41" s="86">
        <v>16849</v>
      </c>
      <c r="F41" s="86">
        <v>28452</v>
      </c>
      <c r="G41" s="86">
        <v>7335</v>
      </c>
      <c r="H41" s="86">
        <v>53733</v>
      </c>
      <c r="I41" s="86">
        <v>83279</v>
      </c>
      <c r="J41" s="86">
        <v>137012</v>
      </c>
    </row>
    <row r="42" spans="3:10" hidden="1" outlineLevel="1">
      <c r="C42" s="34" t="s">
        <v>39</v>
      </c>
      <c r="D42" s="86">
        <v>1612</v>
      </c>
      <c r="E42" s="86">
        <v>16264</v>
      </c>
      <c r="F42" s="86">
        <v>29472</v>
      </c>
      <c r="G42" s="86">
        <v>7029</v>
      </c>
      <c r="H42" s="86">
        <v>54377</v>
      </c>
      <c r="I42" s="86">
        <v>71232</v>
      </c>
      <c r="J42" s="86">
        <v>125609</v>
      </c>
    </row>
    <row r="43" spans="3:10" collapsed="1">
      <c r="C43" s="112">
        <v>2008</v>
      </c>
      <c r="D43" s="92">
        <v>20530</v>
      </c>
      <c r="E43" s="92">
        <v>193212</v>
      </c>
      <c r="F43" s="92">
        <v>361544</v>
      </c>
      <c r="G43" s="92">
        <v>91480</v>
      </c>
      <c r="H43" s="92">
        <v>666766</v>
      </c>
      <c r="I43" s="92">
        <v>864056</v>
      </c>
      <c r="J43" s="92">
        <v>1530822</v>
      </c>
    </row>
    <row r="44" spans="3:10" hidden="1" outlineLevel="1">
      <c r="C44" s="34" t="s">
        <v>28</v>
      </c>
      <c r="D44" s="86">
        <v>960</v>
      </c>
      <c r="E44" s="86">
        <v>15292</v>
      </c>
      <c r="F44" s="86">
        <v>27492</v>
      </c>
      <c r="G44" s="86">
        <v>7612</v>
      </c>
      <c r="H44" s="86">
        <v>51356</v>
      </c>
      <c r="I44" s="86">
        <v>78378</v>
      </c>
      <c r="J44" s="86">
        <v>129734</v>
      </c>
    </row>
    <row r="45" spans="3:10" hidden="1" outlineLevel="1">
      <c r="C45" s="34" t="s">
        <v>29</v>
      </c>
      <c r="D45" s="86">
        <v>1623</v>
      </c>
      <c r="E45" s="86">
        <v>16586</v>
      </c>
      <c r="F45" s="86">
        <v>29663</v>
      </c>
      <c r="G45" s="86">
        <v>8359</v>
      </c>
      <c r="H45" s="86">
        <v>56231</v>
      </c>
      <c r="I45" s="86">
        <v>75499</v>
      </c>
      <c r="J45" s="86">
        <v>131730</v>
      </c>
    </row>
    <row r="46" spans="3:10" hidden="1" outlineLevel="1">
      <c r="C46" s="34" t="s">
        <v>30</v>
      </c>
      <c r="D46" s="86">
        <v>1095</v>
      </c>
      <c r="E46" s="86">
        <v>18680</v>
      </c>
      <c r="F46" s="86">
        <v>31005</v>
      </c>
      <c r="G46" s="86">
        <v>8401</v>
      </c>
      <c r="H46" s="86">
        <v>59181</v>
      </c>
      <c r="I46" s="86">
        <v>73765</v>
      </c>
      <c r="J46" s="86">
        <v>132946</v>
      </c>
    </row>
    <row r="47" spans="3:10" hidden="1" outlineLevel="1">
      <c r="C47" s="34" t="s">
        <v>31</v>
      </c>
      <c r="D47" s="86">
        <v>1018</v>
      </c>
      <c r="E47" s="86">
        <v>16001</v>
      </c>
      <c r="F47" s="86">
        <v>29408</v>
      </c>
      <c r="G47" s="86">
        <v>7671</v>
      </c>
      <c r="H47" s="86">
        <v>54098</v>
      </c>
      <c r="I47" s="86">
        <v>55826</v>
      </c>
      <c r="J47" s="86">
        <v>109924</v>
      </c>
    </row>
    <row r="48" spans="3:10" hidden="1" outlineLevel="1">
      <c r="C48" s="34" t="s">
        <v>32</v>
      </c>
      <c r="D48" s="86">
        <v>1324</v>
      </c>
      <c r="E48" s="86">
        <v>18968</v>
      </c>
      <c r="F48" s="86">
        <v>32876</v>
      </c>
      <c r="G48" s="86">
        <v>7836</v>
      </c>
      <c r="H48" s="86">
        <v>61004</v>
      </c>
      <c r="I48" s="86">
        <v>77784</v>
      </c>
      <c r="J48" s="86">
        <v>138788</v>
      </c>
    </row>
    <row r="49" spans="3:10" hidden="1" outlineLevel="1">
      <c r="C49" s="34" t="s">
        <v>33</v>
      </c>
      <c r="D49" s="86">
        <v>866</v>
      </c>
      <c r="E49" s="86">
        <v>16276</v>
      </c>
      <c r="F49" s="86">
        <v>31520</v>
      </c>
      <c r="G49" s="86">
        <v>8501</v>
      </c>
      <c r="H49" s="86">
        <v>57163</v>
      </c>
      <c r="I49" s="86">
        <v>67951</v>
      </c>
      <c r="J49" s="86">
        <v>125114</v>
      </c>
    </row>
    <row r="50" spans="3:10" hidden="1" outlineLevel="1">
      <c r="C50" s="34" t="s">
        <v>34</v>
      </c>
      <c r="D50" s="86">
        <v>903</v>
      </c>
      <c r="E50" s="86">
        <v>14554</v>
      </c>
      <c r="F50" s="86">
        <v>29919</v>
      </c>
      <c r="G50" s="86">
        <v>7105</v>
      </c>
      <c r="H50" s="86">
        <v>52481</v>
      </c>
      <c r="I50" s="86">
        <v>59091</v>
      </c>
      <c r="J50" s="86">
        <v>111572</v>
      </c>
    </row>
    <row r="51" spans="3:10" hidden="1" outlineLevel="1">
      <c r="C51" s="34" t="s">
        <v>35</v>
      </c>
      <c r="D51" s="86">
        <v>806</v>
      </c>
      <c r="E51" s="86">
        <v>12936</v>
      </c>
      <c r="F51" s="86">
        <v>25815</v>
      </c>
      <c r="G51" s="86">
        <v>6439</v>
      </c>
      <c r="H51" s="86">
        <v>45996</v>
      </c>
      <c r="I51" s="86">
        <v>51455</v>
      </c>
      <c r="J51" s="86">
        <v>97451</v>
      </c>
    </row>
    <row r="52" spans="3:10" hidden="1" outlineLevel="1">
      <c r="C52" s="34" t="s">
        <v>36</v>
      </c>
      <c r="D52" s="86">
        <v>1380</v>
      </c>
      <c r="E52" s="86">
        <v>14849</v>
      </c>
      <c r="F52" s="86">
        <v>30059</v>
      </c>
      <c r="G52" s="86">
        <v>6286</v>
      </c>
      <c r="H52" s="86">
        <v>52574</v>
      </c>
      <c r="I52" s="86">
        <v>61332</v>
      </c>
      <c r="J52" s="86">
        <v>113906</v>
      </c>
    </row>
    <row r="53" spans="3:10" hidden="1" outlineLevel="1">
      <c r="C53" s="34" t="s">
        <v>37</v>
      </c>
      <c r="D53" s="86">
        <v>2031</v>
      </c>
      <c r="E53" s="86">
        <v>17238</v>
      </c>
      <c r="F53" s="86">
        <v>32012</v>
      </c>
      <c r="G53" s="86">
        <v>8928</v>
      </c>
      <c r="H53" s="86">
        <v>60209</v>
      </c>
      <c r="I53" s="86">
        <v>78030</v>
      </c>
      <c r="J53" s="86">
        <v>138239</v>
      </c>
    </row>
    <row r="54" spans="3:10" hidden="1" outlineLevel="1">
      <c r="C54" s="34" t="s">
        <v>38</v>
      </c>
      <c r="D54" s="86">
        <v>1501</v>
      </c>
      <c r="E54" s="86">
        <v>15143</v>
      </c>
      <c r="F54" s="86">
        <v>26810</v>
      </c>
      <c r="G54" s="86">
        <v>7668</v>
      </c>
      <c r="H54" s="86">
        <v>51122</v>
      </c>
      <c r="I54" s="86">
        <v>73548</v>
      </c>
      <c r="J54" s="86">
        <v>124670</v>
      </c>
    </row>
    <row r="55" spans="3:10" hidden="1" outlineLevel="1">
      <c r="C55" s="34" t="s">
        <v>39</v>
      </c>
      <c r="D55" s="86">
        <v>1233</v>
      </c>
      <c r="E55" s="86">
        <v>15143</v>
      </c>
      <c r="F55" s="86">
        <v>29519</v>
      </c>
      <c r="G55" s="86">
        <v>8424</v>
      </c>
      <c r="H55" s="86">
        <v>54319</v>
      </c>
      <c r="I55" s="86">
        <v>66671</v>
      </c>
      <c r="J55" s="86">
        <v>120990</v>
      </c>
    </row>
    <row r="56" spans="3:10" collapsed="1">
      <c r="C56" s="112">
        <v>2007</v>
      </c>
      <c r="D56" s="92">
        <v>14740</v>
      </c>
      <c r="E56" s="92">
        <v>191666</v>
      </c>
      <c r="F56" s="92">
        <v>356098</v>
      </c>
      <c r="G56" s="92">
        <v>93230</v>
      </c>
      <c r="H56" s="92">
        <v>655734</v>
      </c>
      <c r="I56" s="92">
        <v>819330</v>
      </c>
      <c r="J56" s="92">
        <v>1475064</v>
      </c>
    </row>
    <row r="57" spans="3:10" hidden="1" outlineLevel="1">
      <c r="C57" s="34" t="s">
        <v>28</v>
      </c>
      <c r="D57" s="86">
        <v>2769</v>
      </c>
      <c r="E57" s="86">
        <v>15021</v>
      </c>
      <c r="F57" s="86">
        <v>30227</v>
      </c>
      <c r="G57" s="86">
        <v>8637</v>
      </c>
      <c r="H57" s="86">
        <v>56654</v>
      </c>
      <c r="I57" s="86">
        <v>76028</v>
      </c>
      <c r="J57" s="86">
        <v>132682</v>
      </c>
    </row>
    <row r="58" spans="3:10" hidden="1" outlineLevel="1">
      <c r="C58" s="34" t="s">
        <v>29</v>
      </c>
      <c r="D58" s="86">
        <v>2876</v>
      </c>
      <c r="E58" s="86">
        <v>14645</v>
      </c>
      <c r="F58" s="86">
        <v>31288</v>
      </c>
      <c r="G58" s="86">
        <v>7284</v>
      </c>
      <c r="H58" s="86">
        <v>56093</v>
      </c>
      <c r="I58" s="86">
        <v>66778</v>
      </c>
      <c r="J58" s="86">
        <v>122871</v>
      </c>
    </row>
    <row r="59" spans="3:10" hidden="1" outlineLevel="1">
      <c r="C59" s="34" t="s">
        <v>30</v>
      </c>
      <c r="D59" s="86">
        <v>2913</v>
      </c>
      <c r="E59" s="86">
        <v>19099</v>
      </c>
      <c r="F59" s="86">
        <v>36589</v>
      </c>
      <c r="G59" s="86">
        <v>8820</v>
      </c>
      <c r="H59" s="86">
        <v>67421</v>
      </c>
      <c r="I59" s="86">
        <v>77945</v>
      </c>
      <c r="J59" s="86">
        <v>145366</v>
      </c>
    </row>
    <row r="60" spans="3:10" hidden="1" outlineLevel="1">
      <c r="C60" s="34" t="s">
        <v>31</v>
      </c>
      <c r="D60" s="86">
        <v>1021</v>
      </c>
      <c r="E60" s="86">
        <v>16804</v>
      </c>
      <c r="F60" s="86">
        <v>33508</v>
      </c>
      <c r="G60" s="86">
        <v>8021</v>
      </c>
      <c r="H60" s="86">
        <v>59354</v>
      </c>
      <c r="I60" s="86">
        <v>66456</v>
      </c>
      <c r="J60" s="86">
        <v>125810</v>
      </c>
    </row>
    <row r="61" spans="3:10" hidden="1" outlineLevel="1">
      <c r="C61" s="34" t="s">
        <v>32</v>
      </c>
      <c r="D61" s="86">
        <v>1887</v>
      </c>
      <c r="E61" s="86">
        <v>19037</v>
      </c>
      <c r="F61" s="86">
        <v>33545</v>
      </c>
      <c r="G61" s="86">
        <v>8808</v>
      </c>
      <c r="H61" s="86">
        <v>63277</v>
      </c>
      <c r="I61" s="86">
        <v>81066</v>
      </c>
      <c r="J61" s="86">
        <v>144343</v>
      </c>
    </row>
    <row r="62" spans="3:10" hidden="1" outlineLevel="1">
      <c r="C62" s="34" t="s">
        <v>33</v>
      </c>
      <c r="D62" s="86">
        <v>1480</v>
      </c>
      <c r="E62" s="86">
        <v>17991</v>
      </c>
      <c r="F62" s="86">
        <v>29117</v>
      </c>
      <c r="G62" s="86">
        <v>7347</v>
      </c>
      <c r="H62" s="86">
        <v>55935</v>
      </c>
      <c r="I62" s="86">
        <v>71739</v>
      </c>
      <c r="J62" s="86">
        <v>127674</v>
      </c>
    </row>
    <row r="63" spans="3:10" hidden="1" outlineLevel="1">
      <c r="C63" s="34" t="s">
        <v>34</v>
      </c>
      <c r="D63" s="86">
        <v>1089</v>
      </c>
      <c r="E63" s="86">
        <v>15719</v>
      </c>
      <c r="F63" s="86">
        <v>28585</v>
      </c>
      <c r="G63" s="86">
        <v>6865</v>
      </c>
      <c r="H63" s="86">
        <v>52258</v>
      </c>
      <c r="I63" s="86">
        <v>62296</v>
      </c>
      <c r="J63" s="86">
        <v>114554</v>
      </c>
    </row>
    <row r="64" spans="3:10" hidden="1" outlineLevel="1">
      <c r="C64" s="34" t="s">
        <v>35</v>
      </c>
      <c r="D64" s="86">
        <v>1039</v>
      </c>
      <c r="E64" s="86">
        <v>14031</v>
      </c>
      <c r="F64" s="86">
        <v>27966</v>
      </c>
      <c r="G64" s="86">
        <v>7270</v>
      </c>
      <c r="H64" s="86">
        <v>50306</v>
      </c>
      <c r="I64" s="86">
        <v>52678</v>
      </c>
      <c r="J64" s="86">
        <v>102984</v>
      </c>
    </row>
    <row r="65" spans="3:10" hidden="1" outlineLevel="1">
      <c r="C65" s="34" t="s">
        <v>36</v>
      </c>
      <c r="D65" s="86">
        <v>1737</v>
      </c>
      <c r="E65" s="86">
        <v>18063</v>
      </c>
      <c r="F65" s="86">
        <v>32670</v>
      </c>
      <c r="G65" s="86">
        <v>8104</v>
      </c>
      <c r="H65" s="86">
        <v>60574</v>
      </c>
      <c r="I65" s="86">
        <v>72039</v>
      </c>
      <c r="J65" s="86">
        <v>132613</v>
      </c>
    </row>
    <row r="66" spans="3:10" hidden="1" outlineLevel="1">
      <c r="C66" s="34" t="s">
        <v>37</v>
      </c>
      <c r="D66" s="86">
        <v>1908</v>
      </c>
      <c r="E66" s="86">
        <v>17156</v>
      </c>
      <c r="F66" s="86">
        <v>29355</v>
      </c>
      <c r="G66" s="86">
        <v>7757</v>
      </c>
      <c r="H66" s="86">
        <v>56176</v>
      </c>
      <c r="I66" s="86">
        <v>78767</v>
      </c>
      <c r="J66" s="86">
        <v>134943</v>
      </c>
    </row>
    <row r="67" spans="3:10" hidden="1" outlineLevel="1">
      <c r="C67" s="34" t="s">
        <v>38</v>
      </c>
      <c r="D67" s="86">
        <v>1657</v>
      </c>
      <c r="E67" s="86">
        <v>15229</v>
      </c>
      <c r="F67" s="86">
        <v>25110</v>
      </c>
      <c r="G67" s="86">
        <v>6395</v>
      </c>
      <c r="H67" s="86">
        <v>48391</v>
      </c>
      <c r="I67" s="86">
        <v>70498</v>
      </c>
      <c r="J67" s="86">
        <v>118889</v>
      </c>
    </row>
    <row r="68" spans="3:10" hidden="1" outlineLevel="1">
      <c r="C68" s="34" t="s">
        <v>39</v>
      </c>
      <c r="D68" s="86">
        <v>1496</v>
      </c>
      <c r="E68" s="86">
        <v>16478</v>
      </c>
      <c r="F68" s="86">
        <v>27425</v>
      </c>
      <c r="G68" s="86">
        <v>7306</v>
      </c>
      <c r="H68" s="86">
        <v>52705</v>
      </c>
      <c r="I68" s="86">
        <v>77069</v>
      </c>
      <c r="J68" s="86">
        <v>129774</v>
      </c>
    </row>
    <row r="69" spans="3:10" collapsed="1">
      <c r="C69" s="112">
        <v>2006</v>
      </c>
      <c r="D69" s="92">
        <v>21872</v>
      </c>
      <c r="E69" s="92">
        <v>199273</v>
      </c>
      <c r="F69" s="92">
        <v>365385</v>
      </c>
      <c r="G69" s="92">
        <v>92614</v>
      </c>
      <c r="H69" s="92">
        <v>679144</v>
      </c>
      <c r="I69" s="92">
        <v>853359</v>
      </c>
      <c r="J69" s="92">
        <v>1532503</v>
      </c>
    </row>
    <row r="70" spans="3:10">
      <c r="C70" s="591" t="s">
        <v>23</v>
      </c>
      <c r="D70" s="591"/>
      <c r="E70" s="591"/>
      <c r="F70" s="591"/>
      <c r="G70" s="591"/>
      <c r="H70" s="591"/>
      <c r="I70" s="591"/>
      <c r="J70" s="591"/>
    </row>
  </sheetData>
  <mergeCells count="2">
    <mergeCell ref="C3:J3"/>
    <mergeCell ref="C70:J70"/>
  </mergeCells>
  <hyperlinks>
    <hyperlink ref="L4" location="'grafica evolucion por categoria'!A1" tooltip="GRAFICA" display="GRAFICA"/>
    <hyperlink ref="M4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K24" sqref="K24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43" t="s">
        <v>42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J24" sqref="J24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3" t="s">
        <v>42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J24" sqref="J24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3" t="s">
        <v>42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2:I57"/>
  <sheetViews>
    <sheetView showGridLines="0" showRowColHeaders="0" zoomScaleNormal="100" workbookViewId="0"/>
  </sheetViews>
  <sheetFormatPr baseColWidth="10" defaultRowHeight="15" outlineLevelRow="1"/>
  <cols>
    <col min="1" max="1" width="17.7109375" customWidth="1"/>
  </cols>
  <sheetData>
    <row r="2" spans="2:9" ht="45" customHeight="1"/>
    <row r="3" spans="2:9" ht="36.75" customHeight="1">
      <c r="B3" s="590" t="s">
        <v>104</v>
      </c>
      <c r="C3" s="590"/>
      <c r="D3" s="590"/>
      <c r="E3" s="590"/>
      <c r="F3" s="590"/>
      <c r="G3" s="590"/>
      <c r="H3" s="590"/>
      <c r="I3" s="590"/>
    </row>
    <row r="4" spans="2:9" ht="45">
      <c r="B4" s="108"/>
      <c r="C4" s="85" t="s">
        <v>105</v>
      </c>
      <c r="D4" s="85" t="s">
        <v>98</v>
      </c>
      <c r="E4" s="85" t="s">
        <v>99</v>
      </c>
      <c r="F4" s="85" t="s">
        <v>100</v>
      </c>
      <c r="G4" s="109" t="s">
        <v>106</v>
      </c>
      <c r="H4" s="109" t="s">
        <v>26</v>
      </c>
      <c r="I4" s="110" t="s">
        <v>27</v>
      </c>
    </row>
    <row r="5" spans="2:9" hidden="1">
      <c r="B5" s="34" t="s">
        <v>28</v>
      </c>
      <c r="C5" s="113" t="str">
        <f>IFERROR('tablas turistas por categorías '!D5/'tablas turistas por categorías '!D18-1,"-")</f>
        <v>-</v>
      </c>
      <c r="D5" s="113" t="str">
        <f>IFERROR('tablas turistas por categorías '!E5/'tablas turistas por categorías '!E18-1,"-")</f>
        <v>-</v>
      </c>
      <c r="E5" s="113" t="str">
        <f>IFERROR('tablas turistas por categorías '!F5/'tablas turistas por categorías '!F18-1,"-")</f>
        <v>-</v>
      </c>
      <c r="F5" s="113" t="str">
        <f>IFERROR('tablas turistas por categorías '!G5/'tablas turistas por categorías '!G18-1,"-")</f>
        <v>-</v>
      </c>
      <c r="G5" s="113" t="str">
        <f>IFERROR('tablas turistas por categorías '!H5/'tablas turistas por categorías '!H18-1,"-")</f>
        <v>-</v>
      </c>
      <c r="H5" s="113" t="str">
        <f>IFERROR('tablas turistas por categorías '!I5/'tablas turistas por categorías '!I18-1,"-")</f>
        <v>-</v>
      </c>
      <c r="I5" s="113" t="str">
        <f>IFERROR('tablas turistas por categorías '!J5/'tablas turistas por categorías '!J18-1,"-")</f>
        <v>-</v>
      </c>
    </row>
    <row r="6" spans="2:9" hidden="1">
      <c r="B6" s="34" t="s">
        <v>29</v>
      </c>
      <c r="C6" s="113" t="str">
        <f>IFERROR('tablas turistas por categorías '!D6/'tablas turistas por categorías '!D19-1,"-")</f>
        <v>-</v>
      </c>
      <c r="D6" s="113" t="str">
        <f>IFERROR('tablas turistas por categorías '!E6/'tablas turistas por categorías '!E19-1,"-")</f>
        <v>-</v>
      </c>
      <c r="E6" s="113" t="str">
        <f>IFERROR('tablas turistas por categorías '!F6/'tablas turistas por categorías '!F19-1,"-")</f>
        <v>-</v>
      </c>
      <c r="F6" s="113" t="str">
        <f>IFERROR('tablas turistas por categorías '!G6/'tablas turistas por categorías '!G19-1,"-")</f>
        <v>-</v>
      </c>
      <c r="G6" s="113" t="str">
        <f>IFERROR('tablas turistas por categorías '!H6/'tablas turistas por categorías '!H19-1,"-")</f>
        <v>-</v>
      </c>
      <c r="H6" s="113" t="str">
        <f>IFERROR('tablas turistas por categorías '!I6/'tablas turistas por categorías '!I19-1,"-")</f>
        <v>-</v>
      </c>
      <c r="I6" s="113" t="str">
        <f>IFERROR('tablas turistas por categorías '!J6/'tablas turistas por categorías '!J19-1,"-")</f>
        <v>-</v>
      </c>
    </row>
    <row r="7" spans="2:9" hidden="1">
      <c r="B7" s="34" t="s">
        <v>30</v>
      </c>
      <c r="C7" s="113" t="str">
        <f>IFERROR('tablas turistas por categorías '!D7/'tablas turistas por categorías '!D20-1,"-")</f>
        <v>-</v>
      </c>
      <c r="D7" s="113" t="str">
        <f>IFERROR('tablas turistas por categorías '!E7/'tablas turistas por categorías '!E20-1,"-")</f>
        <v>-</v>
      </c>
      <c r="E7" s="113" t="str">
        <f>IFERROR('tablas turistas por categorías '!F7/'tablas turistas por categorías '!F20-1,"-")</f>
        <v>-</v>
      </c>
      <c r="F7" s="113" t="str">
        <f>IFERROR('tablas turistas por categorías '!G7/'tablas turistas por categorías '!G20-1,"-")</f>
        <v>-</v>
      </c>
      <c r="G7" s="113" t="str">
        <f>IFERROR('tablas turistas por categorías '!H7/'tablas turistas por categorías '!H20-1,"-")</f>
        <v>-</v>
      </c>
      <c r="H7" s="113" t="str">
        <f>IFERROR('tablas turistas por categorías '!I7/'tablas turistas por categorías '!I20-1,"-")</f>
        <v>-</v>
      </c>
      <c r="I7" s="113" t="str">
        <f>IFERROR('tablas turistas por categorías '!J7/'tablas turistas por categorías '!J20-1,"-")</f>
        <v>-</v>
      </c>
    </row>
    <row r="8" spans="2:9" hidden="1">
      <c r="B8" s="34" t="s">
        <v>31</v>
      </c>
      <c r="C8" s="113" t="str">
        <f>IFERROR('tablas turistas por categorías '!D8/'tablas turistas por categorías '!D21-1,"-")</f>
        <v>-</v>
      </c>
      <c r="D8" s="113" t="str">
        <f>IFERROR('tablas turistas por categorías '!E8/'tablas turistas por categorías '!E21-1,"-")</f>
        <v>-</v>
      </c>
      <c r="E8" s="113" t="str">
        <f>IFERROR('tablas turistas por categorías '!F8/'tablas turistas por categorías '!F21-1,"-")</f>
        <v>-</v>
      </c>
      <c r="F8" s="113" t="str">
        <f>IFERROR('tablas turistas por categorías '!G8/'tablas turistas por categorías '!G21-1,"-")</f>
        <v>-</v>
      </c>
      <c r="G8" s="113" t="str">
        <f>IFERROR('tablas turistas por categorías '!H8/'tablas turistas por categorías '!H21-1,"-")</f>
        <v>-</v>
      </c>
      <c r="H8" s="113" t="str">
        <f>IFERROR('tablas turistas por categorías '!I8/'tablas turistas por categorías '!I21-1,"-")</f>
        <v>-</v>
      </c>
      <c r="I8" s="113" t="str">
        <f>IFERROR('tablas turistas por categorías '!J8/'tablas turistas por categorías '!J21-1,"-")</f>
        <v>-</v>
      </c>
    </row>
    <row r="9" spans="2:9">
      <c r="B9" s="34" t="s">
        <v>32</v>
      </c>
      <c r="C9" s="113">
        <f>IFERROR('tablas turistas por categorías '!D9/'tablas turistas por categorías '!D22-1,"-")</f>
        <v>0.6632801161103048</v>
      </c>
      <c r="D9" s="113">
        <f>IFERROR('tablas turistas por categorías '!E9/'tablas turistas por categorías '!E22-1,"-")</f>
        <v>-5.8220127529803323E-3</v>
      </c>
      <c r="E9" s="113">
        <f>IFERROR('tablas turistas por categorías '!F9/'tablas turistas por categorías '!F22-1,"-")</f>
        <v>0.16406681815390289</v>
      </c>
      <c r="F9" s="113">
        <f>IFERROR('tablas turistas por categorías '!G9/'tablas turistas por categorías '!G22-1,"-")</f>
        <v>0.13228997490033967</v>
      </c>
      <c r="G9" s="113">
        <f>IFERROR('tablas turistas por categorías '!H9/'tablas turistas por categorías '!H22-1,"-")</f>
        <v>0.1135146306598005</v>
      </c>
      <c r="H9" s="113">
        <f>IFERROR('tablas turistas por categorías '!I9/'tablas turistas por categorías '!I22-1,"-")</f>
        <v>-3.6727334491814423E-2</v>
      </c>
      <c r="I9" s="113">
        <f>IFERROR('tablas turistas por categorías '!J9/'tablas turistas por categorías '!J22-1,"-")</f>
        <v>2.8083209509658147E-2</v>
      </c>
    </row>
    <row r="10" spans="2:9">
      <c r="B10" s="34" t="s">
        <v>33</v>
      </c>
      <c r="C10" s="113">
        <f>IFERROR('tablas turistas por categorías '!D10/'tablas turistas por categorías '!D23-1,"-")</f>
        <v>-1.442841287458374E-2</v>
      </c>
      <c r="D10" s="113">
        <f>IFERROR('tablas turistas por categorías '!E10/'tablas turistas por categorías '!E23-1,"-")</f>
        <v>0.10567719942310205</v>
      </c>
      <c r="E10" s="113">
        <f>IFERROR('tablas turistas por categorías '!F10/'tablas turistas por categorías '!F23-1,"-")</f>
        <v>0.11364622729245455</v>
      </c>
      <c r="F10" s="113">
        <f>IFERROR('tablas turistas por categorías '!G10/'tablas turistas por categorías '!G23-1,"-")</f>
        <v>0.13133179368745185</v>
      </c>
      <c r="G10" s="113">
        <f>IFERROR('tablas turistas por categorías '!H10/'tablas turistas por categorías '!H23-1,"-")</f>
        <v>0.11142274349821513</v>
      </c>
      <c r="H10" s="113">
        <f>IFERROR('tablas turistas por categorías '!I10/'tablas turistas por categorías '!I23-1,"-")</f>
        <v>2.5634066575294101E-2</v>
      </c>
      <c r="I10" s="113">
        <f>IFERROR('tablas turistas por categorías '!J10/'tablas turistas por categorías '!J23-1,"-")</f>
        <v>6.2263314644748435E-2</v>
      </c>
    </row>
    <row r="11" spans="2:9">
      <c r="B11" s="34" t="s">
        <v>34</v>
      </c>
      <c r="C11" s="113">
        <f>IFERROR('tablas turistas por categorías '!D11/'tablas turistas por categorías '!D24-1,"-")</f>
        <v>0.17899408284023677</v>
      </c>
      <c r="D11" s="113">
        <f>IFERROR('tablas turistas por categorías '!E11/'tablas turistas por categorías '!E24-1,"-")</f>
        <v>-0.12285821174710065</v>
      </c>
      <c r="E11" s="113">
        <f>IFERROR('tablas turistas por categorías '!F11/'tablas turistas por categorías '!F24-1,"-")</f>
        <v>0.14039047511567548</v>
      </c>
      <c r="F11" s="113">
        <f>IFERROR('tablas turistas por categorías '!G11/'tablas turistas por categorías '!G24-1,"-")</f>
        <v>4.9681320477202195E-2</v>
      </c>
      <c r="G11" s="113">
        <f>IFERROR('tablas turistas por categorías '!H11/'tablas turistas por categorías '!H24-1,"-")</f>
        <v>5.3804847784695076E-2</v>
      </c>
      <c r="H11" s="113">
        <f>IFERROR('tablas turistas por categorías '!I11/'tablas turistas por categorías '!I24-1,"-")</f>
        <v>6.8169707660364232E-2</v>
      </c>
      <c r="I11" s="113">
        <f>IFERROR('tablas turistas por categorías '!J11/'tablas turistas por categorías '!J24-1,"-")</f>
        <v>6.1532530692129717E-2</v>
      </c>
    </row>
    <row r="12" spans="2:9">
      <c r="B12" s="34" t="s">
        <v>35</v>
      </c>
      <c r="C12" s="113">
        <f>IFERROR('tablas turistas por categorías '!D12/'tablas turistas por categorías '!D25-1,"-")</f>
        <v>3.2592592592592506E-2</v>
      </c>
      <c r="D12" s="113">
        <f>IFERROR('tablas turistas por categorías '!E12/'tablas turistas por categorías '!E25-1,"-")</f>
        <v>0.16001330671989344</v>
      </c>
      <c r="E12" s="113">
        <f>IFERROR('tablas turistas por categorías '!F12/'tablas turistas por categorías '!F25-1,"-")</f>
        <v>4.2346957579331379E-2</v>
      </c>
      <c r="F12" s="113">
        <f>IFERROR('tablas turistas por categorías '!G12/'tablas turistas por categorías '!G25-1,"-")</f>
        <v>2.1276595744680771E-2</v>
      </c>
      <c r="G12" s="113">
        <f>IFERROR('tablas turistas por categorías '!H12/'tablas turistas por categorías '!H25-1,"-")</f>
        <v>7.0499342969776668E-2</v>
      </c>
      <c r="H12" s="113">
        <f>IFERROR('tablas turistas por categorías '!I12/'tablas turistas por categorías '!I25-1,"-")</f>
        <v>-3.7569725473039495E-2</v>
      </c>
      <c r="I12" s="113">
        <f>IFERROR('tablas turistas por categorías '!J12/'tablas turistas por categorías '!J25-1,"-")</f>
        <v>1.1520324717960939E-2</v>
      </c>
    </row>
    <row r="13" spans="2:9">
      <c r="B13" s="34" t="s">
        <v>36</v>
      </c>
      <c r="C13" s="113">
        <f>IFERROR('tablas turistas por categorías '!D13/'tablas turistas por categorías '!D26-1,"-")</f>
        <v>-6.7720090293453827E-3</v>
      </c>
      <c r="D13" s="113">
        <f>IFERROR('tablas turistas por categorías '!E13/'tablas turistas por categorías '!E26-1,"-")</f>
        <v>-0.15872451398767184</v>
      </c>
      <c r="E13" s="113">
        <f>IFERROR('tablas turistas por categorías '!F13/'tablas turistas por categorías '!F26-1,"-")</f>
        <v>0.18385884659369389</v>
      </c>
      <c r="F13" s="113">
        <f>IFERROR('tablas turistas por categorías '!G13/'tablas turistas por categorías '!G26-1,"-")</f>
        <v>-7.0952178231871166E-3</v>
      </c>
      <c r="G13" s="113">
        <f>IFERROR('tablas turistas por categorías '!H13/'tablas turistas por categorías '!H26-1,"-")</f>
        <v>5.1742968148532853E-2</v>
      </c>
      <c r="H13" s="113">
        <f>IFERROR('tablas turistas por categorías '!I13/'tablas turistas por categorías '!I26-1,"-")</f>
        <v>-8.7879681509879237E-3</v>
      </c>
      <c r="I13" s="113">
        <f>IFERROR('tablas turistas por categorías '!J13/'tablas turistas por categorías '!J26-1,"-")</f>
        <v>1.8548915284662071E-2</v>
      </c>
    </row>
    <row r="14" spans="2:9">
      <c r="B14" s="34" t="s">
        <v>37</v>
      </c>
      <c r="C14" s="113">
        <f>IFERROR('tablas turistas por categorías '!D14/'tablas turistas por categorías '!D27-1,"-")</f>
        <v>-2.7722772277227747E-2</v>
      </c>
      <c r="D14" s="113">
        <f>IFERROR('tablas turistas por categorías '!E14/'tablas turistas por categorías '!E27-1,"-")</f>
        <v>1.4042002833035694E-2</v>
      </c>
      <c r="E14" s="113">
        <f>IFERROR('tablas turistas por categorías '!F14/'tablas turistas por categorías '!F27-1,"-")</f>
        <v>9.8181263583330125E-2</v>
      </c>
      <c r="F14" s="113">
        <f>IFERROR('tablas turistas por categorías '!G14/'tablas turistas por categorías '!G27-1,"-")</f>
        <v>0.23906470469663366</v>
      </c>
      <c r="G14" s="113">
        <f>IFERROR('tablas turistas por categorías '!H14/'tablas turistas por categorías '!H27-1,"-")</f>
        <v>8.0649775234981513E-2</v>
      </c>
      <c r="H14" s="113">
        <f>IFERROR('tablas turistas por categorías '!I14/'tablas turistas por categorías '!I27-1,"-")</f>
        <v>-0.1197204337734884</v>
      </c>
      <c r="I14" s="113">
        <f>IFERROR('tablas turistas por categorías '!J14/'tablas turistas por categorías '!J27-1,"-")</f>
        <v>-4.1397432927852029E-2</v>
      </c>
    </row>
    <row r="15" spans="2:9">
      <c r="B15" s="34" t="s">
        <v>38</v>
      </c>
      <c r="C15" s="113">
        <f>IFERROR('tablas turistas por categorías '!D15/'tablas turistas por categorías '!D28-1,"-")</f>
        <v>-7.1956960322797525E-2</v>
      </c>
      <c r="D15" s="113">
        <f>IFERROR('tablas turistas por categorías '!E15/'tablas turistas por categorías '!E28-1,"-")</f>
        <v>-2.434607645875253E-2</v>
      </c>
      <c r="E15" s="113">
        <f>IFERROR('tablas turistas por categorías '!F15/'tablas turistas por categorías '!F28-1,"-")</f>
        <v>3.7463092910004159E-2</v>
      </c>
      <c r="F15" s="113">
        <f>IFERROR('tablas turistas por categorías '!G15/'tablas turistas por categorías '!G28-1,"-")</f>
        <v>3.0108390204737212E-3</v>
      </c>
      <c r="G15" s="113">
        <f>IFERROR('tablas turistas por categorías '!H15/'tablas turistas por categorías '!H28-1,"-")</f>
        <v>1.0999199292005546E-2</v>
      </c>
      <c r="H15" s="113">
        <f>IFERROR('tablas turistas por categorías '!I15/'tablas turistas por categorías '!I28-1,"-")</f>
        <v>-8.781937017231134E-2</v>
      </c>
      <c r="I15" s="113">
        <f>IFERROR('tablas turistas por categorías '!J15/'tablas turistas por categorías '!J28-1,"-")</f>
        <v>-4.6960218857272307E-2</v>
      </c>
    </row>
    <row r="16" spans="2:9">
      <c r="B16" s="34" t="s">
        <v>39</v>
      </c>
      <c r="C16" s="113">
        <f>IFERROR('tablas turistas por categorías '!D16/'tablas turistas por categorías '!D29-1,"-")</f>
        <v>0.13854089904200451</v>
      </c>
      <c r="D16" s="113">
        <f>IFERROR('tablas turistas por categorías '!E16/'tablas turistas por categorías '!E29-1,"-")</f>
        <v>0.16673251679178192</v>
      </c>
      <c r="E16" s="113">
        <f>IFERROR('tablas turistas por categorías '!F16/'tablas turistas por categorías '!F29-1,"-")</f>
        <v>0.27655948697250987</v>
      </c>
      <c r="F16" s="113">
        <f>IFERROR('tablas turistas por categorías '!G16/'tablas turistas por categorías '!G29-1,"-")</f>
        <v>0.11786055396370587</v>
      </c>
      <c r="G16" s="113">
        <f>IFERROR('tablas turistas por categorías '!H16/'tablas turistas por categorías '!H29-1,"-")</f>
        <v>0.21562266034439737</v>
      </c>
      <c r="H16" s="113">
        <f>IFERROR('tablas turistas por categorías '!I16/'tablas turistas por categorías '!I29-1,"-")</f>
        <v>-9.7196870003254499E-2</v>
      </c>
      <c r="I16" s="113">
        <f>IFERROR('tablas turistas por categorías '!J16/'tablas turistas por categorías '!J29-1,"-")</f>
        <v>2.2963363195872777E-2</v>
      </c>
    </row>
    <row r="17" spans="2:9" ht="30">
      <c r="B17" s="87" t="str">
        <f>actualizaciones!$A$2</f>
        <v xml:space="preserve">acumulado agosto 2010 </v>
      </c>
      <c r="C17" s="114">
        <v>7.1503071039517918E-2</v>
      </c>
      <c r="D17" s="114">
        <v>1.2372521188352748E-2</v>
      </c>
      <c r="E17" s="114">
        <v>0.13066368715083798</v>
      </c>
      <c r="F17" s="114">
        <v>8.3157672849915709E-2</v>
      </c>
      <c r="G17" s="114">
        <v>8.7891023694181225E-2</v>
      </c>
      <c r="H17" s="114">
        <v>-4.0215591019625907E-2</v>
      </c>
      <c r="I17" s="114">
        <v>1.4339281000505633E-2</v>
      </c>
    </row>
    <row r="18" spans="2:9" hidden="1" outlineLevel="1">
      <c r="B18" s="34" t="s">
        <v>28</v>
      </c>
      <c r="C18" s="113">
        <f>IFERROR('tablas turistas por categorías '!D18/'tablas turistas por categorías '!D31-1,"-")</f>
        <v>1.7161716171617103E-2</v>
      </c>
      <c r="D18" s="113">
        <f>IFERROR('tablas turistas por categorías '!E18/'tablas turistas por categorías '!E31-1,"-")</f>
        <v>7.3764689225541469E-2</v>
      </c>
      <c r="E18" s="113">
        <f>IFERROR('tablas turistas por categorías '!F18/'tablas turistas por categorías '!F31-1,"-")</f>
        <v>-1.6724912631053468E-2</v>
      </c>
      <c r="F18" s="113">
        <f>IFERROR('tablas turistas por categorías '!G18/'tablas turistas por categorías '!G31-1,"-")</f>
        <v>-3.332763630148694E-2</v>
      </c>
      <c r="G18" s="113">
        <f>IFERROR('tablas turistas por categorías '!H18/'tablas turistas por categorías '!H31-1,"-")</f>
        <v>8.1560140509548962E-3</v>
      </c>
      <c r="H18" s="113">
        <f>IFERROR('tablas turistas por categorías '!I18/'tablas turistas por categorías '!I31-1,"-")</f>
        <v>-0.12047581054616663</v>
      </c>
      <c r="I18" s="113">
        <f>IFERROR('tablas turistas por categorías '!J18/'tablas turistas por categorías '!J31-1,"-")</f>
        <v>-6.6692552482083944E-2</v>
      </c>
    </row>
    <row r="19" spans="2:9" hidden="1" outlineLevel="1">
      <c r="B19" s="34" t="s">
        <v>29</v>
      </c>
      <c r="C19" s="113">
        <f>IFERROR('tablas turistas por categorías '!D19/'tablas turistas por categorías '!D32-1,"-")</f>
        <v>-0.56402439024390238</v>
      </c>
      <c r="D19" s="113">
        <f>IFERROR('tablas turistas por categorías '!E19/'tablas turistas por categorías '!E32-1,"-")</f>
        <v>-8.4619341563786032E-2</v>
      </c>
      <c r="E19" s="113">
        <f>IFERROR('tablas turistas por categorías '!F19/'tablas turistas por categorías '!F32-1,"-")</f>
        <v>-5.7294332723948793E-2</v>
      </c>
      <c r="F19" s="113">
        <f>IFERROR('tablas turistas por categorías '!G19/'tablas turistas por categorías '!G32-1,"-")</f>
        <v>-2.6163631107256391E-2</v>
      </c>
      <c r="G19" s="113">
        <f>IFERROR('tablas turistas por categorías '!H19/'tablas turistas por categorías '!H32-1,"-")</f>
        <v>-9.5436849591974293E-2</v>
      </c>
      <c r="H19" s="113">
        <f>IFERROR('tablas turistas por categorías '!I19/'tablas turistas por categorías '!I32-1,"-")</f>
        <v>-0.25434547142562414</v>
      </c>
      <c r="I19" s="113">
        <f>IFERROR('tablas turistas por categorías '!J19/'tablas turistas por categorías '!J32-1,"-")</f>
        <v>-0.18952511833867769</v>
      </c>
    </row>
    <row r="20" spans="2:9" hidden="1" outlineLevel="1">
      <c r="B20" s="34" t="s">
        <v>30</v>
      </c>
      <c r="C20" s="113">
        <f>IFERROR('tablas turistas por categorías '!D20/'tablas turistas por categorías '!D33-1,"-")</f>
        <v>4.4867724867724865</v>
      </c>
      <c r="D20" s="113">
        <f>IFERROR('tablas turistas por categorías '!E20/'tablas turistas por categorías '!E33-1,"-")</f>
        <v>-6.5896296296296342E-2</v>
      </c>
      <c r="E20" s="113">
        <f>IFERROR('tablas turistas por categorías '!F20/'tablas turistas por categorías '!F33-1,"-")</f>
        <v>1.5304092314294415E-4</v>
      </c>
      <c r="F20" s="113">
        <f>IFERROR('tablas turistas por categorías '!G20/'tablas turistas por categorías '!G33-1,"-")</f>
        <v>-0.30471450297248726</v>
      </c>
      <c r="G20" s="113">
        <f>IFERROR('tablas turistas por categorías '!H20/'tablas turistas por categorías '!H33-1,"-")</f>
        <v>-4.3234798483359094E-2</v>
      </c>
      <c r="H20" s="113">
        <f>IFERROR('tablas turistas por categorías '!I20/'tablas turistas por categorías '!I33-1,"-")</f>
        <v>-8.9248363349903603E-2</v>
      </c>
      <c r="I20" s="113">
        <f>IFERROR('tablas turistas por categorías '!J20/'tablas turistas por categorías '!J33-1,"-")</f>
        <v>-6.9176225554007043E-2</v>
      </c>
    </row>
    <row r="21" spans="2:9" hidden="1" outlineLevel="1">
      <c r="B21" s="34" t="s">
        <v>31</v>
      </c>
      <c r="C21" s="113">
        <f>IFERROR('tablas turistas por categorías '!D21/'tablas turistas por categorías '!D34-1,"-")</f>
        <v>-0.58785140562248994</v>
      </c>
      <c r="D21" s="113">
        <f>IFERROR('tablas turistas por categorías '!E21/'tablas turistas por categorías '!E34-1,"-")</f>
        <v>-9.7376134982483764E-2</v>
      </c>
      <c r="E21" s="113">
        <f>IFERROR('tablas turistas por categorías '!F21/'tablas turistas por categorías '!F34-1,"-")</f>
        <v>4.5663542873187968E-2</v>
      </c>
      <c r="F21" s="113">
        <f>IFERROR('tablas turistas por categorías '!G21/'tablas turistas por categorías '!G34-1,"-")</f>
        <v>-0.21626932145664135</v>
      </c>
      <c r="G21" s="113">
        <f>IFERROR('tablas turistas por categorías '!H21/'tablas turistas por categorías '!H34-1,"-")</f>
        <v>-5.533164440350069E-2</v>
      </c>
      <c r="H21" s="113">
        <f>IFERROR('tablas turistas por categorías '!I21/'tablas turistas por categorías '!I34-1,"-")</f>
        <v>-2.3103985437487928E-2</v>
      </c>
      <c r="I21" s="113">
        <f>IFERROR('tablas turistas por categorías '!J21/'tablas turistas por categorías '!J34-1,"-")</f>
        <v>-3.8475974257806467E-2</v>
      </c>
    </row>
    <row r="22" spans="2:9" hidden="1" outlineLevel="1">
      <c r="B22" s="34" t="s">
        <v>32</v>
      </c>
      <c r="C22" s="113">
        <f>IFERROR('tablas turistas por categorías '!D22/'tablas turistas por categorías '!D35-1,"-")</f>
        <v>-0.74185088047958037</v>
      </c>
      <c r="D22" s="113">
        <f>IFERROR('tablas turistas por categorías '!E22/'tablas turistas por categorías '!E35-1,"-")</f>
        <v>6.5080021260261134E-2</v>
      </c>
      <c r="E22" s="113">
        <f>IFERROR('tablas turistas por categorías '!F22/'tablas turistas por categorías '!F35-1,"-")</f>
        <v>-6.6261433036098327E-2</v>
      </c>
      <c r="F22" s="113">
        <f>IFERROR('tablas turistas por categorías '!G22/'tablas turistas por categorías '!G35-1,"-")</f>
        <v>-0.21390436397400181</v>
      </c>
      <c r="G22" s="113">
        <f>IFERROR('tablas turistas por categorías '!H22/'tablas turistas por categorías '!H35-1,"-")</f>
        <v>-7.9752753783976504E-2</v>
      </c>
      <c r="H22" s="113">
        <f>IFERROR('tablas turistas por categorías '!I22/'tablas turistas por categorías '!I35-1,"-")</f>
        <v>-6.9685182934240864E-2</v>
      </c>
      <c r="I22" s="113">
        <f>IFERROR('tablas turistas por categorías '!J22/'tablas turistas por categorías '!J35-1,"-")</f>
        <v>-7.405496508788223E-2</v>
      </c>
    </row>
    <row r="23" spans="2:9" hidden="1" outlineLevel="1">
      <c r="B23" s="34" t="s">
        <v>33</v>
      </c>
      <c r="C23" s="113">
        <f>IFERROR('tablas turistas por categorías '!D23/'tablas turistas por categorías '!D36-1,"-")</f>
        <v>-0.4779837775202781</v>
      </c>
      <c r="D23" s="113">
        <f>IFERROR('tablas turistas por categorías '!E23/'tablas turistas por categorías '!E36-1,"-")</f>
        <v>-0.11928406466512698</v>
      </c>
      <c r="E23" s="113">
        <f>IFERROR('tablas turistas por categorías '!F23/'tablas turistas por categorías '!F36-1,"-")</f>
        <v>3.0903454667476238E-2</v>
      </c>
      <c r="F23" s="113">
        <f>IFERROR('tablas turistas por categorías '!G23/'tablas turistas por categorías '!G36-1,"-")</f>
        <v>-0.15363565285379199</v>
      </c>
      <c r="G23" s="113">
        <f>IFERROR('tablas turistas por categorías '!H23/'tablas turistas por categorías '!H36-1,"-")</f>
        <v>-5.3489855372257034E-2</v>
      </c>
      <c r="H23" s="113">
        <f>IFERROR('tablas turistas por categorías '!I23/'tablas turistas por categorías '!I36-1,"-")</f>
        <v>-1.5286964655575552E-2</v>
      </c>
      <c r="I23" s="113">
        <f>IFERROR('tablas turistas por categorías '!J23/'tablas turistas por categorías '!J36-1,"-")</f>
        <v>-3.1969347966818717E-2</v>
      </c>
    </row>
    <row r="24" spans="2:9" hidden="1" outlineLevel="1">
      <c r="B24" s="34" t="s">
        <v>34</v>
      </c>
      <c r="C24" s="113">
        <f>IFERROR('tablas turistas por categorías '!D24/'tablas turistas por categorías '!D37-1,"-")</f>
        <v>-0.60537069468768245</v>
      </c>
      <c r="D24" s="113">
        <f>IFERROR('tablas turistas por categorías '!E24/'tablas turistas por categorías '!E37-1,"-")</f>
        <v>-0.15805720045357186</v>
      </c>
      <c r="E24" s="113">
        <f>IFERROR('tablas turistas por categorías '!F24/'tablas turistas por categorías '!F37-1,"-")</f>
        <v>-4.9214921849851545E-2</v>
      </c>
      <c r="F24" s="113">
        <f>IFERROR('tablas turistas por categorías '!G24/'tablas turistas por categorías '!G37-1,"-")</f>
        <v>-0.18770742068233104</v>
      </c>
      <c r="G24" s="113">
        <f>IFERROR('tablas turistas por categorías '!H24/'tablas turistas por categorías '!H37-1,"-")</f>
        <v>-0.11936924207313626</v>
      </c>
      <c r="H24" s="113">
        <f>IFERROR('tablas turistas por categorías '!I24/'tablas turistas por categorías '!I37-1,"-")</f>
        <v>-0.19706403068751843</v>
      </c>
      <c r="I24" s="113">
        <f>IFERROR('tablas turistas por categorías '!J24/'tablas turistas por categorías '!J37-1,"-")</f>
        <v>-0.16294194060847766</v>
      </c>
    </row>
    <row r="25" spans="2:9" hidden="1" outlineLevel="1">
      <c r="B25" s="34" t="s">
        <v>35</v>
      </c>
      <c r="C25" s="113">
        <f>IFERROR('tablas turistas por categorías '!D25/'tablas turistas por categorías '!D38-1,"-")</f>
        <v>-0.44897959183673475</v>
      </c>
      <c r="D25" s="113">
        <f>IFERROR('tablas turistas por categorías '!E25/'tablas turistas por categorías '!E38-1,"-")</f>
        <v>-0.23598932520015248</v>
      </c>
      <c r="E25" s="113">
        <f>IFERROR('tablas turistas por categorías '!F25/'tablas turistas por categorías '!F38-1,"-")</f>
        <v>-0.12934796560133488</v>
      </c>
      <c r="F25" s="113">
        <f>IFERROR('tablas turistas por categorías '!G25/'tablas turistas por categorías '!G38-1,"-")</f>
        <v>-0.2757549397290916</v>
      </c>
      <c r="G25" s="113">
        <f>IFERROR('tablas turistas por categorías '!H25/'tablas turistas por categorías '!H38-1,"-")</f>
        <v>-0.18716844091572615</v>
      </c>
      <c r="H25" s="113">
        <f>IFERROR('tablas turistas por categorías '!I25/'tablas turistas por categorías '!I38-1,"-")</f>
        <v>-4.6213227623617792E-2</v>
      </c>
      <c r="I25" s="113">
        <f>IFERROR('tablas turistas por categorías '!J25/'tablas turistas por categorías '!J38-1,"-")</f>
        <v>-0.11585891459231246</v>
      </c>
    </row>
    <row r="26" spans="2:9" hidden="1" outlineLevel="1">
      <c r="B26" s="34" t="s">
        <v>36</v>
      </c>
      <c r="C26" s="113">
        <f>IFERROR('tablas turistas por categorías '!D26/'tablas turistas por categorías '!D39-1,"-")</f>
        <v>5.6438791732909444E-2</v>
      </c>
      <c r="D26" s="113">
        <f>IFERROR('tablas turistas por categorías '!E26/'tablas turistas por categorías '!E39-1,"-")</f>
        <v>5.1411478781080655E-2</v>
      </c>
      <c r="E26" s="113">
        <f>IFERROR('tablas turistas por categorías '!F26/'tablas turistas por categorías '!F39-1,"-")</f>
        <v>5.0094355807171143E-2</v>
      </c>
      <c r="F26" s="113">
        <f>IFERROR('tablas turistas por categorías '!G26/'tablas turistas por categorías '!G39-1,"-")</f>
        <v>-0.17385697538100819</v>
      </c>
      <c r="G26" s="113">
        <f>IFERROR('tablas turistas por categorías '!H26/'tablas turistas por categorías '!H39-1,"-")</f>
        <v>1.5878501273190349E-2</v>
      </c>
      <c r="H26" s="113">
        <f>IFERROR('tablas turistas por categorías '!I26/'tablas turistas por categorías '!I39-1,"-")</f>
        <v>6.1644907798753978E-2</v>
      </c>
      <c r="I26" s="113">
        <f>IFERROR('tablas turistas por categorías '!J26/'tablas turistas por categorías '!J39-1,"-")</f>
        <v>4.0475509414278799E-2</v>
      </c>
    </row>
    <row r="27" spans="2:9" hidden="1" outlineLevel="1">
      <c r="B27" s="34" t="s">
        <v>37</v>
      </c>
      <c r="C27" s="113">
        <f>IFERROR('tablas turistas por categorías '!D27/'tablas turistas por categorías '!D40-1,"-")</f>
        <v>-0.21339563862928346</v>
      </c>
      <c r="D27" s="113">
        <f>IFERROR('tablas turistas por categorías '!E27/'tablas turistas por categorías '!E40-1,"-")</f>
        <v>-7.9900266334221093E-2</v>
      </c>
      <c r="E27" s="113">
        <f>IFERROR('tablas turistas por categorías '!F27/'tablas turistas por categorías '!F40-1,"-")</f>
        <v>-0.19623046276432732</v>
      </c>
      <c r="F27" s="113">
        <f>IFERROR('tablas turistas por categorías '!G27/'tablas turistas por categorías '!G40-1,"-")</f>
        <v>-0.45363436123348022</v>
      </c>
      <c r="G27" s="113">
        <f>IFERROR('tablas turistas por categorías '!H27/'tablas turistas por categorías '!H40-1,"-")</f>
        <v>-0.20140985265081668</v>
      </c>
      <c r="H27" s="113">
        <f>IFERROR('tablas turistas por categorías '!I27/'tablas turistas por categorías '!I40-1,"-")</f>
        <v>-0.11340913318452384</v>
      </c>
      <c r="I27" s="113">
        <f>IFERROR('tablas turistas por categorías '!J27/'tablas turistas por categorías '!J40-1,"-")</f>
        <v>-0.15002138507389728</v>
      </c>
    </row>
    <row r="28" spans="2:9" hidden="1" outlineLevel="1">
      <c r="B28" s="34" t="s">
        <v>38</v>
      </c>
      <c r="C28" s="113">
        <f>IFERROR('tablas turistas por categorías '!D28/'tablas turistas por categorías '!D41-1,"-")</f>
        <v>0.3555150410209662</v>
      </c>
      <c r="D28" s="113">
        <f>IFERROR('tablas turistas por categorías '!E28/'tablas turistas por categorías '!E41-1,"-")</f>
        <v>-0.11508101371001245</v>
      </c>
      <c r="E28" s="113">
        <f>IFERROR('tablas turistas por categorías '!F28/'tablas turistas por categorías '!F41-1,"-")</f>
        <v>-8.3403627161535265E-2</v>
      </c>
      <c r="F28" s="113">
        <f>IFERROR('tablas turistas por categorías '!G28/'tablas turistas por categorías '!G41-1,"-")</f>
        <v>-0.32079072937968645</v>
      </c>
      <c r="G28" s="113">
        <f>IFERROR('tablas turistas por categorías '!H28/'tablas turistas por categorías '!H41-1,"-")</f>
        <v>-0.11678112147097686</v>
      </c>
      <c r="H28" s="113">
        <f>IFERROR('tablas turistas por categorías '!I28/'tablas turistas por categorías '!I41-1,"-")</f>
        <v>-0.19163294467993131</v>
      </c>
      <c r="I28" s="113">
        <f>IFERROR('tablas turistas por categorías '!J28/'tablas turistas por categorías '!J41-1,"-")</f>
        <v>-0.16227775669284439</v>
      </c>
    </row>
    <row r="29" spans="2:9" hidden="1" outlineLevel="1">
      <c r="B29" s="34" t="s">
        <v>39</v>
      </c>
      <c r="C29" s="113">
        <f>IFERROR('tablas turistas por categorías '!D29/'tablas turistas por categorías '!D42-1,"-")</f>
        <v>-0.15818858560794047</v>
      </c>
      <c r="D29" s="113">
        <f>IFERROR('tablas turistas por categorías '!E29/'tablas turistas por categorías '!E42-1,"-")</f>
        <v>-6.6281357599606516E-2</v>
      </c>
      <c r="E29" s="113">
        <f>IFERROR('tablas turistas por categorías '!F29/'tablas turistas por categorías '!F42-1,"-")</f>
        <v>-0.24338355048859939</v>
      </c>
      <c r="F29" s="113">
        <f>IFERROR('tablas turistas por categorías '!G29/'tablas turistas por categorías '!G42-1,"-")</f>
        <v>-0.25522833973538195</v>
      </c>
      <c r="G29" s="113">
        <f>IFERROR('tablas turistas por categorías '!H29/'tablas turistas por categorías '!H42-1,"-")</f>
        <v>-0.18941832024569216</v>
      </c>
      <c r="H29" s="113">
        <f>IFERROR('tablas turistas por categorías '!I29/'tablas turistas por categorías '!I42-1,"-")</f>
        <v>-7.8756738544474292E-3</v>
      </c>
      <c r="I29" s="113">
        <f>IFERROR('tablas turistas por categorías '!J29/'tablas turistas por categorías '!J42-1,"-")</f>
        <v>-8.6466734071603102E-2</v>
      </c>
    </row>
    <row r="30" spans="2:9" collapsed="1">
      <c r="B30" s="111">
        <v>2009</v>
      </c>
      <c r="C30" s="115">
        <f>IFERROR('tablas turistas por categorías '!D30/'tablas turistas por categorías '!D43-1,"-")</f>
        <v>-0.33750608865075504</v>
      </c>
      <c r="D30" s="115">
        <f>IFERROR('tablas turistas por categorías '!E30/'tablas turistas por categorías '!E43-1,"-")</f>
        <v>-7.0062936049520741E-2</v>
      </c>
      <c r="E30" s="115">
        <f>IFERROR('tablas turistas por categorías '!F30/'tablas turistas por categorías '!F43-1,"-")</f>
        <v>-6.0767154205297325E-2</v>
      </c>
      <c r="F30" s="115">
        <f>IFERROR('tablas turistas por categorías '!G30/'tablas turistas por categorías '!G43-1,"-")</f>
        <v>-0.2255684302579799</v>
      </c>
      <c r="G30" s="115">
        <f>IFERROR('tablas turistas por categorías '!H30/'tablas turistas por categorías '!H43-1,"-")</f>
        <v>-9.4592405731546036E-2</v>
      </c>
      <c r="H30" s="115">
        <f>IFERROR('tablas turistas por categorías '!I30/'tablas turistas por categorías '!I43-1,"-")</f>
        <v>-9.3917523864193941E-2</v>
      </c>
      <c r="I30" s="115">
        <f>IFERROR('tablas turistas por categorías '!J30/'tablas turistas por categorías '!J43-1,"-")</f>
        <v>-9.4211475926005761E-2</v>
      </c>
    </row>
    <row r="31" spans="2:9" hidden="1" outlineLevel="1">
      <c r="B31" s="34" t="s">
        <v>28</v>
      </c>
      <c r="C31" s="113">
        <f>IFERROR('tablas turistas por categorías '!D31/'tablas turistas por categorías '!D44-1,"-")</f>
        <v>0.578125</v>
      </c>
      <c r="D31" s="113">
        <f>IFERROR('tablas turistas por categorías '!E31/'tablas turistas por categorías '!E44-1,"-")</f>
        <v>-7.6249019094951631E-2</v>
      </c>
      <c r="E31" s="113">
        <f>IFERROR('tablas turistas por categorías '!F31/'tablas turistas por categorías '!F44-1,"-")</f>
        <v>2.000581987487271E-2</v>
      </c>
      <c r="F31" s="113">
        <f>IFERROR('tablas turistas por categorías '!G31/'tablas turistas por categorías '!G44-1,"-")</f>
        <v>-0.23134524435102466</v>
      </c>
      <c r="G31" s="113">
        <f>IFERROR('tablas turistas por categorías '!H31/'tablas turistas por categorías '!H44-1,"-")</f>
        <v>-3.5477840953345274E-2</v>
      </c>
      <c r="H31" s="113">
        <f>IFERROR('tablas turistas por categorías '!I31/'tablas turistas por categorías '!I44-1,"-")</f>
        <v>-0.12048023680114317</v>
      </c>
      <c r="I31" s="113">
        <f>IFERROR('tablas turistas por categorías '!J31/'tablas turistas por categorías '!J44-1,"-")</f>
        <v>-8.6831516795905506E-2</v>
      </c>
    </row>
    <row r="32" spans="2:9" hidden="1" outlineLevel="1">
      <c r="B32" s="34" t="s">
        <v>29</v>
      </c>
      <c r="C32" s="113">
        <f>IFERROR('tablas turistas por categorías '!D32/'tablas turistas por categorías '!D45-1,"-")</f>
        <v>1.2230437461491066</v>
      </c>
      <c r="D32" s="113">
        <f>IFERROR('tablas turistas por categorías '!E32/'tablas turistas por categorías '!E45-1,"-")</f>
        <v>-6.2341733992523851E-2</v>
      </c>
      <c r="E32" s="113">
        <f>IFERROR('tablas turistas por categorías '!F32/'tablas turistas por categorías '!F45-1,"-")</f>
        <v>-7.7975929609277572E-2</v>
      </c>
      <c r="F32" s="113">
        <f>IFERROR('tablas turistas por categorías '!G32/'tablas turistas por categorías '!G45-1,"-")</f>
        <v>-0.17238904175140568</v>
      </c>
      <c r="G32" s="113">
        <f>IFERROR('tablas turistas por categorías '!H32/'tablas turistas por categorías '!H45-1,"-")</f>
        <v>-4.9847948640429629E-2</v>
      </c>
      <c r="H32" s="113">
        <f>IFERROR('tablas turistas por categorías '!I32/'tablas turistas por categorías '!I45-1,"-")</f>
        <v>2.7192413144544902E-2</v>
      </c>
      <c r="I32" s="113">
        <f>IFERROR('tablas turistas por categorías '!J32/'tablas turistas por categorías '!J45-1,"-")</f>
        <v>-5.6934639034388335E-3</v>
      </c>
    </row>
    <row r="33" spans="2:9" hidden="1" outlineLevel="1">
      <c r="B33" s="34" t="s">
        <v>30</v>
      </c>
      <c r="C33" s="113">
        <f>IFERROR('tablas turistas por categorías '!D33/'tablas turistas por categorías '!D46-1,"-")</f>
        <v>-0.82739726027397253</v>
      </c>
      <c r="D33" s="113">
        <f>IFERROR('tablas turistas por categorías '!E33/'tablas turistas por categorías '!E46-1,"-")</f>
        <v>-9.6627408993576025E-2</v>
      </c>
      <c r="E33" s="113">
        <f>IFERROR('tablas turistas por categorías '!F33/'tablas turistas por categorías '!F46-1,"-")</f>
        <v>5.3733268827608427E-2</v>
      </c>
      <c r="F33" s="113">
        <f>IFERROR('tablas turistas por categorías '!G33/'tablas turistas por categorías '!G46-1,"-")</f>
        <v>-0.13903106773003215</v>
      </c>
      <c r="G33" s="113">
        <f>IFERROR('tablas turistas por categorías '!H33/'tablas turistas por categorías '!H46-1,"-")</f>
        <v>-3.7393758131832877E-2</v>
      </c>
      <c r="H33" s="113">
        <f>IFERROR('tablas turistas por categorías '!I33/'tablas turistas por categorías '!I46-1,"-")</f>
        <v>-1.8843625025418698E-3</v>
      </c>
      <c r="I33" s="113">
        <f>IFERROR('tablas turistas por categorías '!J33/'tablas turistas por categorías '!J46-1,"-")</f>
        <v>-1.7691393498111996E-2</v>
      </c>
    </row>
    <row r="34" spans="2:9" hidden="1" outlineLevel="1">
      <c r="B34" s="34" t="s">
        <v>31</v>
      </c>
      <c r="C34" s="113">
        <f>IFERROR('tablas turistas por categorías '!D34/'tablas turistas por categorías '!D47-1,"-")</f>
        <v>0.956777996070727</v>
      </c>
      <c r="D34" s="113">
        <f>IFERROR('tablas turistas por categorías '!E34/'tablas turistas por categorías '!E47-1,"-")</f>
        <v>-0.12586713330416854</v>
      </c>
      <c r="E34" s="113">
        <f>IFERROR('tablas turistas por categorías '!F34/'tablas turistas por categorías '!F47-1,"-")</f>
        <v>-3.1181991294885747E-2</v>
      </c>
      <c r="F34" s="113">
        <f>IFERROR('tablas turistas por categorías '!G34/'tablas turistas por categorías '!G47-1,"-")</f>
        <v>-4.8233607091643371E-3</v>
      </c>
      <c r="G34" s="113">
        <f>IFERROR('tablas turistas por categorías '!H34/'tablas turistas por categorías '!H47-1,"-")</f>
        <v>-3.6859033605678548E-2</v>
      </c>
      <c r="H34" s="113">
        <f>IFERROR('tablas turistas por categorías '!I34/'tablas turistas por categorías '!I47-1,"-")</f>
        <v>2.3412030236807269E-2</v>
      </c>
      <c r="I34" s="113">
        <f>IFERROR('tablas turistas por categorías '!J34/'tablas turistas por categorías '!J47-1,"-")</f>
        <v>-6.2497725701393669E-3</v>
      </c>
    </row>
    <row r="35" spans="2:9" hidden="1" outlineLevel="1">
      <c r="B35" s="34" t="s">
        <v>32</v>
      </c>
      <c r="C35" s="113">
        <f>IFERROR('tablas turistas por categorías '!D35/'tablas turistas por categorías '!D48-1,"-")</f>
        <v>1.0158610271903323</v>
      </c>
      <c r="D35" s="113">
        <f>IFERROR('tablas turistas por categorías '!E35/'tablas turistas por categorías '!E48-1,"-")</f>
        <v>-0.10728595529312523</v>
      </c>
      <c r="E35" s="113">
        <f>IFERROR('tablas turistas por categorías '!F35/'tablas turistas por categorías '!F48-1,"-")</f>
        <v>6.0865068743156003E-2</v>
      </c>
      <c r="F35" s="113">
        <f>IFERROR('tablas turistas por categorías '!G35/'tablas turistas por categorías '!G48-1,"-")</f>
        <v>9.9540581929555838E-2</v>
      </c>
      <c r="G35" s="113">
        <f>IFERROR('tablas turistas por categorías '!H35/'tablas turistas por categorías '!H48-1,"-")</f>
        <v>3.4276440889122073E-2</v>
      </c>
      <c r="H35" s="113">
        <f>IFERROR('tablas turistas por categorías '!I35/'tablas turistas por categorías '!I48-1,"-")</f>
        <v>5.7672529054818567E-2</v>
      </c>
      <c r="I35" s="113">
        <f>IFERROR('tablas turistas por categorías '!J35/'tablas turistas por categorías '!J48-1,"-")</f>
        <v>4.7388823241202305E-2</v>
      </c>
    </row>
    <row r="36" spans="2:9" hidden="1" outlineLevel="1">
      <c r="B36" s="34" t="s">
        <v>33</v>
      </c>
      <c r="C36" s="113">
        <f>IFERROR('tablas turistas por categorías '!D36/'tablas turistas por categorías '!D49-1,"-")</f>
        <v>0.99307159353348728</v>
      </c>
      <c r="D36" s="113">
        <f>IFERROR('tablas turistas por categorías '!E36/'tablas turistas por categorías '!E49-1,"-")</f>
        <v>6.4143524207421976E-2</v>
      </c>
      <c r="E36" s="113">
        <f>IFERROR('tablas turistas por categorías '!F36/'tablas turistas por categorías '!F49-1,"-")</f>
        <v>-7.2652284263959865E-3</v>
      </c>
      <c r="F36" s="113">
        <f>IFERROR('tablas turistas por categorías '!G36/'tablas turistas por categorías '!G49-1,"-")</f>
        <v>-9.7282672626749833E-2</v>
      </c>
      <c r="G36" s="113">
        <f>IFERROR('tablas turistas por categorías '!H36/'tablas turistas por categorías '!H49-1,"-")</f>
        <v>1.4834770743312964E-2</v>
      </c>
      <c r="H36" s="113">
        <f>IFERROR('tablas turistas por categorías '!I36/'tablas turistas por categorías '!I49-1,"-")</f>
        <v>0.1013082956836544</v>
      </c>
      <c r="I36" s="113">
        <f>IFERROR('tablas turistas por categorías '!J36/'tablas turistas por categorías '!J49-1,"-")</f>
        <v>6.1799638729478801E-2</v>
      </c>
    </row>
    <row r="37" spans="2:9" hidden="1" outlineLevel="1">
      <c r="B37" s="34" t="s">
        <v>34</v>
      </c>
      <c r="C37" s="113">
        <f>IFERROR('tablas turistas por categorías '!D37/'tablas turistas por categorías '!D50-1,"-")</f>
        <v>0.89700996677740874</v>
      </c>
      <c r="D37" s="113">
        <f>IFERROR('tablas turistas por categorías '!E37/'tablas turistas por categorías '!E50-1,"-")</f>
        <v>9.0696715679538187E-2</v>
      </c>
      <c r="E37" s="113">
        <f>IFERROR('tablas turistas por categorías '!F37/'tablas turistas por categorías '!F50-1,"-")</f>
        <v>-6.551021090277076E-2</v>
      </c>
      <c r="F37" s="113">
        <f>IFERROR('tablas turistas por categorías '!G37/'tablas turistas por categorías '!G50-1,"-")</f>
        <v>6.0239268121041523E-2</v>
      </c>
      <c r="G37" s="113">
        <f>IFERROR('tablas turistas por categorías '!H37/'tablas turistas por categorías '!H50-1,"-")</f>
        <v>1.1394599950458328E-2</v>
      </c>
      <c r="H37" s="113">
        <f>IFERROR('tablas turistas por categorías '!I37/'tablas turistas por categorías '!I50-1,"-")</f>
        <v>0.1470443891624782</v>
      </c>
      <c r="I37" s="113">
        <f>IFERROR('tablas turistas por categorías '!J37/'tablas turistas por categorías '!J50-1,"-")</f>
        <v>8.3237729896389778E-2</v>
      </c>
    </row>
    <row r="38" spans="2:9" hidden="1" outlineLevel="1">
      <c r="B38" s="34" t="s">
        <v>35</v>
      </c>
      <c r="C38" s="113">
        <f>IFERROR('tablas turistas por categorías '!D38/'tablas turistas por categorías '!D51-1,"-")</f>
        <v>0.51985111662531014</v>
      </c>
      <c r="D38" s="113">
        <f>IFERROR('tablas turistas por categorías '!E38/'tablas turistas por categorías '!E51-1,"-")</f>
        <v>0.21660482374768097</v>
      </c>
      <c r="E38" s="113">
        <f>IFERROR('tablas turistas por categorías '!F38/'tablas turistas por categorías '!F51-1,"-")</f>
        <v>0.20720511330621738</v>
      </c>
      <c r="F38" s="113">
        <f>IFERROR('tablas turistas por categorías '!G38/'tablas turistas por categorías '!G51-1,"-")</f>
        <v>0.24972821866749495</v>
      </c>
      <c r="G38" s="113">
        <f>IFERROR('tablas turistas por categorías '!H38/'tablas turistas por categorías '!H51-1,"-")</f>
        <v>0.22128011131402725</v>
      </c>
      <c r="H38" s="113">
        <f>IFERROR('tablas turistas por categorías '!I38/'tablas turistas por categorías '!I51-1,"-")</f>
        <v>0.11779224565154012</v>
      </c>
      <c r="I38" s="113">
        <f>IFERROR('tablas turistas por categorías '!J38/'tablas turistas por categorías '!J51-1,"-")</f>
        <v>0.16663759222583652</v>
      </c>
    </row>
    <row r="39" spans="2:9" hidden="1" outlineLevel="1">
      <c r="B39" s="34" t="s">
        <v>36</v>
      </c>
      <c r="C39" s="113">
        <f>IFERROR('tablas turistas por categorías '!D39/'tablas turistas por categorías '!D52-1,"-")</f>
        <v>-8.8405797101449246E-2</v>
      </c>
      <c r="D39" s="113">
        <f>IFERROR('tablas turistas por categorías '!E39/'tablas turistas por categorías '!E52-1,"-")</f>
        <v>8.0678833591487642E-2</v>
      </c>
      <c r="E39" s="113">
        <f>IFERROR('tablas turistas por categorías '!F39/'tablas turistas por categorías '!F52-1,"-")</f>
        <v>-3.0406866495891416E-2</v>
      </c>
      <c r="F39" s="113">
        <f>IFERROR('tablas turistas por categorías '!G39/'tablas turistas por categorías '!G52-1,"-")</f>
        <v>0.35698377346484245</v>
      </c>
      <c r="G39" s="113">
        <f>IFERROR('tablas turistas por categorías '!H39/'tablas turistas por categorías '!H52-1,"-")</f>
        <v>4.5764065888081573E-2</v>
      </c>
      <c r="H39" s="113">
        <f>IFERROR('tablas turistas por categorías '!I39/'tablas turistas por categorías '!I52-1,"-")</f>
        <v>4.1576990804147895E-2</v>
      </c>
      <c r="I39" s="113">
        <f>IFERROR('tablas turistas por categorías '!J39/'tablas turistas por categorías '!J52-1,"-")</f>
        <v>4.3509560514810364E-2</v>
      </c>
    </row>
    <row r="40" spans="2:9" hidden="1" outlineLevel="1">
      <c r="B40" s="34" t="s">
        <v>37</v>
      </c>
      <c r="C40" s="113">
        <f>IFERROR('tablas turistas por categorías '!D40/'tablas turistas por categorías '!D53-1,"-")</f>
        <v>-5.1698670605612951E-2</v>
      </c>
      <c r="D40" s="113">
        <f>IFERROR('tablas turistas por categorías '!E40/'tablas turistas por categorías '!E53-1,"-")</f>
        <v>2.3726650423482987E-2</v>
      </c>
      <c r="E40" s="113">
        <f>IFERROR('tablas turistas por categorías '!F40/'tablas turistas por categorías '!F53-1,"-")</f>
        <v>1.9305260527302304E-2</v>
      </c>
      <c r="F40" s="113">
        <f>IFERROR('tablas turistas por categorías '!G40/'tablas turistas por categorías '!G53-1,"-")</f>
        <v>1.7025089605734678E-2</v>
      </c>
      <c r="G40" s="113">
        <f>IFERROR('tablas turistas por categorías '!H40/'tablas turistas por categorías '!H53-1,"-")</f>
        <v>1.783786477104754E-2</v>
      </c>
      <c r="H40" s="113">
        <f>IFERROR('tablas turistas por categorías '!I40/'tablas turistas por categorías '!I53-1,"-")</f>
        <v>0.10234525182622067</v>
      </c>
      <c r="I40" s="113">
        <f>IFERROR('tablas turistas por categorías '!J40/'tablas turistas por categorías '!J53-1,"-")</f>
        <v>6.5538668537822087E-2</v>
      </c>
    </row>
    <row r="41" spans="2:9" hidden="1" outlineLevel="1">
      <c r="B41" s="34" t="s">
        <v>38</v>
      </c>
      <c r="C41" s="113">
        <f>IFERROR('tablas turistas por categorías '!D41/'tablas turistas por categorías '!D54-1,"-")</f>
        <v>-0.26915389740173223</v>
      </c>
      <c r="D41" s="113">
        <f>IFERROR('tablas turistas por categorías '!E41/'tablas turistas por categorías '!E54-1,"-")</f>
        <v>0.11265931453476852</v>
      </c>
      <c r="E41" s="113">
        <f>IFERROR('tablas turistas por categorías '!F41/'tablas turistas por categorías '!F54-1,"-")</f>
        <v>6.1245803804550469E-2</v>
      </c>
      <c r="F41" s="113">
        <f>IFERROR('tablas turistas por categorías '!G41/'tablas turistas por categorías '!G54-1,"-")</f>
        <v>-4.3427230046948373E-2</v>
      </c>
      <c r="G41" s="113">
        <f>IFERROR('tablas turistas por categorías '!H41/'tablas turistas por categorías '!H54-1,"-")</f>
        <v>5.1073901647040509E-2</v>
      </c>
      <c r="H41" s="113">
        <f>IFERROR('tablas turistas por categorías '!I41/'tablas turistas por categorías '!I54-1,"-")</f>
        <v>0.13230815249904815</v>
      </c>
      <c r="I41" s="113">
        <f>IFERROR('tablas turistas por categorías '!J41/'tablas turistas por categorías '!J54-1,"-")</f>
        <v>9.899735301195145E-2</v>
      </c>
    </row>
    <row r="42" spans="2:9" hidden="1" outlineLevel="1">
      <c r="B42" s="34" t="s">
        <v>39</v>
      </c>
      <c r="C42" s="113">
        <f>IFERROR('tablas turistas por categorías '!D42/'tablas turistas por categorías '!D55-1,"-")</f>
        <v>0.30738037307380384</v>
      </c>
      <c r="D42" s="113">
        <f>IFERROR('tablas turistas por categorías '!E42/'tablas turistas por categorías '!E55-1,"-")</f>
        <v>7.4027603513174389E-2</v>
      </c>
      <c r="E42" s="113">
        <f>IFERROR('tablas turistas por categorías '!F42/'tablas turistas por categorías '!F55-1,"-")</f>
        <v>-1.5921948575493561E-3</v>
      </c>
      <c r="F42" s="113">
        <f>IFERROR('tablas turistas por categorías '!G42/'tablas turistas por categorías '!G55-1,"-")</f>
        <v>-0.16559829059829057</v>
      </c>
      <c r="G42" s="113">
        <f>IFERROR('tablas turistas por categorías '!H42/'tablas turistas por categorías '!H55-1,"-")</f>
        <v>1.0677663432685502E-3</v>
      </c>
      <c r="H42" s="113">
        <f>IFERROR('tablas turistas por categorías '!I42/'tablas turistas por categorías '!I55-1,"-")</f>
        <v>6.8410553314034672E-2</v>
      </c>
      <c r="I42" s="113">
        <f>IFERROR('tablas turistas por categorías '!J42/'tablas turistas por categorías '!J55-1,"-")</f>
        <v>3.8176708818910665E-2</v>
      </c>
    </row>
    <row r="43" spans="2:9" collapsed="1">
      <c r="B43" s="112">
        <v>2008</v>
      </c>
      <c r="C43" s="116">
        <f>IFERROR('tablas turistas por categorías '!D43/'tablas turistas por categorías '!D56-1,"-")</f>
        <v>0.39280868385345991</v>
      </c>
      <c r="D43" s="116">
        <f>IFERROR('tablas turistas por categorías '!E43/'tablas turistas por categorías '!E56-1,"-")</f>
        <v>8.0661150125740377E-3</v>
      </c>
      <c r="E43" s="116">
        <f>IFERROR('tablas turistas por categorías '!F43/'tablas turistas por categorías '!F56-1,"-")</f>
        <v>1.529354278878281E-2</v>
      </c>
      <c r="F43" s="116">
        <f>IFERROR('tablas turistas por categorías '!G43/'tablas turistas por categorías '!G56-1,"-")</f>
        <v>-1.8770781937144654E-2</v>
      </c>
      <c r="G43" s="116">
        <f>IFERROR('tablas turistas por categorías '!H43/'tablas turistas por categorías '!H56-1,"-")</f>
        <v>1.6823895055007032E-2</v>
      </c>
      <c r="H43" s="116">
        <f>IFERROR('tablas turistas por categorías '!I43/'tablas turistas por categorías '!I56-1,"-")</f>
        <v>5.4588505242088026E-2</v>
      </c>
      <c r="I43" s="116">
        <f>IFERROR('tablas turistas por categorías '!J43/'tablas turistas por categorías '!J56-1,"-")</f>
        <v>3.780039374562727E-2</v>
      </c>
    </row>
    <row r="44" spans="2:9" hidden="1" outlineLevel="1">
      <c r="B44" s="34" t="s">
        <v>28</v>
      </c>
      <c r="C44" s="113">
        <f>IFERROR('tablas turistas por categorías '!D44/'tablas turistas por categorías '!D57-1,"-")</f>
        <v>-0.65330444203683635</v>
      </c>
      <c r="D44" s="113">
        <f>IFERROR('tablas turistas por categorías '!E44/'tablas turistas por categorías '!E57-1,"-")</f>
        <v>1.8041408694494443E-2</v>
      </c>
      <c r="E44" s="113">
        <f>IFERROR('tablas turistas por categorías '!F44/'tablas turistas por categorías '!F57-1,"-")</f>
        <v>-9.0482019386641133E-2</v>
      </c>
      <c r="F44" s="113">
        <f>IFERROR('tablas turistas por categorías '!G44/'tablas turistas por categorías '!G57-1,"-")</f>
        <v>-0.11867546601829337</v>
      </c>
      <c r="G44" s="113">
        <f>IFERROR('tablas turistas por categorías '!H44/'tablas turistas por categorías '!H57-1,"-")</f>
        <v>-9.351502100469522E-2</v>
      </c>
      <c r="H44" s="113">
        <f>IFERROR('tablas turistas por categorías '!I44/'tablas turistas por categorías '!I57-1,"-")</f>
        <v>3.0909664860314656E-2</v>
      </c>
      <c r="I44" s="113">
        <f>IFERROR('tablas turistas por categorías '!J44/'tablas turistas por categorías '!J57-1,"-")</f>
        <v>-2.2218537555960816E-2</v>
      </c>
    </row>
    <row r="45" spans="2:9" hidden="1" outlineLevel="1">
      <c r="B45" s="34" t="s">
        <v>29</v>
      </c>
      <c r="C45" s="113">
        <f>IFERROR('tablas turistas por categorías '!D45/'tablas turistas por categorías '!D58-1,"-")</f>
        <v>-0.43567454798331018</v>
      </c>
      <c r="D45" s="113">
        <f>IFERROR('tablas turistas por categorías '!E45/'tablas turistas por categorías '!E58-1,"-")</f>
        <v>0.1325367019460566</v>
      </c>
      <c r="E45" s="113">
        <f>IFERROR('tablas turistas por categorías '!F45/'tablas turistas por categorías '!F58-1,"-")</f>
        <v>-5.1936844796727222E-2</v>
      </c>
      <c r="F45" s="113">
        <f>IFERROR('tablas turistas por categorías '!G45/'tablas turistas por categorías '!G58-1,"-")</f>
        <v>0.14758374519494777</v>
      </c>
      <c r="G45" s="113">
        <f>IFERROR('tablas turistas por categorías '!H45/'tablas turistas por categorías '!H58-1,"-")</f>
        <v>2.4602000249585032E-3</v>
      </c>
      <c r="H45" s="113">
        <f>IFERROR('tablas turistas por categorías '!I45/'tablas turistas por categorías '!I58-1,"-")</f>
        <v>0.13059690317170336</v>
      </c>
      <c r="I45" s="113">
        <f>IFERROR('tablas turistas por categorías '!J45/'tablas turistas por categorías '!J58-1,"-")</f>
        <v>7.21000073247553E-2</v>
      </c>
    </row>
    <row r="46" spans="2:9" hidden="1" outlineLevel="1">
      <c r="B46" s="34" t="s">
        <v>30</v>
      </c>
      <c r="C46" s="113">
        <f>IFERROR('tablas turistas por categorías '!D46/'tablas turistas por categorías '!D59-1,"-")</f>
        <v>-0.62409886714727092</v>
      </c>
      <c r="D46" s="113">
        <f>IFERROR('tablas turistas por categorías '!E46/'tablas turistas por categorías '!E59-1,"-")</f>
        <v>-2.1938321378082604E-2</v>
      </c>
      <c r="E46" s="113">
        <f>IFERROR('tablas turistas por categorías '!F46/'tablas turistas por categorías '!F59-1,"-")</f>
        <v>-0.15261417365874985</v>
      </c>
      <c r="F46" s="113">
        <f>IFERROR('tablas turistas por categorías '!G46/'tablas turistas por categorías '!G59-1,"-")</f>
        <v>-4.7505668934240353E-2</v>
      </c>
      <c r="G46" s="113">
        <f>IFERROR('tablas turistas por categorías '!H46/'tablas turistas por categorías '!H59-1,"-")</f>
        <v>-0.12221711336230556</v>
      </c>
      <c r="H46" s="113">
        <f>IFERROR('tablas turistas por categorías '!I46/'tablas turistas por categorías '!I59-1,"-")</f>
        <v>-5.3627557893386357E-2</v>
      </c>
      <c r="I46" s="113">
        <f>IFERROR('tablas turistas por categorías '!J46/'tablas turistas por categorías '!J59-1,"-")</f>
        <v>-8.5439511302505378E-2</v>
      </c>
    </row>
    <row r="47" spans="2:9" hidden="1" outlineLevel="1">
      <c r="B47" s="34" t="s">
        <v>31</v>
      </c>
      <c r="C47" s="113">
        <f>IFERROR('tablas turistas por categorías '!D47/'tablas turistas por categorías '!D60-1,"-")</f>
        <v>-2.9382957884427352E-3</v>
      </c>
      <c r="D47" s="113">
        <f>IFERROR('tablas turistas por categorías '!E47/'tablas turistas por categorías '!E60-1,"-")</f>
        <v>-4.7786241371102101E-2</v>
      </c>
      <c r="E47" s="113">
        <f>IFERROR('tablas turistas por categorías '!F47/'tablas turistas por categorías '!F60-1,"-")</f>
        <v>-0.12235883968007644</v>
      </c>
      <c r="F47" s="113">
        <f>IFERROR('tablas turistas por categorías '!G47/'tablas turistas por categorías '!G60-1,"-")</f>
        <v>-4.3635456925570359E-2</v>
      </c>
      <c r="G47" s="113">
        <f>IFERROR('tablas turistas por categorías '!H47/'tablas turistas por categorías '!H60-1,"-")</f>
        <v>-8.855342521144316E-2</v>
      </c>
      <c r="H47" s="113">
        <f>IFERROR('tablas turistas por categorías '!I47/'tablas turistas por categorías '!I60-1,"-")</f>
        <v>-0.15995545925123389</v>
      </c>
      <c r="I47" s="113">
        <f>IFERROR('tablas turistas por categorías '!J47/'tablas turistas por categorías '!J60-1,"-")</f>
        <v>-0.12626977187822908</v>
      </c>
    </row>
    <row r="48" spans="2:9" hidden="1" outlineLevel="1">
      <c r="B48" s="34" t="s">
        <v>32</v>
      </c>
      <c r="C48" s="113">
        <f>IFERROR('tablas turistas por categorías '!D48/'tablas turistas por categorías '!D61-1,"-")</f>
        <v>-0.29835718071012185</v>
      </c>
      <c r="D48" s="113">
        <f>IFERROR('tablas turistas por categorías '!E48/'tablas turistas por categorías '!E61-1,"-")</f>
        <v>-3.6245206702736343E-3</v>
      </c>
      <c r="E48" s="113">
        <f>IFERROR('tablas turistas por categorías '!F48/'tablas turistas por categorías '!F61-1,"-")</f>
        <v>-1.9943359666120153E-2</v>
      </c>
      <c r="F48" s="113">
        <f>IFERROR('tablas turistas por categorías '!G48/'tablas turistas por categorías '!G61-1,"-")</f>
        <v>-0.11035422343324253</v>
      </c>
      <c r="G48" s="113">
        <f>IFERROR('tablas turistas por categorías '!H48/'tablas turistas por categorías '!H61-1,"-")</f>
        <v>-3.5921424846310668E-2</v>
      </c>
      <c r="H48" s="113">
        <f>IFERROR('tablas turistas por categorías '!I48/'tablas turistas por categorías '!I61-1,"-")</f>
        <v>-4.0485530308637441E-2</v>
      </c>
      <c r="I48" s="113">
        <f>IFERROR('tablas turistas por categorías '!J48/'tablas turistas por categorías '!J61-1,"-")</f>
        <v>-3.8484720422881646E-2</v>
      </c>
    </row>
    <row r="49" spans="2:9" hidden="1" outlineLevel="1">
      <c r="B49" s="34" t="s">
        <v>33</v>
      </c>
      <c r="C49" s="113">
        <f>IFERROR('tablas turistas por categorías '!D49/'tablas turistas por categorías '!D62-1,"-")</f>
        <v>-0.41486486486486485</v>
      </c>
      <c r="D49" s="113">
        <f>IFERROR('tablas turistas por categorías '!E49/'tablas turistas por categorías '!E62-1,"-")</f>
        <v>-9.5325440498026826E-2</v>
      </c>
      <c r="E49" s="113">
        <f>IFERROR('tablas turistas por categorías '!F49/'tablas turistas por categorías '!F62-1,"-")</f>
        <v>8.2529106707421862E-2</v>
      </c>
      <c r="F49" s="113">
        <f>IFERROR('tablas turistas por categorías '!G49/'tablas turistas por categorías '!G62-1,"-")</f>
        <v>0.15707091329794465</v>
      </c>
      <c r="G49" s="113">
        <f>IFERROR('tablas turistas por categorías '!H49/'tablas turistas por categorías '!H62-1,"-")</f>
        <v>2.1954053812460961E-2</v>
      </c>
      <c r="H49" s="113">
        <f>IFERROR('tablas turistas por categorías '!I49/'tablas turistas por categorías '!I62-1,"-")</f>
        <v>-5.280252024700649E-2</v>
      </c>
      <c r="I49" s="113">
        <f>IFERROR('tablas turistas por categorías '!J49/'tablas turistas por categorías '!J62-1,"-")</f>
        <v>-2.0051067562698699E-2</v>
      </c>
    </row>
    <row r="50" spans="2:9" hidden="1" outlineLevel="1">
      <c r="B50" s="34" t="s">
        <v>34</v>
      </c>
      <c r="C50" s="113">
        <f>IFERROR('tablas turistas por categorías '!D50/'tablas turistas por categorías '!D63-1,"-")</f>
        <v>-0.17079889807162529</v>
      </c>
      <c r="D50" s="113">
        <f>IFERROR('tablas turistas por categorías '!E50/'tablas turistas por categorías '!E63-1,"-")</f>
        <v>-7.4114129397544359E-2</v>
      </c>
      <c r="E50" s="113">
        <f>IFERROR('tablas turistas por categorías '!F50/'tablas turistas por categorías '!F63-1,"-")</f>
        <v>4.6667832779429874E-2</v>
      </c>
      <c r="F50" s="113">
        <f>IFERROR('tablas turistas por categorías '!G50/'tablas turistas por categorías '!G63-1,"-")</f>
        <v>3.4959941733430533E-2</v>
      </c>
      <c r="G50" s="113">
        <f>IFERROR('tablas turistas por categorías '!H50/'tablas turistas por categorías '!H63-1,"-")</f>
        <v>4.2672892188755362E-3</v>
      </c>
      <c r="H50" s="113">
        <f>IFERROR('tablas turistas por categorías '!I50/'tablas turistas por categorías '!I63-1,"-")</f>
        <v>-5.1447926030563806E-2</v>
      </c>
      <c r="I50" s="113">
        <f>IFERROR('tablas turistas por categorías '!J50/'tablas turistas por categorías '!J63-1,"-")</f>
        <v>-2.6031391308902307E-2</v>
      </c>
    </row>
    <row r="51" spans="2:9" hidden="1" outlineLevel="1">
      <c r="B51" s="34" t="s">
        <v>35</v>
      </c>
      <c r="C51" s="113">
        <f>IFERROR('tablas turistas por categorías '!D51/'tablas turistas por categorías '!D64-1,"-")</f>
        <v>-0.22425409047160727</v>
      </c>
      <c r="D51" s="113">
        <f>IFERROR('tablas turistas por categorías '!E51/'tablas turistas por categorías '!E64-1,"-")</f>
        <v>-7.8041479580927997E-2</v>
      </c>
      <c r="E51" s="113">
        <f>IFERROR('tablas turistas por categorías '!F51/'tablas turistas por categorías '!F64-1,"-")</f>
        <v>-7.6914825144818733E-2</v>
      </c>
      <c r="F51" s="113">
        <f>IFERROR('tablas turistas por categorías '!G51/'tablas turistas por categorías '!G64-1,"-")</f>
        <v>-0.11430536451169193</v>
      </c>
      <c r="G51" s="113">
        <f>IFERROR('tablas turistas por categorías '!H51/'tablas turistas por categorías '!H64-1,"-")</f>
        <v>-8.5675664930624618E-2</v>
      </c>
      <c r="H51" s="113">
        <f>IFERROR('tablas turistas por categorías '!I51/'tablas turistas por categorías '!I64-1,"-")</f>
        <v>-2.3216523026690417E-2</v>
      </c>
      <c r="I51" s="113">
        <f>IFERROR('tablas turistas por categorías '!J51/'tablas turistas por categorías '!J64-1,"-")</f>
        <v>-5.3726792511458066E-2</v>
      </c>
    </row>
    <row r="52" spans="2:9" hidden="1" outlineLevel="1">
      <c r="B52" s="34" t="s">
        <v>36</v>
      </c>
      <c r="C52" s="113">
        <f>IFERROR('tablas turistas por categorías '!D52/'tablas turistas por categorías '!D65-1,"-")</f>
        <v>-0.20552677029360966</v>
      </c>
      <c r="D52" s="113">
        <f>IFERROR('tablas turistas por categorías '!E52/'tablas turistas por categorías '!E65-1,"-")</f>
        <v>-0.17793279078779822</v>
      </c>
      <c r="E52" s="113">
        <f>IFERROR('tablas turistas por categorías '!F52/'tablas turistas por categorías '!F65-1,"-")</f>
        <v>-7.9920416284052664E-2</v>
      </c>
      <c r="F52" s="113">
        <f>IFERROR('tablas turistas por categorías '!G52/'tablas turistas por categorías '!G65-1,"-")</f>
        <v>-0.2243336623889437</v>
      </c>
      <c r="G52" s="113">
        <f>IFERROR('tablas turistas por categorías '!H52/'tablas turistas por categorías '!H65-1,"-")</f>
        <v>-0.1320698649585631</v>
      </c>
      <c r="H52" s="113">
        <f>IFERROR('tablas turistas por categorías '!I52/'tablas turistas por categorías '!I65-1,"-")</f>
        <v>-0.14862782659392826</v>
      </c>
      <c r="I52" s="113">
        <f>IFERROR('tablas turistas por categorías '!J52/'tablas turistas por categorías '!J65-1,"-")</f>
        <v>-0.14106460150965594</v>
      </c>
    </row>
    <row r="53" spans="2:9" hidden="1" outlineLevel="1">
      <c r="B53" s="34" t="s">
        <v>37</v>
      </c>
      <c r="C53" s="113">
        <f>IFERROR('tablas turistas por categorías '!D53/'tablas turistas por categorías '!D66-1,"-")</f>
        <v>6.4465408805031377E-2</v>
      </c>
      <c r="D53" s="113">
        <f>IFERROR('tablas turistas por categorías '!E53/'tablas turistas por categorías '!E66-1,"-")</f>
        <v>4.7796689204941956E-3</v>
      </c>
      <c r="E53" s="113">
        <f>IFERROR('tablas turistas por categorías '!F53/'tablas turistas por categorías '!F66-1,"-")</f>
        <v>9.0512689490717113E-2</v>
      </c>
      <c r="F53" s="113">
        <f>IFERROR('tablas turistas por categorías '!G53/'tablas turistas por categorías '!G66-1,"-")</f>
        <v>0.150960422843883</v>
      </c>
      <c r="G53" s="113">
        <f>IFERROR('tablas turistas por categorías '!H53/'tablas turistas por categorías '!H66-1,"-")</f>
        <v>7.1792224437482233E-2</v>
      </c>
      <c r="H53" s="113">
        <f>IFERROR('tablas turistas por categorías '!I53/'tablas turistas por categorías '!I66-1,"-")</f>
        <v>-9.3567102974595473E-3</v>
      </c>
      <c r="I53" s="113">
        <f>IFERROR('tablas turistas por categorías '!J53/'tablas turistas por categorías '!J66-1,"-")</f>
        <v>2.4425127646487743E-2</v>
      </c>
    </row>
    <row r="54" spans="2:9" hidden="1" outlineLevel="1">
      <c r="B54" s="34" t="s">
        <v>38</v>
      </c>
      <c r="C54" s="113">
        <f>IFERROR('tablas turistas por categorías '!D54/'tablas turistas por categorías '!D67-1,"-")</f>
        <v>-9.4146047073023542E-2</v>
      </c>
      <c r="D54" s="113">
        <f>IFERROR('tablas turistas por categorías '!E54/'tablas turistas por categorías '!E67-1,"-")</f>
        <v>-5.6471206251230699E-3</v>
      </c>
      <c r="E54" s="113">
        <f>IFERROR('tablas turistas por categorías '!F54/'tablas turistas por categorías '!F67-1,"-")</f>
        <v>6.7702110712863472E-2</v>
      </c>
      <c r="F54" s="113">
        <f>IFERROR('tablas turistas por categorías '!G54/'tablas turistas por categorías '!G67-1,"-")</f>
        <v>0.19906176700547307</v>
      </c>
      <c r="G54" s="113">
        <f>IFERROR('tablas turistas por categorías '!H54/'tablas turistas por categorías '!H67-1,"-")</f>
        <v>5.6436114153458394E-2</v>
      </c>
      <c r="H54" s="113">
        <f>IFERROR('tablas turistas por categorías '!I54/'tablas turistas por categorías '!I67-1,"-")</f>
        <v>4.3263638684785333E-2</v>
      </c>
      <c r="I54" s="113">
        <f>IFERROR('tablas turistas por categorías '!J54/'tablas turistas por categorías '!J67-1,"-")</f>
        <v>4.8625188200758673E-2</v>
      </c>
    </row>
    <row r="55" spans="2:9" hidden="1" outlineLevel="1">
      <c r="B55" s="34" t="s">
        <v>39</v>
      </c>
      <c r="C55" s="113">
        <f>IFERROR('tablas turistas por categorías '!D55/'tablas turistas por categorías '!D68-1,"-")</f>
        <v>-0.17580213903743314</v>
      </c>
      <c r="D55" s="113">
        <f>IFERROR('tablas turistas por categorías '!E55/'tablas turistas por categorías '!E68-1,"-")</f>
        <v>-8.1017113727394063E-2</v>
      </c>
      <c r="E55" s="113">
        <f>IFERROR('tablas turistas por categorías '!F55/'tablas turistas por categorías '!F68-1,"-")</f>
        <v>7.6353691886964503E-2</v>
      </c>
      <c r="F55" s="113">
        <f>IFERROR('tablas turistas por categorías '!G55/'tablas turistas por categorías '!G68-1,"-")</f>
        <v>0.15302491103202853</v>
      </c>
      <c r="G55" s="113">
        <f>IFERROR('tablas turistas por categorías '!H55/'tablas turistas por categorías '!H68-1,"-")</f>
        <v>3.0623280523669472E-2</v>
      </c>
      <c r="H55" s="113">
        <f>IFERROR('tablas turistas por categorías '!I55/'tablas turistas por categorías '!I68-1,"-")</f>
        <v>-0.13491806043934651</v>
      </c>
      <c r="I55" s="113">
        <f>IFERROR('tablas turistas por categorías '!J55/'tablas turistas por categorías '!J68-1,"-")</f>
        <v>-6.7686901844745462E-2</v>
      </c>
    </row>
    <row r="56" spans="2:9" collapsed="1">
      <c r="B56" s="112">
        <v>2007</v>
      </c>
      <c r="C56" s="116">
        <f>IFERROR('tablas turistas por categorías '!D56/'tablas turistas por categorías '!D69-1,"-")</f>
        <v>-0.32607900512070231</v>
      </c>
      <c r="D56" s="116">
        <f>IFERROR('tablas turistas por categorías '!E56/'tablas turistas por categorías '!E69-1,"-")</f>
        <v>-3.817376162350139E-2</v>
      </c>
      <c r="E56" s="116">
        <f>IFERROR('tablas turistas por categorías '!F56/'tablas turistas por categorías '!F69-1,"-")</f>
        <v>-2.5417025876814825E-2</v>
      </c>
      <c r="F56" s="116">
        <f>IFERROR('tablas turistas por categorías '!G56/'tablas turistas por categorías '!G69-1,"-")</f>
        <v>6.6512622281729161E-3</v>
      </c>
      <c r="G56" s="116">
        <f>IFERROR('tablas turistas por categorías '!H56/'tablas turistas por categorías '!H69-1,"-")</f>
        <v>-3.4469862061654033E-2</v>
      </c>
      <c r="H56" s="116">
        <f>IFERROR('tablas turistas por categorías '!I56/'tablas turistas por categorías '!I69-1,"-")</f>
        <v>-3.9876534963596777E-2</v>
      </c>
      <c r="I56" s="116">
        <f>IFERROR('tablas turistas por categorías '!J56/'tablas turistas por categorías '!J69-1,"-")</f>
        <v>-3.7480513904377344E-2</v>
      </c>
    </row>
    <row r="57" spans="2:9">
      <c r="B57" s="591" t="s">
        <v>23</v>
      </c>
      <c r="C57" s="591"/>
      <c r="D57" s="591"/>
      <c r="E57" s="591"/>
      <c r="F57" s="591"/>
      <c r="G57" s="591"/>
      <c r="H57" s="591"/>
      <c r="I57" s="591"/>
    </row>
  </sheetData>
  <mergeCells count="2">
    <mergeCell ref="B3:I3"/>
    <mergeCell ref="B57:I5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9:L28"/>
  <sheetViews>
    <sheetView showGridLines="0" showRowColHeaders="0" showOutlineSymbols="0" zoomScaleNormal="100" workbookViewId="0"/>
  </sheetViews>
  <sheetFormatPr baseColWidth="10" defaultRowHeight="12.75"/>
  <cols>
    <col min="1" max="2" width="11.42578125" style="12"/>
    <col min="3" max="3" width="36.7109375" style="12" customWidth="1"/>
    <col min="4" max="4" width="12.7109375" style="12" customWidth="1"/>
    <col min="5" max="5" width="10.7109375" style="12" customWidth="1"/>
    <col min="6" max="6" width="12.7109375" style="12" customWidth="1"/>
    <col min="7" max="8" width="10.7109375" style="12" customWidth="1"/>
    <col min="9" max="15" width="11.42578125" style="12"/>
    <col min="16" max="16" width="13.28515625" style="12" customWidth="1"/>
    <col min="17" max="258" width="11.42578125" style="12"/>
    <col min="259" max="259" width="36.7109375" style="12" customWidth="1"/>
    <col min="260" max="260" width="12.7109375" style="12" customWidth="1"/>
    <col min="261" max="261" width="10.7109375" style="12" customWidth="1"/>
    <col min="262" max="262" width="12.7109375" style="12" customWidth="1"/>
    <col min="263" max="264" width="10.7109375" style="12" customWidth="1"/>
    <col min="265" max="271" width="11.42578125" style="12"/>
    <col min="272" max="272" width="13.28515625" style="12" customWidth="1"/>
    <col min="273" max="514" width="11.42578125" style="12"/>
    <col min="515" max="515" width="36.7109375" style="12" customWidth="1"/>
    <col min="516" max="516" width="12.7109375" style="12" customWidth="1"/>
    <col min="517" max="517" width="10.7109375" style="12" customWidth="1"/>
    <col min="518" max="518" width="12.7109375" style="12" customWidth="1"/>
    <col min="519" max="520" width="10.7109375" style="12" customWidth="1"/>
    <col min="521" max="527" width="11.42578125" style="12"/>
    <col min="528" max="528" width="13.28515625" style="12" customWidth="1"/>
    <col min="529" max="770" width="11.42578125" style="12"/>
    <col min="771" max="771" width="36.7109375" style="12" customWidth="1"/>
    <col min="772" max="772" width="12.7109375" style="12" customWidth="1"/>
    <col min="773" max="773" width="10.7109375" style="12" customWidth="1"/>
    <col min="774" max="774" width="12.7109375" style="12" customWidth="1"/>
    <col min="775" max="776" width="10.7109375" style="12" customWidth="1"/>
    <col min="777" max="783" width="11.42578125" style="12"/>
    <col min="784" max="784" width="13.28515625" style="12" customWidth="1"/>
    <col min="785" max="1026" width="11.42578125" style="12"/>
    <col min="1027" max="1027" width="36.7109375" style="12" customWidth="1"/>
    <col min="1028" max="1028" width="12.7109375" style="12" customWidth="1"/>
    <col min="1029" max="1029" width="10.7109375" style="12" customWidth="1"/>
    <col min="1030" max="1030" width="12.7109375" style="12" customWidth="1"/>
    <col min="1031" max="1032" width="10.7109375" style="12" customWidth="1"/>
    <col min="1033" max="1039" width="11.42578125" style="12"/>
    <col min="1040" max="1040" width="13.28515625" style="12" customWidth="1"/>
    <col min="1041" max="1282" width="11.42578125" style="12"/>
    <col min="1283" max="1283" width="36.7109375" style="12" customWidth="1"/>
    <col min="1284" max="1284" width="12.7109375" style="12" customWidth="1"/>
    <col min="1285" max="1285" width="10.7109375" style="12" customWidth="1"/>
    <col min="1286" max="1286" width="12.7109375" style="12" customWidth="1"/>
    <col min="1287" max="1288" width="10.7109375" style="12" customWidth="1"/>
    <col min="1289" max="1295" width="11.42578125" style="12"/>
    <col min="1296" max="1296" width="13.28515625" style="12" customWidth="1"/>
    <col min="1297" max="1538" width="11.42578125" style="12"/>
    <col min="1539" max="1539" width="36.7109375" style="12" customWidth="1"/>
    <col min="1540" max="1540" width="12.7109375" style="12" customWidth="1"/>
    <col min="1541" max="1541" width="10.7109375" style="12" customWidth="1"/>
    <col min="1542" max="1542" width="12.7109375" style="12" customWidth="1"/>
    <col min="1543" max="1544" width="10.7109375" style="12" customWidth="1"/>
    <col min="1545" max="1551" width="11.42578125" style="12"/>
    <col min="1552" max="1552" width="13.28515625" style="12" customWidth="1"/>
    <col min="1553" max="1794" width="11.42578125" style="12"/>
    <col min="1795" max="1795" width="36.7109375" style="12" customWidth="1"/>
    <col min="1796" max="1796" width="12.7109375" style="12" customWidth="1"/>
    <col min="1797" max="1797" width="10.7109375" style="12" customWidth="1"/>
    <col min="1798" max="1798" width="12.7109375" style="12" customWidth="1"/>
    <col min="1799" max="1800" width="10.7109375" style="12" customWidth="1"/>
    <col min="1801" max="1807" width="11.42578125" style="12"/>
    <col min="1808" max="1808" width="13.28515625" style="12" customWidth="1"/>
    <col min="1809" max="2050" width="11.42578125" style="12"/>
    <col min="2051" max="2051" width="36.7109375" style="12" customWidth="1"/>
    <col min="2052" max="2052" width="12.7109375" style="12" customWidth="1"/>
    <col min="2053" max="2053" width="10.7109375" style="12" customWidth="1"/>
    <col min="2054" max="2054" width="12.7109375" style="12" customWidth="1"/>
    <col min="2055" max="2056" width="10.7109375" style="12" customWidth="1"/>
    <col min="2057" max="2063" width="11.42578125" style="12"/>
    <col min="2064" max="2064" width="13.28515625" style="12" customWidth="1"/>
    <col min="2065" max="2306" width="11.42578125" style="12"/>
    <col min="2307" max="2307" width="36.7109375" style="12" customWidth="1"/>
    <col min="2308" max="2308" width="12.7109375" style="12" customWidth="1"/>
    <col min="2309" max="2309" width="10.7109375" style="12" customWidth="1"/>
    <col min="2310" max="2310" width="12.7109375" style="12" customWidth="1"/>
    <col min="2311" max="2312" width="10.7109375" style="12" customWidth="1"/>
    <col min="2313" max="2319" width="11.42578125" style="12"/>
    <col min="2320" max="2320" width="13.28515625" style="12" customWidth="1"/>
    <col min="2321" max="2562" width="11.42578125" style="12"/>
    <col min="2563" max="2563" width="36.7109375" style="12" customWidth="1"/>
    <col min="2564" max="2564" width="12.7109375" style="12" customWidth="1"/>
    <col min="2565" max="2565" width="10.7109375" style="12" customWidth="1"/>
    <col min="2566" max="2566" width="12.7109375" style="12" customWidth="1"/>
    <col min="2567" max="2568" width="10.7109375" style="12" customWidth="1"/>
    <col min="2569" max="2575" width="11.42578125" style="12"/>
    <col min="2576" max="2576" width="13.28515625" style="12" customWidth="1"/>
    <col min="2577" max="2818" width="11.42578125" style="12"/>
    <col min="2819" max="2819" width="36.7109375" style="12" customWidth="1"/>
    <col min="2820" max="2820" width="12.7109375" style="12" customWidth="1"/>
    <col min="2821" max="2821" width="10.7109375" style="12" customWidth="1"/>
    <col min="2822" max="2822" width="12.7109375" style="12" customWidth="1"/>
    <col min="2823" max="2824" width="10.7109375" style="12" customWidth="1"/>
    <col min="2825" max="2831" width="11.42578125" style="12"/>
    <col min="2832" max="2832" width="13.28515625" style="12" customWidth="1"/>
    <col min="2833" max="3074" width="11.42578125" style="12"/>
    <col min="3075" max="3075" width="36.7109375" style="12" customWidth="1"/>
    <col min="3076" max="3076" width="12.7109375" style="12" customWidth="1"/>
    <col min="3077" max="3077" width="10.7109375" style="12" customWidth="1"/>
    <col min="3078" max="3078" width="12.7109375" style="12" customWidth="1"/>
    <col min="3079" max="3080" width="10.7109375" style="12" customWidth="1"/>
    <col min="3081" max="3087" width="11.42578125" style="12"/>
    <col min="3088" max="3088" width="13.28515625" style="12" customWidth="1"/>
    <col min="3089" max="3330" width="11.42578125" style="12"/>
    <col min="3331" max="3331" width="36.7109375" style="12" customWidth="1"/>
    <col min="3332" max="3332" width="12.7109375" style="12" customWidth="1"/>
    <col min="3333" max="3333" width="10.7109375" style="12" customWidth="1"/>
    <col min="3334" max="3334" width="12.7109375" style="12" customWidth="1"/>
    <col min="3335" max="3336" width="10.7109375" style="12" customWidth="1"/>
    <col min="3337" max="3343" width="11.42578125" style="12"/>
    <col min="3344" max="3344" width="13.28515625" style="12" customWidth="1"/>
    <col min="3345" max="3586" width="11.42578125" style="12"/>
    <col min="3587" max="3587" width="36.7109375" style="12" customWidth="1"/>
    <col min="3588" max="3588" width="12.7109375" style="12" customWidth="1"/>
    <col min="3589" max="3589" width="10.7109375" style="12" customWidth="1"/>
    <col min="3590" max="3590" width="12.7109375" style="12" customWidth="1"/>
    <col min="3591" max="3592" width="10.7109375" style="12" customWidth="1"/>
    <col min="3593" max="3599" width="11.42578125" style="12"/>
    <col min="3600" max="3600" width="13.28515625" style="12" customWidth="1"/>
    <col min="3601" max="3842" width="11.42578125" style="12"/>
    <col min="3843" max="3843" width="36.7109375" style="12" customWidth="1"/>
    <col min="3844" max="3844" width="12.7109375" style="12" customWidth="1"/>
    <col min="3845" max="3845" width="10.7109375" style="12" customWidth="1"/>
    <col min="3846" max="3846" width="12.7109375" style="12" customWidth="1"/>
    <col min="3847" max="3848" width="10.7109375" style="12" customWidth="1"/>
    <col min="3849" max="3855" width="11.42578125" style="12"/>
    <col min="3856" max="3856" width="13.28515625" style="12" customWidth="1"/>
    <col min="3857" max="4098" width="11.42578125" style="12"/>
    <col min="4099" max="4099" width="36.7109375" style="12" customWidth="1"/>
    <col min="4100" max="4100" width="12.7109375" style="12" customWidth="1"/>
    <col min="4101" max="4101" width="10.7109375" style="12" customWidth="1"/>
    <col min="4102" max="4102" width="12.7109375" style="12" customWidth="1"/>
    <col min="4103" max="4104" width="10.7109375" style="12" customWidth="1"/>
    <col min="4105" max="4111" width="11.42578125" style="12"/>
    <col min="4112" max="4112" width="13.28515625" style="12" customWidth="1"/>
    <col min="4113" max="4354" width="11.42578125" style="12"/>
    <col min="4355" max="4355" width="36.7109375" style="12" customWidth="1"/>
    <col min="4356" max="4356" width="12.7109375" style="12" customWidth="1"/>
    <col min="4357" max="4357" width="10.7109375" style="12" customWidth="1"/>
    <col min="4358" max="4358" width="12.7109375" style="12" customWidth="1"/>
    <col min="4359" max="4360" width="10.7109375" style="12" customWidth="1"/>
    <col min="4361" max="4367" width="11.42578125" style="12"/>
    <col min="4368" max="4368" width="13.28515625" style="12" customWidth="1"/>
    <col min="4369" max="4610" width="11.42578125" style="12"/>
    <col min="4611" max="4611" width="36.7109375" style="12" customWidth="1"/>
    <col min="4612" max="4612" width="12.7109375" style="12" customWidth="1"/>
    <col min="4613" max="4613" width="10.7109375" style="12" customWidth="1"/>
    <col min="4614" max="4614" width="12.7109375" style="12" customWidth="1"/>
    <col min="4615" max="4616" width="10.7109375" style="12" customWidth="1"/>
    <col min="4617" max="4623" width="11.42578125" style="12"/>
    <col min="4624" max="4624" width="13.28515625" style="12" customWidth="1"/>
    <col min="4625" max="4866" width="11.42578125" style="12"/>
    <col min="4867" max="4867" width="36.7109375" style="12" customWidth="1"/>
    <col min="4868" max="4868" width="12.7109375" style="12" customWidth="1"/>
    <col min="4869" max="4869" width="10.7109375" style="12" customWidth="1"/>
    <col min="4870" max="4870" width="12.7109375" style="12" customWidth="1"/>
    <col min="4871" max="4872" width="10.7109375" style="12" customWidth="1"/>
    <col min="4873" max="4879" width="11.42578125" style="12"/>
    <col min="4880" max="4880" width="13.28515625" style="12" customWidth="1"/>
    <col min="4881" max="5122" width="11.42578125" style="12"/>
    <col min="5123" max="5123" width="36.7109375" style="12" customWidth="1"/>
    <col min="5124" max="5124" width="12.7109375" style="12" customWidth="1"/>
    <col min="5125" max="5125" width="10.7109375" style="12" customWidth="1"/>
    <col min="5126" max="5126" width="12.7109375" style="12" customWidth="1"/>
    <col min="5127" max="5128" width="10.7109375" style="12" customWidth="1"/>
    <col min="5129" max="5135" width="11.42578125" style="12"/>
    <col min="5136" max="5136" width="13.28515625" style="12" customWidth="1"/>
    <col min="5137" max="5378" width="11.42578125" style="12"/>
    <col min="5379" max="5379" width="36.7109375" style="12" customWidth="1"/>
    <col min="5380" max="5380" width="12.7109375" style="12" customWidth="1"/>
    <col min="5381" max="5381" width="10.7109375" style="12" customWidth="1"/>
    <col min="5382" max="5382" width="12.7109375" style="12" customWidth="1"/>
    <col min="5383" max="5384" width="10.7109375" style="12" customWidth="1"/>
    <col min="5385" max="5391" width="11.42578125" style="12"/>
    <col min="5392" max="5392" width="13.28515625" style="12" customWidth="1"/>
    <col min="5393" max="5634" width="11.42578125" style="12"/>
    <col min="5635" max="5635" width="36.7109375" style="12" customWidth="1"/>
    <col min="5636" max="5636" width="12.7109375" style="12" customWidth="1"/>
    <col min="5637" max="5637" width="10.7109375" style="12" customWidth="1"/>
    <col min="5638" max="5638" width="12.7109375" style="12" customWidth="1"/>
    <col min="5639" max="5640" width="10.7109375" style="12" customWidth="1"/>
    <col min="5641" max="5647" width="11.42578125" style="12"/>
    <col min="5648" max="5648" width="13.28515625" style="12" customWidth="1"/>
    <col min="5649" max="5890" width="11.42578125" style="12"/>
    <col min="5891" max="5891" width="36.7109375" style="12" customWidth="1"/>
    <col min="5892" max="5892" width="12.7109375" style="12" customWidth="1"/>
    <col min="5893" max="5893" width="10.7109375" style="12" customWidth="1"/>
    <col min="5894" max="5894" width="12.7109375" style="12" customWidth="1"/>
    <col min="5895" max="5896" width="10.7109375" style="12" customWidth="1"/>
    <col min="5897" max="5903" width="11.42578125" style="12"/>
    <col min="5904" max="5904" width="13.28515625" style="12" customWidth="1"/>
    <col min="5905" max="6146" width="11.42578125" style="12"/>
    <col min="6147" max="6147" width="36.7109375" style="12" customWidth="1"/>
    <col min="6148" max="6148" width="12.7109375" style="12" customWidth="1"/>
    <col min="6149" max="6149" width="10.7109375" style="12" customWidth="1"/>
    <col min="6150" max="6150" width="12.7109375" style="12" customWidth="1"/>
    <col min="6151" max="6152" width="10.7109375" style="12" customWidth="1"/>
    <col min="6153" max="6159" width="11.42578125" style="12"/>
    <col min="6160" max="6160" width="13.28515625" style="12" customWidth="1"/>
    <col min="6161" max="6402" width="11.42578125" style="12"/>
    <col min="6403" max="6403" width="36.7109375" style="12" customWidth="1"/>
    <col min="6404" max="6404" width="12.7109375" style="12" customWidth="1"/>
    <col min="6405" max="6405" width="10.7109375" style="12" customWidth="1"/>
    <col min="6406" max="6406" width="12.7109375" style="12" customWidth="1"/>
    <col min="6407" max="6408" width="10.7109375" style="12" customWidth="1"/>
    <col min="6409" max="6415" width="11.42578125" style="12"/>
    <col min="6416" max="6416" width="13.28515625" style="12" customWidth="1"/>
    <col min="6417" max="6658" width="11.42578125" style="12"/>
    <col min="6659" max="6659" width="36.7109375" style="12" customWidth="1"/>
    <col min="6660" max="6660" width="12.7109375" style="12" customWidth="1"/>
    <col min="6661" max="6661" width="10.7109375" style="12" customWidth="1"/>
    <col min="6662" max="6662" width="12.7109375" style="12" customWidth="1"/>
    <col min="6663" max="6664" width="10.7109375" style="12" customWidth="1"/>
    <col min="6665" max="6671" width="11.42578125" style="12"/>
    <col min="6672" max="6672" width="13.28515625" style="12" customWidth="1"/>
    <col min="6673" max="6914" width="11.42578125" style="12"/>
    <col min="6915" max="6915" width="36.7109375" style="12" customWidth="1"/>
    <col min="6916" max="6916" width="12.7109375" style="12" customWidth="1"/>
    <col min="6917" max="6917" width="10.7109375" style="12" customWidth="1"/>
    <col min="6918" max="6918" width="12.7109375" style="12" customWidth="1"/>
    <col min="6919" max="6920" width="10.7109375" style="12" customWidth="1"/>
    <col min="6921" max="6927" width="11.42578125" style="12"/>
    <col min="6928" max="6928" width="13.28515625" style="12" customWidth="1"/>
    <col min="6929" max="7170" width="11.42578125" style="12"/>
    <col min="7171" max="7171" width="36.7109375" style="12" customWidth="1"/>
    <col min="7172" max="7172" width="12.7109375" style="12" customWidth="1"/>
    <col min="7173" max="7173" width="10.7109375" style="12" customWidth="1"/>
    <col min="7174" max="7174" width="12.7109375" style="12" customWidth="1"/>
    <col min="7175" max="7176" width="10.7109375" style="12" customWidth="1"/>
    <col min="7177" max="7183" width="11.42578125" style="12"/>
    <col min="7184" max="7184" width="13.28515625" style="12" customWidth="1"/>
    <col min="7185" max="7426" width="11.42578125" style="12"/>
    <col min="7427" max="7427" width="36.7109375" style="12" customWidth="1"/>
    <col min="7428" max="7428" width="12.7109375" style="12" customWidth="1"/>
    <col min="7429" max="7429" width="10.7109375" style="12" customWidth="1"/>
    <col min="7430" max="7430" width="12.7109375" style="12" customWidth="1"/>
    <col min="7431" max="7432" width="10.7109375" style="12" customWidth="1"/>
    <col min="7433" max="7439" width="11.42578125" style="12"/>
    <col min="7440" max="7440" width="13.28515625" style="12" customWidth="1"/>
    <col min="7441" max="7682" width="11.42578125" style="12"/>
    <col min="7683" max="7683" width="36.7109375" style="12" customWidth="1"/>
    <col min="7684" max="7684" width="12.7109375" style="12" customWidth="1"/>
    <col min="7685" max="7685" width="10.7109375" style="12" customWidth="1"/>
    <col min="7686" max="7686" width="12.7109375" style="12" customWidth="1"/>
    <col min="7687" max="7688" width="10.7109375" style="12" customWidth="1"/>
    <col min="7689" max="7695" width="11.42578125" style="12"/>
    <col min="7696" max="7696" width="13.28515625" style="12" customWidth="1"/>
    <col min="7697" max="7938" width="11.42578125" style="12"/>
    <col min="7939" max="7939" width="36.7109375" style="12" customWidth="1"/>
    <col min="7940" max="7940" width="12.7109375" style="12" customWidth="1"/>
    <col min="7941" max="7941" width="10.7109375" style="12" customWidth="1"/>
    <col min="7942" max="7942" width="12.7109375" style="12" customWidth="1"/>
    <col min="7943" max="7944" width="10.7109375" style="12" customWidth="1"/>
    <col min="7945" max="7951" width="11.42578125" style="12"/>
    <col min="7952" max="7952" width="13.28515625" style="12" customWidth="1"/>
    <col min="7953" max="8194" width="11.42578125" style="12"/>
    <col min="8195" max="8195" width="36.7109375" style="12" customWidth="1"/>
    <col min="8196" max="8196" width="12.7109375" style="12" customWidth="1"/>
    <col min="8197" max="8197" width="10.7109375" style="12" customWidth="1"/>
    <col min="8198" max="8198" width="12.7109375" style="12" customWidth="1"/>
    <col min="8199" max="8200" width="10.7109375" style="12" customWidth="1"/>
    <col min="8201" max="8207" width="11.42578125" style="12"/>
    <col min="8208" max="8208" width="13.28515625" style="12" customWidth="1"/>
    <col min="8209" max="8450" width="11.42578125" style="12"/>
    <col min="8451" max="8451" width="36.7109375" style="12" customWidth="1"/>
    <col min="8452" max="8452" width="12.7109375" style="12" customWidth="1"/>
    <col min="8453" max="8453" width="10.7109375" style="12" customWidth="1"/>
    <col min="8454" max="8454" width="12.7109375" style="12" customWidth="1"/>
    <col min="8455" max="8456" width="10.7109375" style="12" customWidth="1"/>
    <col min="8457" max="8463" width="11.42578125" style="12"/>
    <col min="8464" max="8464" width="13.28515625" style="12" customWidth="1"/>
    <col min="8465" max="8706" width="11.42578125" style="12"/>
    <col min="8707" max="8707" width="36.7109375" style="12" customWidth="1"/>
    <col min="8708" max="8708" width="12.7109375" style="12" customWidth="1"/>
    <col min="8709" max="8709" width="10.7109375" style="12" customWidth="1"/>
    <col min="8710" max="8710" width="12.7109375" style="12" customWidth="1"/>
    <col min="8711" max="8712" width="10.7109375" style="12" customWidth="1"/>
    <col min="8713" max="8719" width="11.42578125" style="12"/>
    <col min="8720" max="8720" width="13.28515625" style="12" customWidth="1"/>
    <col min="8721" max="8962" width="11.42578125" style="12"/>
    <col min="8963" max="8963" width="36.7109375" style="12" customWidth="1"/>
    <col min="8964" max="8964" width="12.7109375" style="12" customWidth="1"/>
    <col min="8965" max="8965" width="10.7109375" style="12" customWidth="1"/>
    <col min="8966" max="8966" width="12.7109375" style="12" customWidth="1"/>
    <col min="8967" max="8968" width="10.7109375" style="12" customWidth="1"/>
    <col min="8969" max="8975" width="11.42578125" style="12"/>
    <col min="8976" max="8976" width="13.28515625" style="12" customWidth="1"/>
    <col min="8977" max="9218" width="11.42578125" style="12"/>
    <col min="9219" max="9219" width="36.7109375" style="12" customWidth="1"/>
    <col min="9220" max="9220" width="12.7109375" style="12" customWidth="1"/>
    <col min="9221" max="9221" width="10.7109375" style="12" customWidth="1"/>
    <col min="9222" max="9222" width="12.7109375" style="12" customWidth="1"/>
    <col min="9223" max="9224" width="10.7109375" style="12" customWidth="1"/>
    <col min="9225" max="9231" width="11.42578125" style="12"/>
    <col min="9232" max="9232" width="13.28515625" style="12" customWidth="1"/>
    <col min="9233" max="9474" width="11.42578125" style="12"/>
    <col min="9475" max="9475" width="36.7109375" style="12" customWidth="1"/>
    <col min="9476" max="9476" width="12.7109375" style="12" customWidth="1"/>
    <col min="9477" max="9477" width="10.7109375" style="12" customWidth="1"/>
    <col min="9478" max="9478" width="12.7109375" style="12" customWidth="1"/>
    <col min="9479" max="9480" width="10.7109375" style="12" customWidth="1"/>
    <col min="9481" max="9487" width="11.42578125" style="12"/>
    <col min="9488" max="9488" width="13.28515625" style="12" customWidth="1"/>
    <col min="9489" max="9730" width="11.42578125" style="12"/>
    <col min="9731" max="9731" width="36.7109375" style="12" customWidth="1"/>
    <col min="9732" max="9732" width="12.7109375" style="12" customWidth="1"/>
    <col min="9733" max="9733" width="10.7109375" style="12" customWidth="1"/>
    <col min="9734" max="9734" width="12.7109375" style="12" customWidth="1"/>
    <col min="9735" max="9736" width="10.7109375" style="12" customWidth="1"/>
    <col min="9737" max="9743" width="11.42578125" style="12"/>
    <col min="9744" max="9744" width="13.28515625" style="12" customWidth="1"/>
    <col min="9745" max="9986" width="11.42578125" style="12"/>
    <col min="9987" max="9987" width="36.7109375" style="12" customWidth="1"/>
    <col min="9988" max="9988" width="12.7109375" style="12" customWidth="1"/>
    <col min="9989" max="9989" width="10.7109375" style="12" customWidth="1"/>
    <col min="9990" max="9990" width="12.7109375" style="12" customWidth="1"/>
    <col min="9991" max="9992" width="10.7109375" style="12" customWidth="1"/>
    <col min="9993" max="9999" width="11.42578125" style="12"/>
    <col min="10000" max="10000" width="13.28515625" style="12" customWidth="1"/>
    <col min="10001" max="10242" width="11.42578125" style="12"/>
    <col min="10243" max="10243" width="36.7109375" style="12" customWidth="1"/>
    <col min="10244" max="10244" width="12.7109375" style="12" customWidth="1"/>
    <col min="10245" max="10245" width="10.7109375" style="12" customWidth="1"/>
    <col min="10246" max="10246" width="12.7109375" style="12" customWidth="1"/>
    <col min="10247" max="10248" width="10.7109375" style="12" customWidth="1"/>
    <col min="10249" max="10255" width="11.42578125" style="12"/>
    <col min="10256" max="10256" width="13.28515625" style="12" customWidth="1"/>
    <col min="10257" max="10498" width="11.42578125" style="12"/>
    <col min="10499" max="10499" width="36.7109375" style="12" customWidth="1"/>
    <col min="10500" max="10500" width="12.7109375" style="12" customWidth="1"/>
    <col min="10501" max="10501" width="10.7109375" style="12" customWidth="1"/>
    <col min="10502" max="10502" width="12.7109375" style="12" customWidth="1"/>
    <col min="10503" max="10504" width="10.7109375" style="12" customWidth="1"/>
    <col min="10505" max="10511" width="11.42578125" style="12"/>
    <col min="10512" max="10512" width="13.28515625" style="12" customWidth="1"/>
    <col min="10513" max="10754" width="11.42578125" style="12"/>
    <col min="10755" max="10755" width="36.7109375" style="12" customWidth="1"/>
    <col min="10756" max="10756" width="12.7109375" style="12" customWidth="1"/>
    <col min="10757" max="10757" width="10.7109375" style="12" customWidth="1"/>
    <col min="10758" max="10758" width="12.7109375" style="12" customWidth="1"/>
    <col min="10759" max="10760" width="10.7109375" style="12" customWidth="1"/>
    <col min="10761" max="10767" width="11.42578125" style="12"/>
    <col min="10768" max="10768" width="13.28515625" style="12" customWidth="1"/>
    <col min="10769" max="11010" width="11.42578125" style="12"/>
    <col min="11011" max="11011" width="36.7109375" style="12" customWidth="1"/>
    <col min="11012" max="11012" width="12.7109375" style="12" customWidth="1"/>
    <col min="11013" max="11013" width="10.7109375" style="12" customWidth="1"/>
    <col min="11014" max="11014" width="12.7109375" style="12" customWidth="1"/>
    <col min="11015" max="11016" width="10.7109375" style="12" customWidth="1"/>
    <col min="11017" max="11023" width="11.42578125" style="12"/>
    <col min="11024" max="11024" width="13.28515625" style="12" customWidth="1"/>
    <col min="11025" max="11266" width="11.42578125" style="12"/>
    <col min="11267" max="11267" width="36.7109375" style="12" customWidth="1"/>
    <col min="11268" max="11268" width="12.7109375" style="12" customWidth="1"/>
    <col min="11269" max="11269" width="10.7109375" style="12" customWidth="1"/>
    <col min="11270" max="11270" width="12.7109375" style="12" customWidth="1"/>
    <col min="11271" max="11272" width="10.7109375" style="12" customWidth="1"/>
    <col min="11273" max="11279" width="11.42578125" style="12"/>
    <col min="11280" max="11280" width="13.28515625" style="12" customWidth="1"/>
    <col min="11281" max="11522" width="11.42578125" style="12"/>
    <col min="11523" max="11523" width="36.7109375" style="12" customWidth="1"/>
    <col min="11524" max="11524" width="12.7109375" style="12" customWidth="1"/>
    <col min="11525" max="11525" width="10.7109375" style="12" customWidth="1"/>
    <col min="11526" max="11526" width="12.7109375" style="12" customWidth="1"/>
    <col min="11527" max="11528" width="10.7109375" style="12" customWidth="1"/>
    <col min="11529" max="11535" width="11.42578125" style="12"/>
    <col min="11536" max="11536" width="13.28515625" style="12" customWidth="1"/>
    <col min="11537" max="11778" width="11.42578125" style="12"/>
    <col min="11779" max="11779" width="36.7109375" style="12" customWidth="1"/>
    <col min="11780" max="11780" width="12.7109375" style="12" customWidth="1"/>
    <col min="11781" max="11781" width="10.7109375" style="12" customWidth="1"/>
    <col min="11782" max="11782" width="12.7109375" style="12" customWidth="1"/>
    <col min="11783" max="11784" width="10.7109375" style="12" customWidth="1"/>
    <col min="11785" max="11791" width="11.42578125" style="12"/>
    <col min="11792" max="11792" width="13.28515625" style="12" customWidth="1"/>
    <col min="11793" max="12034" width="11.42578125" style="12"/>
    <col min="12035" max="12035" width="36.7109375" style="12" customWidth="1"/>
    <col min="12036" max="12036" width="12.7109375" style="12" customWidth="1"/>
    <col min="12037" max="12037" width="10.7109375" style="12" customWidth="1"/>
    <col min="12038" max="12038" width="12.7109375" style="12" customWidth="1"/>
    <col min="12039" max="12040" width="10.7109375" style="12" customWidth="1"/>
    <col min="12041" max="12047" width="11.42578125" style="12"/>
    <col min="12048" max="12048" width="13.28515625" style="12" customWidth="1"/>
    <col min="12049" max="12290" width="11.42578125" style="12"/>
    <col min="12291" max="12291" width="36.7109375" style="12" customWidth="1"/>
    <col min="12292" max="12292" width="12.7109375" style="12" customWidth="1"/>
    <col min="12293" max="12293" width="10.7109375" style="12" customWidth="1"/>
    <col min="12294" max="12294" width="12.7109375" style="12" customWidth="1"/>
    <col min="12295" max="12296" width="10.7109375" style="12" customWidth="1"/>
    <col min="12297" max="12303" width="11.42578125" style="12"/>
    <col min="12304" max="12304" width="13.28515625" style="12" customWidth="1"/>
    <col min="12305" max="12546" width="11.42578125" style="12"/>
    <col min="12547" max="12547" width="36.7109375" style="12" customWidth="1"/>
    <col min="12548" max="12548" width="12.7109375" style="12" customWidth="1"/>
    <col min="12549" max="12549" width="10.7109375" style="12" customWidth="1"/>
    <col min="12550" max="12550" width="12.7109375" style="12" customWidth="1"/>
    <col min="12551" max="12552" width="10.7109375" style="12" customWidth="1"/>
    <col min="12553" max="12559" width="11.42578125" style="12"/>
    <col min="12560" max="12560" width="13.28515625" style="12" customWidth="1"/>
    <col min="12561" max="12802" width="11.42578125" style="12"/>
    <col min="12803" max="12803" width="36.7109375" style="12" customWidth="1"/>
    <col min="12804" max="12804" width="12.7109375" style="12" customWidth="1"/>
    <col min="12805" max="12805" width="10.7109375" style="12" customWidth="1"/>
    <col min="12806" max="12806" width="12.7109375" style="12" customWidth="1"/>
    <col min="12807" max="12808" width="10.7109375" style="12" customWidth="1"/>
    <col min="12809" max="12815" width="11.42578125" style="12"/>
    <col min="12816" max="12816" width="13.28515625" style="12" customWidth="1"/>
    <col min="12817" max="13058" width="11.42578125" style="12"/>
    <col min="13059" max="13059" width="36.7109375" style="12" customWidth="1"/>
    <col min="13060" max="13060" width="12.7109375" style="12" customWidth="1"/>
    <col min="13061" max="13061" width="10.7109375" style="12" customWidth="1"/>
    <col min="13062" max="13062" width="12.7109375" style="12" customWidth="1"/>
    <col min="13063" max="13064" width="10.7109375" style="12" customWidth="1"/>
    <col min="13065" max="13071" width="11.42578125" style="12"/>
    <col min="13072" max="13072" width="13.28515625" style="12" customWidth="1"/>
    <col min="13073" max="13314" width="11.42578125" style="12"/>
    <col min="13315" max="13315" width="36.7109375" style="12" customWidth="1"/>
    <col min="13316" max="13316" width="12.7109375" style="12" customWidth="1"/>
    <col min="13317" max="13317" width="10.7109375" style="12" customWidth="1"/>
    <col min="13318" max="13318" width="12.7109375" style="12" customWidth="1"/>
    <col min="13319" max="13320" width="10.7109375" style="12" customWidth="1"/>
    <col min="13321" max="13327" width="11.42578125" style="12"/>
    <col min="13328" max="13328" width="13.28515625" style="12" customWidth="1"/>
    <col min="13329" max="13570" width="11.42578125" style="12"/>
    <col min="13571" max="13571" width="36.7109375" style="12" customWidth="1"/>
    <col min="13572" max="13572" width="12.7109375" style="12" customWidth="1"/>
    <col min="13573" max="13573" width="10.7109375" style="12" customWidth="1"/>
    <col min="13574" max="13574" width="12.7109375" style="12" customWidth="1"/>
    <col min="13575" max="13576" width="10.7109375" style="12" customWidth="1"/>
    <col min="13577" max="13583" width="11.42578125" style="12"/>
    <col min="13584" max="13584" width="13.28515625" style="12" customWidth="1"/>
    <col min="13585" max="13826" width="11.42578125" style="12"/>
    <col min="13827" max="13827" width="36.7109375" style="12" customWidth="1"/>
    <col min="13828" max="13828" width="12.7109375" style="12" customWidth="1"/>
    <col min="13829" max="13829" width="10.7109375" style="12" customWidth="1"/>
    <col min="13830" max="13830" width="12.7109375" style="12" customWidth="1"/>
    <col min="13831" max="13832" width="10.7109375" style="12" customWidth="1"/>
    <col min="13833" max="13839" width="11.42578125" style="12"/>
    <col min="13840" max="13840" width="13.28515625" style="12" customWidth="1"/>
    <col min="13841" max="14082" width="11.42578125" style="12"/>
    <col min="14083" max="14083" width="36.7109375" style="12" customWidth="1"/>
    <col min="14084" max="14084" width="12.7109375" style="12" customWidth="1"/>
    <col min="14085" max="14085" width="10.7109375" style="12" customWidth="1"/>
    <col min="14086" max="14086" width="12.7109375" style="12" customWidth="1"/>
    <col min="14087" max="14088" width="10.7109375" style="12" customWidth="1"/>
    <col min="14089" max="14095" width="11.42578125" style="12"/>
    <col min="14096" max="14096" width="13.28515625" style="12" customWidth="1"/>
    <col min="14097" max="14338" width="11.42578125" style="12"/>
    <col min="14339" max="14339" width="36.7109375" style="12" customWidth="1"/>
    <col min="14340" max="14340" width="12.7109375" style="12" customWidth="1"/>
    <col min="14341" max="14341" width="10.7109375" style="12" customWidth="1"/>
    <col min="14342" max="14342" width="12.7109375" style="12" customWidth="1"/>
    <col min="14343" max="14344" width="10.7109375" style="12" customWidth="1"/>
    <col min="14345" max="14351" width="11.42578125" style="12"/>
    <col min="14352" max="14352" width="13.28515625" style="12" customWidth="1"/>
    <col min="14353" max="14594" width="11.42578125" style="12"/>
    <col min="14595" max="14595" width="36.7109375" style="12" customWidth="1"/>
    <col min="14596" max="14596" width="12.7109375" style="12" customWidth="1"/>
    <col min="14597" max="14597" width="10.7109375" style="12" customWidth="1"/>
    <col min="14598" max="14598" width="12.7109375" style="12" customWidth="1"/>
    <col min="14599" max="14600" width="10.7109375" style="12" customWidth="1"/>
    <col min="14601" max="14607" width="11.42578125" style="12"/>
    <col min="14608" max="14608" width="13.28515625" style="12" customWidth="1"/>
    <col min="14609" max="14850" width="11.42578125" style="12"/>
    <col min="14851" max="14851" width="36.7109375" style="12" customWidth="1"/>
    <col min="14852" max="14852" width="12.7109375" style="12" customWidth="1"/>
    <col min="14853" max="14853" width="10.7109375" style="12" customWidth="1"/>
    <col min="14854" max="14854" width="12.7109375" style="12" customWidth="1"/>
    <col min="14855" max="14856" width="10.7109375" style="12" customWidth="1"/>
    <col min="14857" max="14863" width="11.42578125" style="12"/>
    <col min="14864" max="14864" width="13.28515625" style="12" customWidth="1"/>
    <col min="14865" max="15106" width="11.42578125" style="12"/>
    <col min="15107" max="15107" width="36.7109375" style="12" customWidth="1"/>
    <col min="15108" max="15108" width="12.7109375" style="12" customWidth="1"/>
    <col min="15109" max="15109" width="10.7109375" style="12" customWidth="1"/>
    <col min="15110" max="15110" width="12.7109375" style="12" customWidth="1"/>
    <col min="15111" max="15112" width="10.7109375" style="12" customWidth="1"/>
    <col min="15113" max="15119" width="11.42578125" style="12"/>
    <col min="15120" max="15120" width="13.28515625" style="12" customWidth="1"/>
    <col min="15121" max="15362" width="11.42578125" style="12"/>
    <col min="15363" max="15363" width="36.7109375" style="12" customWidth="1"/>
    <col min="15364" max="15364" width="12.7109375" style="12" customWidth="1"/>
    <col min="15365" max="15365" width="10.7109375" style="12" customWidth="1"/>
    <col min="15366" max="15366" width="12.7109375" style="12" customWidth="1"/>
    <col min="15367" max="15368" width="10.7109375" style="12" customWidth="1"/>
    <col min="15369" max="15375" width="11.42578125" style="12"/>
    <col min="15376" max="15376" width="13.28515625" style="12" customWidth="1"/>
    <col min="15377" max="15618" width="11.42578125" style="12"/>
    <col min="15619" max="15619" width="36.7109375" style="12" customWidth="1"/>
    <col min="15620" max="15620" width="12.7109375" style="12" customWidth="1"/>
    <col min="15621" max="15621" width="10.7109375" style="12" customWidth="1"/>
    <col min="15622" max="15622" width="12.7109375" style="12" customWidth="1"/>
    <col min="15623" max="15624" width="10.7109375" style="12" customWidth="1"/>
    <col min="15625" max="15631" width="11.42578125" style="12"/>
    <col min="15632" max="15632" width="13.28515625" style="12" customWidth="1"/>
    <col min="15633" max="15874" width="11.42578125" style="12"/>
    <col min="15875" max="15875" width="36.7109375" style="12" customWidth="1"/>
    <col min="15876" max="15876" width="12.7109375" style="12" customWidth="1"/>
    <col min="15877" max="15877" width="10.7109375" style="12" customWidth="1"/>
    <col min="15878" max="15878" width="12.7109375" style="12" customWidth="1"/>
    <col min="15879" max="15880" width="10.7109375" style="12" customWidth="1"/>
    <col min="15881" max="15887" width="11.42578125" style="12"/>
    <col min="15888" max="15888" width="13.28515625" style="12" customWidth="1"/>
    <col min="15889" max="16130" width="11.42578125" style="12"/>
    <col min="16131" max="16131" width="36.7109375" style="12" customWidth="1"/>
    <col min="16132" max="16132" width="12.7109375" style="12" customWidth="1"/>
    <col min="16133" max="16133" width="10.7109375" style="12" customWidth="1"/>
    <col min="16134" max="16134" width="12.7109375" style="12" customWidth="1"/>
    <col min="16135" max="16136" width="10.7109375" style="12" customWidth="1"/>
    <col min="16137" max="16143" width="11.42578125" style="12"/>
    <col min="16144" max="16144" width="13.28515625" style="12" customWidth="1"/>
    <col min="16145" max="16384" width="11.42578125" style="12"/>
  </cols>
  <sheetData>
    <row r="9" spans="3:8" ht="26.25">
      <c r="C9" s="13"/>
    </row>
    <row r="10" spans="3:8" ht="22.5" customHeight="1">
      <c r="C10" s="552" t="s">
        <v>16</v>
      </c>
      <c r="D10" s="553"/>
      <c r="E10" s="553"/>
      <c r="F10" s="553"/>
      <c r="G10" s="553"/>
      <c r="H10" s="554"/>
    </row>
    <row r="11" spans="3:8" ht="36" customHeight="1">
      <c r="C11" s="14" t="s">
        <v>17</v>
      </c>
      <c r="D11" s="15" t="str">
        <f>actualizaciones!A3</f>
        <v>acumulado agosto 2009</v>
      </c>
      <c r="E11" s="16" t="s">
        <v>18</v>
      </c>
      <c r="F11" s="15" t="str">
        <f>actualizaciones!A2</f>
        <v xml:space="preserve">acumulado agosto 2010 </v>
      </c>
      <c r="G11" s="16" t="s">
        <v>18</v>
      </c>
      <c r="H11" s="16" t="s">
        <v>19</v>
      </c>
    </row>
    <row r="12" spans="3:8">
      <c r="C12" s="17" t="s">
        <v>20</v>
      </c>
      <c r="D12" s="18">
        <v>943283</v>
      </c>
      <c r="E12" s="19">
        <f>D12/D12</f>
        <v>1</v>
      </c>
      <c r="F12" s="18">
        <v>956809</v>
      </c>
      <c r="G12" s="19">
        <f>F12/F12</f>
        <v>1</v>
      </c>
      <c r="H12" s="20">
        <f>(F12-D12)/D12</f>
        <v>1.4339281000505681E-2</v>
      </c>
    </row>
    <row r="13" spans="3:8">
      <c r="C13" s="21" t="s">
        <v>21</v>
      </c>
      <c r="D13" s="22">
        <v>401702</v>
      </c>
      <c r="E13" s="23">
        <f>D13/D12</f>
        <v>0.42585523114484203</v>
      </c>
      <c r="F13" s="22">
        <v>437008</v>
      </c>
      <c r="G13" s="23">
        <f>F13/F12</f>
        <v>0.45673483422501254</v>
      </c>
      <c r="H13" s="24">
        <f>(F13-D13)/D13</f>
        <v>8.7891023694181253E-2</v>
      </c>
    </row>
    <row r="14" spans="3:8">
      <c r="C14" s="21" t="s">
        <v>22</v>
      </c>
      <c r="D14" s="22">
        <v>541581</v>
      </c>
      <c r="E14" s="25">
        <f>D14/D12</f>
        <v>0.57414476885515797</v>
      </c>
      <c r="F14" s="22">
        <v>519801</v>
      </c>
      <c r="G14" s="25">
        <f>F14/F12</f>
        <v>0.54326516577498751</v>
      </c>
      <c r="H14" s="24">
        <f>(F14-D14)/D14</f>
        <v>-4.0215591019625872E-2</v>
      </c>
    </row>
    <row r="15" spans="3:8" ht="12.75" customHeight="1">
      <c r="C15" s="26" t="s">
        <v>23</v>
      </c>
      <c r="D15" s="27"/>
      <c r="E15" s="27"/>
      <c r="F15" s="27"/>
      <c r="G15" s="27"/>
      <c r="H15" s="28"/>
    </row>
    <row r="17" spans="2:12">
      <c r="C17" s="29"/>
      <c r="D17" s="29"/>
      <c r="E17" s="29"/>
      <c r="F17" s="29"/>
      <c r="G17" s="29"/>
    </row>
    <row r="28" spans="2:12"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</row>
  </sheetData>
  <mergeCells count="1">
    <mergeCell ref="C10:H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colBreaks count="1" manualBreakCount="1">
    <brk id="8" min="8" max="51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C2:L39"/>
  <sheetViews>
    <sheetView showGridLines="0" showRowColHeaders="0" zoomScaleNormal="100" workbookViewId="0"/>
  </sheetViews>
  <sheetFormatPr baseColWidth="10" defaultRowHeight="15"/>
  <cols>
    <col min="3" max="3" width="15.85546875" customWidth="1"/>
    <col min="4" max="7" width="9.5703125" customWidth="1"/>
    <col min="9" max="9" width="14.5703125" customWidth="1"/>
  </cols>
  <sheetData>
    <row r="2" spans="3:10" ht="30.75" customHeight="1"/>
    <row r="3" spans="3:10" ht="22.5" customHeight="1">
      <c r="C3" s="592" t="s">
        <v>107</v>
      </c>
      <c r="D3" s="593"/>
      <c r="E3" s="593"/>
      <c r="F3" s="593"/>
      <c r="G3" s="593"/>
      <c r="H3" s="593"/>
      <c r="I3" s="593"/>
      <c r="J3" s="593"/>
    </row>
    <row r="4" spans="3:10">
      <c r="C4" s="594">
        <v>2009</v>
      </c>
      <c r="D4" s="595"/>
      <c r="E4" s="595"/>
      <c r="F4" s="595"/>
      <c r="G4" s="595"/>
      <c r="H4" s="595"/>
      <c r="I4" s="595"/>
      <c r="J4" s="595"/>
    </row>
    <row r="5" spans="3:10" ht="36.75" customHeight="1">
      <c r="C5" s="117" t="s">
        <v>108</v>
      </c>
      <c r="D5" s="85" t="s">
        <v>109</v>
      </c>
      <c r="E5" s="85" t="s">
        <v>98</v>
      </c>
      <c r="F5" s="85" t="s">
        <v>99</v>
      </c>
      <c r="G5" s="85" t="s">
        <v>100</v>
      </c>
      <c r="H5" s="109" t="s">
        <v>106</v>
      </c>
      <c r="I5" s="109" t="s">
        <v>26</v>
      </c>
      <c r="J5" s="109" t="s">
        <v>27</v>
      </c>
    </row>
    <row r="6" spans="3:10">
      <c r="C6" s="118" t="s">
        <v>47</v>
      </c>
      <c r="D6" s="119">
        <v>1357</v>
      </c>
      <c r="E6" s="119">
        <v>15186</v>
      </c>
      <c r="F6" s="119">
        <v>22299</v>
      </c>
      <c r="G6" s="119">
        <v>5235</v>
      </c>
      <c r="H6" s="119">
        <v>44077</v>
      </c>
      <c r="I6" s="119">
        <v>70671</v>
      </c>
      <c r="J6" s="119">
        <v>114748</v>
      </c>
    </row>
    <row r="7" spans="3:10">
      <c r="C7" s="120" t="s">
        <v>48</v>
      </c>
      <c r="D7" s="86">
        <v>1487</v>
      </c>
      <c r="E7" s="86">
        <v>14910</v>
      </c>
      <c r="F7" s="86">
        <v>26079</v>
      </c>
      <c r="G7" s="86">
        <v>4982</v>
      </c>
      <c r="H7" s="86">
        <v>47458</v>
      </c>
      <c r="I7" s="86">
        <v>67320</v>
      </c>
      <c r="J7" s="86">
        <v>114778</v>
      </c>
    </row>
    <row r="8" spans="3:10">
      <c r="C8" s="120" t="s">
        <v>49</v>
      </c>
      <c r="D8" s="86">
        <v>1515</v>
      </c>
      <c r="E8" s="86">
        <v>16237</v>
      </c>
      <c r="F8" s="86">
        <v>26227</v>
      </c>
      <c r="G8" s="86">
        <v>4961</v>
      </c>
      <c r="H8" s="86">
        <v>48940</v>
      </c>
      <c r="I8" s="86">
        <v>76261</v>
      </c>
      <c r="J8" s="86">
        <v>125201</v>
      </c>
    </row>
    <row r="9" spans="3:10">
      <c r="C9" s="120" t="s">
        <v>50</v>
      </c>
      <c r="D9" s="86">
        <v>1329</v>
      </c>
      <c r="E9" s="86">
        <v>16872</v>
      </c>
      <c r="F9" s="86">
        <v>30605</v>
      </c>
      <c r="G9" s="86">
        <v>7047</v>
      </c>
      <c r="H9" s="86">
        <v>55853</v>
      </c>
      <c r="I9" s="86">
        <v>67820</v>
      </c>
      <c r="J9" s="86">
        <v>123673</v>
      </c>
    </row>
    <row r="10" spans="3:10">
      <c r="C10" s="120" t="s">
        <v>51</v>
      </c>
      <c r="D10" s="86">
        <v>675</v>
      </c>
      <c r="E10" s="86">
        <v>12024</v>
      </c>
      <c r="F10" s="86">
        <v>27133</v>
      </c>
      <c r="G10" s="86">
        <v>5828</v>
      </c>
      <c r="H10" s="86">
        <v>45660</v>
      </c>
      <c r="I10" s="86">
        <v>54858</v>
      </c>
      <c r="J10" s="86">
        <v>100518</v>
      </c>
    </row>
    <row r="11" spans="3:10">
      <c r="C11" s="120" t="s">
        <v>52</v>
      </c>
      <c r="D11" s="86">
        <v>676</v>
      </c>
      <c r="E11" s="86">
        <v>13365</v>
      </c>
      <c r="F11" s="86">
        <v>26583</v>
      </c>
      <c r="G11" s="86">
        <v>6119</v>
      </c>
      <c r="H11" s="86">
        <v>46743</v>
      </c>
      <c r="I11" s="86">
        <v>54423</v>
      </c>
      <c r="J11" s="86">
        <v>101166</v>
      </c>
    </row>
    <row r="12" spans="3:10">
      <c r="C12" s="120" t="s">
        <v>53</v>
      </c>
      <c r="D12" s="86">
        <v>901</v>
      </c>
      <c r="E12" s="86">
        <v>15254</v>
      </c>
      <c r="F12" s="86">
        <v>32258</v>
      </c>
      <c r="G12" s="86">
        <v>6495</v>
      </c>
      <c r="H12" s="86">
        <v>54908</v>
      </c>
      <c r="I12" s="86">
        <v>73691</v>
      </c>
      <c r="J12" s="86">
        <v>128599</v>
      </c>
    </row>
    <row r="13" spans="3:10">
      <c r="C13" s="120" t="s">
        <v>54</v>
      </c>
      <c r="D13" s="86">
        <v>689</v>
      </c>
      <c r="E13" s="86">
        <v>18035</v>
      </c>
      <c r="F13" s="86">
        <v>32566</v>
      </c>
      <c r="G13" s="86">
        <v>6773</v>
      </c>
      <c r="H13" s="86">
        <v>58063</v>
      </c>
      <c r="I13" s="86">
        <v>76537</v>
      </c>
      <c r="J13" s="86">
        <v>134600</v>
      </c>
    </row>
    <row r="14" spans="3:10" ht="15.75" customHeight="1">
      <c r="C14" s="120" t="s">
        <v>55</v>
      </c>
      <c r="D14" s="86">
        <v>821</v>
      </c>
      <c r="E14" s="86">
        <v>12625</v>
      </c>
      <c r="F14" s="86">
        <v>29792</v>
      </c>
      <c r="G14" s="86">
        <v>5983</v>
      </c>
      <c r="H14" s="86">
        <v>49221</v>
      </c>
      <c r="I14" s="86">
        <v>55813</v>
      </c>
      <c r="J14" s="86">
        <v>105034</v>
      </c>
    </row>
    <row r="15" spans="3:10">
      <c r="C15" s="120" t="s">
        <v>56</v>
      </c>
      <c r="D15" s="86">
        <v>1037</v>
      </c>
      <c r="E15" s="86">
        <v>15763</v>
      </c>
      <c r="F15" s="86">
        <v>32676</v>
      </c>
      <c r="G15" s="86">
        <v>5029</v>
      </c>
      <c r="H15" s="86">
        <v>54505</v>
      </c>
      <c r="I15" s="86">
        <v>67055</v>
      </c>
      <c r="J15" s="86">
        <v>121560</v>
      </c>
    </row>
    <row r="16" spans="3:10">
      <c r="C16" s="120" t="s">
        <v>57</v>
      </c>
      <c r="D16" s="86">
        <v>1573</v>
      </c>
      <c r="E16" s="86">
        <v>14236</v>
      </c>
      <c r="F16" s="86">
        <v>25783</v>
      </c>
      <c r="G16" s="86">
        <v>6737</v>
      </c>
      <c r="H16" s="86">
        <v>48329</v>
      </c>
      <c r="I16" s="86">
        <v>57827</v>
      </c>
      <c r="J16" s="86">
        <v>106156</v>
      </c>
    </row>
    <row r="17" spans="3:12">
      <c r="C17" s="120" t="s">
        <v>58</v>
      </c>
      <c r="D17" s="86">
        <v>1541</v>
      </c>
      <c r="E17" s="86">
        <v>15168</v>
      </c>
      <c r="F17" s="86">
        <v>27573</v>
      </c>
      <c r="G17" s="86">
        <v>5656</v>
      </c>
      <c r="H17" s="86">
        <v>49938</v>
      </c>
      <c r="I17" s="86">
        <v>60630</v>
      </c>
      <c r="J17" s="86">
        <v>110568</v>
      </c>
    </row>
    <row r="18" spans="3:12" ht="15.75" thickBot="1">
      <c r="C18" s="121" t="s">
        <v>87</v>
      </c>
      <c r="D18" s="104">
        <v>13601</v>
      </c>
      <c r="E18" s="104">
        <v>179675</v>
      </c>
      <c r="F18" s="104">
        <v>339574</v>
      </c>
      <c r="G18" s="104">
        <v>70845</v>
      </c>
      <c r="H18" s="104">
        <v>603695</v>
      </c>
      <c r="I18" s="104">
        <v>782906</v>
      </c>
      <c r="J18" s="104">
        <v>1386601</v>
      </c>
    </row>
    <row r="19" spans="3:12" ht="16.5" thickBot="1">
      <c r="C19" s="576" t="s">
        <v>23</v>
      </c>
      <c r="D19" s="577"/>
      <c r="E19" s="577"/>
      <c r="F19" s="577"/>
      <c r="G19" s="577"/>
      <c r="H19" s="577"/>
      <c r="I19" s="577"/>
      <c r="J19" s="578"/>
      <c r="L19" s="43" t="s">
        <v>40</v>
      </c>
    </row>
    <row r="23" spans="3:12">
      <c r="C23" s="592" t="s">
        <v>107</v>
      </c>
      <c r="D23" s="593"/>
      <c r="E23" s="593"/>
      <c r="F23" s="593"/>
      <c r="G23" s="593"/>
      <c r="H23" s="593"/>
      <c r="I23" s="593"/>
      <c r="J23" s="593"/>
    </row>
    <row r="24" spans="3:12">
      <c r="C24" s="594">
        <v>2010</v>
      </c>
      <c r="D24" s="595"/>
      <c r="E24" s="595"/>
      <c r="F24" s="595"/>
      <c r="G24" s="595"/>
      <c r="H24" s="595"/>
      <c r="I24" s="595"/>
      <c r="J24" s="595"/>
    </row>
    <row r="25" spans="3:12" ht="30">
      <c r="C25" s="117" t="s">
        <v>108</v>
      </c>
      <c r="D25" s="85" t="s">
        <v>109</v>
      </c>
      <c r="E25" s="85" t="s">
        <v>98</v>
      </c>
      <c r="F25" s="85" t="s">
        <v>99</v>
      </c>
      <c r="G25" s="85" t="s">
        <v>100</v>
      </c>
      <c r="H25" s="109" t="s">
        <v>106</v>
      </c>
      <c r="I25" s="109" t="s">
        <v>26</v>
      </c>
      <c r="J25" s="109" t="s">
        <v>27</v>
      </c>
    </row>
    <row r="26" spans="3:12">
      <c r="C26" s="118" t="s">
        <v>47</v>
      </c>
      <c r="D26" s="119">
        <v>1545</v>
      </c>
      <c r="E26" s="119">
        <v>17718</v>
      </c>
      <c r="F26" s="119">
        <v>28466</v>
      </c>
      <c r="G26" s="119">
        <v>5852</v>
      </c>
      <c r="H26" s="119">
        <v>53581</v>
      </c>
      <c r="I26" s="119">
        <v>63802</v>
      </c>
      <c r="J26" s="119">
        <v>117383</v>
      </c>
    </row>
    <row r="27" spans="3:12">
      <c r="C27" s="120" t="s">
        <v>48</v>
      </c>
      <c r="D27" s="86">
        <v>1380</v>
      </c>
      <c r="E27" s="86">
        <v>14547</v>
      </c>
      <c r="F27" s="86">
        <v>27056</v>
      </c>
      <c r="G27" s="86">
        <v>4997</v>
      </c>
      <c r="H27" s="86">
        <v>47980</v>
      </c>
      <c r="I27" s="86">
        <v>61408</v>
      </c>
      <c r="J27" s="86">
        <v>109388</v>
      </c>
    </row>
    <row r="28" spans="3:12">
      <c r="C28" s="120" t="s">
        <v>49</v>
      </c>
      <c r="D28" s="86">
        <v>1473</v>
      </c>
      <c r="E28" s="86">
        <v>16465</v>
      </c>
      <c r="F28" s="86">
        <v>28802</v>
      </c>
      <c r="G28" s="86">
        <v>6147</v>
      </c>
      <c r="H28" s="86">
        <v>52887</v>
      </c>
      <c r="I28" s="86">
        <v>67131</v>
      </c>
      <c r="J28" s="86">
        <v>120018</v>
      </c>
    </row>
    <row r="29" spans="3:12">
      <c r="C29" s="120" t="s">
        <v>50</v>
      </c>
      <c r="D29" s="86">
        <v>1320</v>
      </c>
      <c r="E29" s="86">
        <v>14194</v>
      </c>
      <c r="F29" s="86">
        <v>36232</v>
      </c>
      <c r="G29" s="86">
        <v>6997</v>
      </c>
      <c r="H29" s="86">
        <v>58743</v>
      </c>
      <c r="I29" s="86">
        <v>67224</v>
      </c>
      <c r="J29" s="86">
        <v>125967</v>
      </c>
    </row>
    <row r="30" spans="3:12">
      <c r="C30" s="120" t="s">
        <v>51</v>
      </c>
      <c r="D30" s="86">
        <v>697</v>
      </c>
      <c r="E30" s="86">
        <v>13948</v>
      </c>
      <c r="F30" s="86">
        <v>28282</v>
      </c>
      <c r="G30" s="86">
        <v>5952</v>
      </c>
      <c r="H30" s="86">
        <v>48879</v>
      </c>
      <c r="I30" s="86">
        <v>52797</v>
      </c>
      <c r="J30" s="86">
        <v>101676</v>
      </c>
    </row>
    <row r="31" spans="3:12">
      <c r="C31" s="120" t="s">
        <v>52</v>
      </c>
      <c r="D31" s="86">
        <v>797</v>
      </c>
      <c r="E31" s="86">
        <v>11723</v>
      </c>
      <c r="F31" s="86">
        <v>30315</v>
      </c>
      <c r="G31" s="86">
        <v>6423</v>
      </c>
      <c r="H31" s="86">
        <v>49258</v>
      </c>
      <c r="I31" s="86">
        <v>58133</v>
      </c>
      <c r="J31" s="86">
        <v>107391</v>
      </c>
    </row>
    <row r="32" spans="3:12">
      <c r="C32" s="120" t="s">
        <v>53</v>
      </c>
      <c r="D32" s="86">
        <v>888</v>
      </c>
      <c r="E32" s="86">
        <v>16866</v>
      </c>
      <c r="F32" s="86">
        <v>35924</v>
      </c>
      <c r="G32" s="86">
        <v>7348</v>
      </c>
      <c r="H32" s="86">
        <v>61026</v>
      </c>
      <c r="I32" s="86">
        <v>75580</v>
      </c>
      <c r="J32" s="86">
        <v>136606</v>
      </c>
    </row>
    <row r="33" spans="3:10">
      <c r="C33" s="120" t="s">
        <v>54</v>
      </c>
      <c r="D33" s="86">
        <v>1146</v>
      </c>
      <c r="E33" s="86">
        <v>17930</v>
      </c>
      <c r="F33" s="86">
        <v>37909</v>
      </c>
      <c r="G33" s="86">
        <v>7669</v>
      </c>
      <c r="H33" s="86">
        <v>64654</v>
      </c>
      <c r="I33" s="86">
        <v>73726</v>
      </c>
      <c r="J33" s="86">
        <v>138380</v>
      </c>
    </row>
    <row r="34" spans="3:10">
      <c r="C34" s="120" t="s">
        <v>55</v>
      </c>
      <c r="D34" s="86">
        <v>0</v>
      </c>
      <c r="E34" s="86">
        <v>0</v>
      </c>
      <c r="F34" s="86">
        <v>0</v>
      </c>
      <c r="G34" s="86">
        <v>0</v>
      </c>
      <c r="H34" s="86">
        <v>0</v>
      </c>
      <c r="I34" s="86">
        <v>0</v>
      </c>
      <c r="J34" s="86">
        <v>0</v>
      </c>
    </row>
    <row r="35" spans="3:10">
      <c r="C35" s="120" t="s">
        <v>56</v>
      </c>
      <c r="D35" s="86">
        <v>0</v>
      </c>
      <c r="E35" s="86">
        <v>0</v>
      </c>
      <c r="F35" s="86">
        <v>0</v>
      </c>
      <c r="G35" s="86">
        <v>0</v>
      </c>
      <c r="H35" s="86">
        <v>0</v>
      </c>
      <c r="I35" s="86">
        <v>0</v>
      </c>
      <c r="J35" s="86">
        <v>0</v>
      </c>
    </row>
    <row r="36" spans="3:10">
      <c r="C36" s="120" t="s">
        <v>57</v>
      </c>
      <c r="D36" s="86">
        <v>0</v>
      </c>
      <c r="E36" s="86">
        <v>0</v>
      </c>
      <c r="F36" s="86">
        <v>0</v>
      </c>
      <c r="G36" s="86">
        <v>0</v>
      </c>
      <c r="H36" s="86">
        <v>0</v>
      </c>
      <c r="I36" s="86">
        <v>0</v>
      </c>
      <c r="J36" s="86">
        <v>0</v>
      </c>
    </row>
    <row r="37" spans="3:10">
      <c r="C37" s="120" t="s">
        <v>58</v>
      </c>
      <c r="D37" s="86">
        <v>0</v>
      </c>
      <c r="E37" s="86">
        <v>0</v>
      </c>
      <c r="F37" s="86">
        <v>0</v>
      </c>
      <c r="G37" s="86">
        <v>0</v>
      </c>
      <c r="H37" s="86">
        <v>0</v>
      </c>
      <c r="I37" s="86">
        <v>0</v>
      </c>
      <c r="J37" s="86">
        <v>0</v>
      </c>
    </row>
    <row r="38" spans="3:10">
      <c r="C38" s="121" t="s">
        <v>87</v>
      </c>
      <c r="D38" s="104">
        <v>9246</v>
      </c>
      <c r="E38" s="104">
        <v>123391</v>
      </c>
      <c r="F38" s="104">
        <v>252986</v>
      </c>
      <c r="G38" s="104">
        <v>51385</v>
      </c>
      <c r="H38" s="104">
        <v>437008</v>
      </c>
      <c r="I38" s="104">
        <v>519801</v>
      </c>
      <c r="J38" s="104">
        <v>956809</v>
      </c>
    </row>
    <row r="39" spans="3:10">
      <c r="C39" s="576" t="s">
        <v>23</v>
      </c>
      <c r="D39" s="577"/>
      <c r="E39" s="577"/>
      <c r="F39" s="577"/>
      <c r="G39" s="577"/>
      <c r="H39" s="577"/>
      <c r="I39" s="577"/>
      <c r="J39" s="578"/>
    </row>
  </sheetData>
  <mergeCells count="6">
    <mergeCell ref="C39:J39"/>
    <mergeCell ref="C3:J3"/>
    <mergeCell ref="C4:J4"/>
    <mergeCell ref="C19:J19"/>
    <mergeCell ref="C23:J23"/>
    <mergeCell ref="C24:J24"/>
  </mergeCells>
  <hyperlinks>
    <hyperlink ref="L19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89"/>
  <sheetViews>
    <sheetView showGridLines="0" showRowColHeaders="0" zoomScaleNormal="100" workbookViewId="0"/>
  </sheetViews>
  <sheetFormatPr baseColWidth="10" defaultRowHeight="15"/>
  <cols>
    <col min="1" max="1" width="16" customWidth="1"/>
    <col min="14" max="14" width="16.42578125" customWidth="1"/>
  </cols>
  <sheetData>
    <row r="1" spans="2:14" ht="66" customHeight="1"/>
    <row r="2" spans="2:14" ht="23.25">
      <c r="B2" s="599" t="s">
        <v>112</v>
      </c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</row>
    <row r="4" spans="2:14" ht="46.5" customHeight="1">
      <c r="B4" s="596" t="s">
        <v>113</v>
      </c>
      <c r="C4" s="597"/>
      <c r="D4" s="597"/>
      <c r="E4" s="597"/>
      <c r="F4" s="597"/>
      <c r="G4" s="598"/>
    </row>
    <row r="5" spans="2:14">
      <c r="B5" s="54"/>
      <c r="C5" s="54">
        <v>2008</v>
      </c>
      <c r="D5" s="54">
        <v>2009</v>
      </c>
      <c r="E5" s="54">
        <v>2010</v>
      </c>
      <c r="F5" s="54" t="s">
        <v>114</v>
      </c>
      <c r="G5" s="54" t="s">
        <v>115</v>
      </c>
    </row>
    <row r="6" spans="2:14">
      <c r="B6" s="122" t="s">
        <v>39</v>
      </c>
      <c r="C6" s="50">
        <v>125609</v>
      </c>
      <c r="D6" s="50">
        <v>114748</v>
      </c>
      <c r="E6" s="50">
        <v>117383</v>
      </c>
      <c r="F6" s="123">
        <f>D6/C6-1</f>
        <v>-8.6466734071603102E-2</v>
      </c>
      <c r="G6" s="123">
        <f>E6/D6-1</f>
        <v>2.2963363195872777E-2</v>
      </c>
    </row>
    <row r="7" spans="2:14">
      <c r="B7" s="124" t="s">
        <v>38</v>
      </c>
      <c r="C7" s="35">
        <v>137012</v>
      </c>
      <c r="D7" s="35">
        <v>114778</v>
      </c>
      <c r="E7" s="35">
        <v>109388</v>
      </c>
      <c r="F7" s="125">
        <f t="shared" ref="F7:G18" si="0">D7/C7-1</f>
        <v>-0.16227775669284439</v>
      </c>
      <c r="G7" s="125">
        <f t="shared" si="0"/>
        <v>-4.6960218857272307E-2</v>
      </c>
    </row>
    <row r="8" spans="2:14">
      <c r="B8" s="124" t="s">
        <v>37</v>
      </c>
      <c r="C8" s="35">
        <v>147299</v>
      </c>
      <c r="D8" s="35">
        <v>125201</v>
      </c>
      <c r="E8" s="35">
        <v>120018</v>
      </c>
      <c r="F8" s="125">
        <f t="shared" si="0"/>
        <v>-0.15002138507389728</v>
      </c>
      <c r="G8" s="125">
        <f t="shared" si="0"/>
        <v>-4.1397432927852029E-2</v>
      </c>
    </row>
    <row r="9" spans="2:14">
      <c r="B9" s="124" t="s">
        <v>36</v>
      </c>
      <c r="C9" s="35">
        <v>118862</v>
      </c>
      <c r="D9" s="35">
        <v>123673</v>
      </c>
      <c r="E9" s="35">
        <v>125967</v>
      </c>
      <c r="F9" s="125">
        <f t="shared" si="0"/>
        <v>4.0475509414278799E-2</v>
      </c>
      <c r="G9" s="125">
        <f t="shared" si="0"/>
        <v>1.8548915284662071E-2</v>
      </c>
    </row>
    <row r="10" spans="2:14">
      <c r="B10" s="124" t="s">
        <v>35</v>
      </c>
      <c r="C10" s="35">
        <v>113690</v>
      </c>
      <c r="D10" s="35">
        <v>100518</v>
      </c>
      <c r="E10" s="35">
        <v>101676</v>
      </c>
      <c r="F10" s="125">
        <f t="shared" si="0"/>
        <v>-0.11585891459231246</v>
      </c>
      <c r="G10" s="125">
        <f t="shared" si="0"/>
        <v>1.1520324717960939E-2</v>
      </c>
    </row>
    <row r="11" spans="2:14">
      <c r="B11" s="124" t="s">
        <v>34</v>
      </c>
      <c r="C11" s="35">
        <v>120859</v>
      </c>
      <c r="D11" s="35">
        <v>101166</v>
      </c>
      <c r="E11" s="35">
        <v>107391</v>
      </c>
      <c r="F11" s="125">
        <f t="shared" si="0"/>
        <v>-0.16294194060847766</v>
      </c>
      <c r="G11" s="125">
        <f t="shared" si="0"/>
        <v>6.1532530692129717E-2</v>
      </c>
    </row>
    <row r="12" spans="2:14">
      <c r="B12" s="124" t="s">
        <v>33</v>
      </c>
      <c r="C12" s="35">
        <v>132846</v>
      </c>
      <c r="D12" s="35">
        <v>128599</v>
      </c>
      <c r="E12" s="35">
        <v>136606</v>
      </c>
      <c r="F12" s="125">
        <f t="shared" si="0"/>
        <v>-3.1969347966818717E-2</v>
      </c>
      <c r="G12" s="125">
        <f t="shared" si="0"/>
        <v>6.2263314644748435E-2</v>
      </c>
    </row>
    <row r="13" spans="2:14">
      <c r="B13" s="124" t="s">
        <v>32</v>
      </c>
      <c r="C13" s="35">
        <v>145365</v>
      </c>
      <c r="D13" s="35">
        <v>134600</v>
      </c>
      <c r="E13" s="35">
        <v>138380</v>
      </c>
      <c r="F13" s="125">
        <f t="shared" si="0"/>
        <v>-7.405496508788223E-2</v>
      </c>
      <c r="G13" s="125">
        <f t="shared" si="0"/>
        <v>2.8083209509658147E-2</v>
      </c>
    </row>
    <row r="14" spans="2:14">
      <c r="B14" s="124" t="s">
        <v>31</v>
      </c>
      <c r="C14" s="35">
        <v>109237</v>
      </c>
      <c r="D14" s="35">
        <v>105034</v>
      </c>
      <c r="E14" s="35">
        <v>0</v>
      </c>
      <c r="F14" s="125">
        <f t="shared" si="0"/>
        <v>-3.8475974257806467E-2</v>
      </c>
      <c r="G14" s="125"/>
    </row>
    <row r="15" spans="2:14">
      <c r="B15" s="124" t="s">
        <v>30</v>
      </c>
      <c r="C15" s="35">
        <v>130594</v>
      </c>
      <c r="D15" s="35">
        <v>121560</v>
      </c>
      <c r="E15" s="35">
        <v>0</v>
      </c>
      <c r="F15" s="125">
        <f t="shared" si="0"/>
        <v>-6.9176225554007043E-2</v>
      </c>
      <c r="G15" s="125"/>
    </row>
    <row r="16" spans="2:14">
      <c r="B16" s="124" t="s">
        <v>29</v>
      </c>
      <c r="C16" s="35">
        <v>130980</v>
      </c>
      <c r="D16" s="35">
        <v>106156</v>
      </c>
      <c r="E16" s="35">
        <v>0</v>
      </c>
      <c r="F16" s="125">
        <f t="shared" si="0"/>
        <v>-0.18952511833867769</v>
      </c>
      <c r="G16" s="125"/>
    </row>
    <row r="17" spans="2:7">
      <c r="B17" s="124" t="s">
        <v>28</v>
      </c>
      <c r="C17" s="35">
        <v>118469</v>
      </c>
      <c r="D17" s="35">
        <v>110568</v>
      </c>
      <c r="E17" s="35">
        <v>0</v>
      </c>
      <c r="F17" s="125">
        <f t="shared" si="0"/>
        <v>-6.6692552482083944E-2</v>
      </c>
      <c r="G17" s="125"/>
    </row>
    <row r="18" spans="2:7">
      <c r="B18" s="126" t="s">
        <v>78</v>
      </c>
      <c r="C18" s="53">
        <f>SUM(C6:C17)</f>
        <v>1530822</v>
      </c>
      <c r="D18" s="53">
        <f>SUM(D6:D17)</f>
        <v>1386601</v>
      </c>
      <c r="E18" s="53">
        <f>SUM(E6:E17)</f>
        <v>956809</v>
      </c>
      <c r="F18" s="127">
        <f t="shared" si="0"/>
        <v>-9.4211475926005761E-2</v>
      </c>
      <c r="G18" s="127"/>
    </row>
    <row r="19" spans="2:7" ht="24.75" customHeight="1">
      <c r="B19" s="600" t="s">
        <v>116</v>
      </c>
      <c r="C19" s="601"/>
      <c r="D19" s="601"/>
      <c r="E19" s="601"/>
      <c r="F19" s="601"/>
      <c r="G19" s="602"/>
    </row>
    <row r="20" spans="2:7" ht="7.5" customHeight="1"/>
    <row r="21" spans="2:7" ht="7.5" customHeight="1"/>
    <row r="22" spans="2:7" ht="45.75" customHeight="1">
      <c r="B22" s="596" t="s">
        <v>117</v>
      </c>
      <c r="C22" s="597"/>
      <c r="D22" s="597"/>
      <c r="E22" s="597"/>
      <c r="F22" s="597"/>
      <c r="G22" s="598"/>
    </row>
    <row r="23" spans="2:7">
      <c r="B23" s="54"/>
      <c r="C23" s="54">
        <v>2008</v>
      </c>
      <c r="D23" s="54">
        <v>2009</v>
      </c>
      <c r="E23" s="54">
        <v>2010</v>
      </c>
      <c r="F23" s="54" t="s">
        <v>114</v>
      </c>
      <c r="G23" s="54" t="s">
        <v>115</v>
      </c>
    </row>
    <row r="24" spans="2:7">
      <c r="B24" s="122" t="s">
        <v>39</v>
      </c>
      <c r="C24" s="50">
        <v>52426</v>
      </c>
      <c r="D24" s="50">
        <v>44558</v>
      </c>
      <c r="E24" s="50">
        <v>43200</v>
      </c>
      <c r="F24" s="123">
        <f>D24/C24-1</f>
        <v>-0.15007820547056805</v>
      </c>
      <c r="G24" s="123">
        <f>E24/D24-1</f>
        <v>-3.0477130930472662E-2</v>
      </c>
    </row>
    <row r="25" spans="2:7">
      <c r="B25" s="124" t="s">
        <v>38</v>
      </c>
      <c r="C25" s="35">
        <v>60644</v>
      </c>
      <c r="D25" s="35">
        <v>43882</v>
      </c>
      <c r="E25" s="35">
        <v>40514</v>
      </c>
      <c r="F25" s="125">
        <f t="shared" ref="F25:G36" si="1">D25/C25-1</f>
        <v>-0.27639997361651603</v>
      </c>
      <c r="G25" s="125">
        <f t="shared" si="1"/>
        <v>-7.6751287543867619E-2</v>
      </c>
    </row>
    <row r="26" spans="2:7">
      <c r="B26" s="124" t="s">
        <v>37</v>
      </c>
      <c r="C26" s="35">
        <v>58858</v>
      </c>
      <c r="D26" s="35">
        <v>49459</v>
      </c>
      <c r="E26" s="35">
        <v>47668</v>
      </c>
      <c r="F26" s="125">
        <f t="shared" si="1"/>
        <v>-0.15968942199870872</v>
      </c>
      <c r="G26" s="125">
        <f t="shared" si="1"/>
        <v>-3.6211811803716243E-2</v>
      </c>
    </row>
    <row r="27" spans="2:7">
      <c r="B27" s="124" t="s">
        <v>36</v>
      </c>
      <c r="C27" s="35">
        <v>57705</v>
      </c>
      <c r="D27" s="35">
        <v>49822</v>
      </c>
      <c r="E27" s="35">
        <v>54725</v>
      </c>
      <c r="F27" s="125">
        <f t="shared" si="1"/>
        <v>-0.13660861277185687</v>
      </c>
      <c r="G27" s="125">
        <f t="shared" si="1"/>
        <v>9.841034081329525E-2</v>
      </c>
    </row>
    <row r="28" spans="2:7">
      <c r="B28" s="124" t="s">
        <v>35</v>
      </c>
      <c r="C28" s="35">
        <v>57708</v>
      </c>
      <c r="D28" s="35">
        <v>46670</v>
      </c>
      <c r="E28" s="35">
        <v>46169</v>
      </c>
      <c r="F28" s="125">
        <f t="shared" si="1"/>
        <v>-0.19127330699383105</v>
      </c>
      <c r="G28" s="125">
        <f t="shared" si="1"/>
        <v>-1.0734947503749703E-2</v>
      </c>
    </row>
    <row r="29" spans="2:7">
      <c r="B29" s="124" t="s">
        <v>34</v>
      </c>
      <c r="C29" s="35">
        <v>60007</v>
      </c>
      <c r="D29" s="35">
        <v>49120</v>
      </c>
      <c r="E29" s="35">
        <v>52067</v>
      </c>
      <c r="F29" s="125">
        <f t="shared" si="1"/>
        <v>-0.18142883330278137</v>
      </c>
      <c r="G29" s="125">
        <f t="shared" si="1"/>
        <v>5.9995928338762106E-2</v>
      </c>
    </row>
    <row r="30" spans="2:7">
      <c r="B30" s="124" t="s">
        <v>33</v>
      </c>
      <c r="C30" s="35">
        <v>63538</v>
      </c>
      <c r="D30" s="35">
        <v>55756</v>
      </c>
      <c r="E30" s="35">
        <v>58213</v>
      </c>
      <c r="F30" s="125">
        <f t="shared" si="1"/>
        <v>-0.12247788724857567</v>
      </c>
      <c r="G30" s="125">
        <f t="shared" si="1"/>
        <v>4.4067006241480744E-2</v>
      </c>
    </row>
    <row r="31" spans="2:7">
      <c r="B31" s="124" t="s">
        <v>32</v>
      </c>
      <c r="C31" s="35">
        <v>61171</v>
      </c>
      <c r="D31" s="35">
        <v>50424</v>
      </c>
      <c r="E31" s="35">
        <v>53264</v>
      </c>
      <c r="F31" s="125">
        <f t="shared" si="1"/>
        <v>-0.17568782593058807</v>
      </c>
      <c r="G31" s="125">
        <f t="shared" si="1"/>
        <v>5.632238616531815E-2</v>
      </c>
    </row>
    <row r="32" spans="2:7">
      <c r="B32" s="124" t="s">
        <v>31</v>
      </c>
      <c r="C32" s="35">
        <v>54935</v>
      </c>
      <c r="D32" s="35">
        <v>50118</v>
      </c>
      <c r="E32" s="35">
        <v>0</v>
      </c>
      <c r="F32" s="125">
        <f t="shared" si="1"/>
        <v>-8.7685446436697956E-2</v>
      </c>
      <c r="G32" s="125"/>
    </row>
    <row r="33" spans="2:7">
      <c r="B33" s="124" t="s">
        <v>30</v>
      </c>
      <c r="C33" s="35">
        <v>63519</v>
      </c>
      <c r="D33" s="35">
        <v>59190</v>
      </c>
      <c r="E33" s="35">
        <v>0</v>
      </c>
      <c r="F33" s="125">
        <f t="shared" si="1"/>
        <v>-6.8152836159259489E-2</v>
      </c>
      <c r="G33" s="125"/>
    </row>
    <row r="34" spans="2:7">
      <c r="B34" s="124" t="s">
        <v>29</v>
      </c>
      <c r="C34" s="35">
        <v>50815</v>
      </c>
      <c r="D34" s="35">
        <v>39694</v>
      </c>
      <c r="E34" s="35">
        <v>0</v>
      </c>
      <c r="F34" s="125">
        <f t="shared" si="1"/>
        <v>-0.21885270097412179</v>
      </c>
      <c r="G34" s="125"/>
    </row>
    <row r="35" spans="2:7">
      <c r="B35" s="124" t="s">
        <v>28</v>
      </c>
      <c r="C35" s="35">
        <v>48196</v>
      </c>
      <c r="D35" s="35">
        <v>40763</v>
      </c>
      <c r="E35" s="35">
        <v>0</v>
      </c>
      <c r="F35" s="125">
        <f t="shared" si="1"/>
        <v>-0.15422441696406342</v>
      </c>
      <c r="G35" s="125"/>
    </row>
    <row r="36" spans="2:7">
      <c r="B36" s="126" t="s">
        <v>78</v>
      </c>
      <c r="C36" s="53">
        <f>SUM(C24:C35)</f>
        <v>689522</v>
      </c>
      <c r="D36" s="53">
        <f>SUM(D24:D35)</f>
        <v>579456</v>
      </c>
      <c r="E36" s="53">
        <f>SUM(E24:E35)</f>
        <v>395820</v>
      </c>
      <c r="F36" s="127">
        <f t="shared" si="1"/>
        <v>-0.15962652388176157</v>
      </c>
      <c r="G36" s="127"/>
    </row>
    <row r="37" spans="2:7" ht="24" customHeight="1">
      <c r="B37" s="600" t="s">
        <v>116</v>
      </c>
      <c r="C37" s="601"/>
      <c r="D37" s="601"/>
      <c r="E37" s="601"/>
      <c r="F37" s="601"/>
      <c r="G37" s="602"/>
    </row>
    <row r="38" spans="2:7" ht="7.5" customHeight="1">
      <c r="B38" s="128"/>
      <c r="C38" s="128"/>
      <c r="D38" s="128"/>
      <c r="E38" s="128"/>
      <c r="F38" s="128"/>
    </row>
    <row r="39" spans="2:7" ht="8.25" customHeight="1"/>
    <row r="40" spans="2:7" ht="45.75" customHeight="1">
      <c r="B40" s="596" t="s">
        <v>118</v>
      </c>
      <c r="C40" s="597"/>
      <c r="D40" s="597"/>
      <c r="E40" s="597"/>
      <c r="F40" s="597"/>
      <c r="G40" s="598"/>
    </row>
    <row r="41" spans="2:7">
      <c r="B41" s="54"/>
      <c r="C41" s="54">
        <v>2008</v>
      </c>
      <c r="D41" s="54">
        <v>2009</v>
      </c>
      <c r="E41" s="54">
        <v>2010</v>
      </c>
      <c r="F41" s="54" t="s">
        <v>114</v>
      </c>
      <c r="G41" s="54" t="s">
        <v>115</v>
      </c>
    </row>
    <row r="42" spans="2:7">
      <c r="B42" s="122" t="s">
        <v>39</v>
      </c>
      <c r="C42" s="50">
        <v>6625</v>
      </c>
      <c r="D42" s="50">
        <v>6716</v>
      </c>
      <c r="E42" s="50">
        <v>10081</v>
      </c>
      <c r="F42" s="123">
        <f>D42/C42-1</f>
        <v>1.3735849056603744E-2</v>
      </c>
      <c r="G42" s="123">
        <f>E42/D42-1</f>
        <v>0.50104228707564036</v>
      </c>
    </row>
    <row r="43" spans="2:7">
      <c r="B43" s="124" t="s">
        <v>38</v>
      </c>
      <c r="C43" s="35">
        <v>7394</v>
      </c>
      <c r="D43" s="35">
        <v>6733</v>
      </c>
      <c r="E43" s="35">
        <v>8654</v>
      </c>
      <c r="F43" s="125">
        <f t="shared" ref="F43:G54" si="2">D43/C43-1</f>
        <v>-8.9396808222883428E-2</v>
      </c>
      <c r="G43" s="125">
        <f t="shared" si="2"/>
        <v>0.28531115401752571</v>
      </c>
    </row>
    <row r="44" spans="2:7">
      <c r="B44" s="124" t="s">
        <v>37</v>
      </c>
      <c r="C44" s="35">
        <v>12821</v>
      </c>
      <c r="D44" s="35">
        <v>6950</v>
      </c>
      <c r="E44" s="35">
        <v>13577</v>
      </c>
      <c r="F44" s="125">
        <f t="shared" si="2"/>
        <v>-0.45792059901723736</v>
      </c>
      <c r="G44" s="125">
        <f t="shared" si="2"/>
        <v>0.95352517985611507</v>
      </c>
    </row>
    <row r="45" spans="2:7">
      <c r="B45" s="124" t="s">
        <v>36</v>
      </c>
      <c r="C45" s="35">
        <v>14919</v>
      </c>
      <c r="D45" s="35">
        <v>24722</v>
      </c>
      <c r="E45" s="35">
        <v>24632</v>
      </c>
      <c r="F45" s="125">
        <f t="shared" si="2"/>
        <v>0.65708157383202637</v>
      </c>
      <c r="G45" s="125">
        <f t="shared" si="2"/>
        <v>-3.6404821616373706E-3</v>
      </c>
    </row>
    <row r="46" spans="2:7">
      <c r="B46" s="124" t="s">
        <v>35</v>
      </c>
      <c r="C46" s="35">
        <v>21583</v>
      </c>
      <c r="D46" s="35">
        <v>22307</v>
      </c>
      <c r="E46" s="35">
        <v>22652</v>
      </c>
      <c r="F46" s="125">
        <f t="shared" si="2"/>
        <v>3.3544919612658042E-2</v>
      </c>
      <c r="G46" s="125">
        <f t="shared" si="2"/>
        <v>1.5465997220603489E-2</v>
      </c>
    </row>
    <row r="47" spans="2:7">
      <c r="B47" s="124" t="s">
        <v>34</v>
      </c>
      <c r="C47" s="35">
        <v>25060</v>
      </c>
      <c r="D47" s="35">
        <v>20291</v>
      </c>
      <c r="E47" s="35">
        <v>23014</v>
      </c>
      <c r="F47" s="125">
        <f t="shared" si="2"/>
        <v>-0.19030327214684761</v>
      </c>
      <c r="G47" s="125">
        <f t="shared" si="2"/>
        <v>0.13419742743088059</v>
      </c>
    </row>
    <row r="48" spans="2:7">
      <c r="B48" s="124" t="s">
        <v>33</v>
      </c>
      <c r="C48" s="35">
        <v>27080</v>
      </c>
      <c r="D48" s="35">
        <v>33146</v>
      </c>
      <c r="E48" s="35">
        <v>35576</v>
      </c>
      <c r="F48" s="125">
        <f t="shared" si="2"/>
        <v>0.22400295420974881</v>
      </c>
      <c r="G48" s="125">
        <f t="shared" si="2"/>
        <v>7.3312013515959729E-2</v>
      </c>
    </row>
    <row r="49" spans="2:7">
      <c r="B49" s="124" t="s">
        <v>32</v>
      </c>
      <c r="C49" s="35">
        <v>36335</v>
      </c>
      <c r="D49" s="35">
        <v>43437</v>
      </c>
      <c r="E49" s="35">
        <v>43450</v>
      </c>
      <c r="F49" s="125">
        <f t="shared" si="2"/>
        <v>0.19545892390257325</v>
      </c>
      <c r="G49" s="125">
        <f t="shared" si="2"/>
        <v>2.9928402053558401E-4</v>
      </c>
    </row>
    <row r="50" spans="2:7">
      <c r="B50" s="124" t="s">
        <v>31</v>
      </c>
      <c r="C50" s="35">
        <v>18574</v>
      </c>
      <c r="D50" s="35">
        <v>24836</v>
      </c>
      <c r="E50" s="35">
        <v>0</v>
      </c>
      <c r="F50" s="125">
        <f t="shared" si="2"/>
        <v>0.33713793474749654</v>
      </c>
      <c r="G50" s="125"/>
    </row>
    <row r="51" spans="2:7">
      <c r="B51" s="124" t="s">
        <v>30</v>
      </c>
      <c r="C51" s="35">
        <v>12920</v>
      </c>
      <c r="D51" s="35">
        <v>17095</v>
      </c>
      <c r="E51" s="35">
        <v>0</v>
      </c>
      <c r="F51" s="125">
        <f t="shared" si="2"/>
        <v>0.32314241486068118</v>
      </c>
      <c r="G51" s="125"/>
    </row>
    <row r="52" spans="2:7">
      <c r="B52" s="124" t="s">
        <v>29</v>
      </c>
      <c r="C52" s="35">
        <v>8537</v>
      </c>
      <c r="D52" s="35">
        <v>9385</v>
      </c>
      <c r="E52" s="35">
        <v>0</v>
      </c>
      <c r="F52" s="125">
        <f t="shared" si="2"/>
        <v>9.9332318144547349E-2</v>
      </c>
      <c r="G52" s="125"/>
    </row>
    <row r="53" spans="2:7">
      <c r="B53" s="124" t="s">
        <v>28</v>
      </c>
      <c r="C53" s="35">
        <v>7622</v>
      </c>
      <c r="D53" s="35">
        <v>13156</v>
      </c>
      <c r="E53" s="35">
        <v>0</v>
      </c>
      <c r="F53" s="125">
        <f t="shared" si="2"/>
        <v>0.72605615324061934</v>
      </c>
      <c r="G53" s="125"/>
    </row>
    <row r="54" spans="2:7">
      <c r="B54" s="126" t="s">
        <v>78</v>
      </c>
      <c r="C54" s="53">
        <f>SUM(C42:C53)</f>
        <v>199470</v>
      </c>
      <c r="D54" s="53">
        <f>SUM(D42:D53)</f>
        <v>228774</v>
      </c>
      <c r="E54" s="53">
        <f>SUM(E42:E53)</f>
        <v>181636</v>
      </c>
      <c r="F54" s="127">
        <f t="shared" si="2"/>
        <v>0.1469093096706271</v>
      </c>
      <c r="G54" s="127"/>
    </row>
    <row r="55" spans="2:7" ht="24.75" customHeight="1">
      <c r="B55" s="600" t="s">
        <v>116</v>
      </c>
      <c r="C55" s="601"/>
      <c r="D55" s="601"/>
      <c r="E55" s="601"/>
      <c r="F55" s="601"/>
      <c r="G55" s="602"/>
    </row>
    <row r="56" spans="2:7" ht="8.25" customHeight="1"/>
    <row r="57" spans="2:7" ht="7.5" customHeight="1"/>
    <row r="58" spans="2:7" ht="45" customHeight="1">
      <c r="B58" s="596" t="s">
        <v>119</v>
      </c>
      <c r="C58" s="597"/>
      <c r="D58" s="597"/>
      <c r="E58" s="597"/>
      <c r="F58" s="597"/>
      <c r="G58" s="598"/>
    </row>
    <row r="59" spans="2:7">
      <c r="B59" s="54"/>
      <c r="C59" s="54">
        <v>2008</v>
      </c>
      <c r="D59" s="54">
        <v>2009</v>
      </c>
      <c r="E59" s="54">
        <v>2010</v>
      </c>
      <c r="F59" s="54" t="s">
        <v>114</v>
      </c>
      <c r="G59" s="54" t="s">
        <v>115</v>
      </c>
    </row>
    <row r="60" spans="2:7">
      <c r="B60" s="122" t="s">
        <v>39</v>
      </c>
      <c r="C60" s="50">
        <v>8182</v>
      </c>
      <c r="D60" s="50">
        <v>6955</v>
      </c>
      <c r="E60" s="50">
        <v>7319</v>
      </c>
      <c r="F60" s="123">
        <f>D60/C60-1</f>
        <v>-0.14996333414813001</v>
      </c>
      <c r="G60" s="123">
        <f>E60/D60-1</f>
        <v>5.2336448598130803E-2</v>
      </c>
    </row>
    <row r="61" spans="2:7">
      <c r="B61" s="124" t="s">
        <v>38</v>
      </c>
      <c r="C61" s="35">
        <v>7631</v>
      </c>
      <c r="D61" s="35">
        <v>6667</v>
      </c>
      <c r="E61" s="35">
        <v>7061</v>
      </c>
      <c r="F61" s="125">
        <f t="shared" ref="F61:G72" si="3">D61/C61-1</f>
        <v>-0.12632682479360502</v>
      </c>
      <c r="G61" s="125">
        <f t="shared" si="3"/>
        <v>5.9097045147742611E-2</v>
      </c>
    </row>
    <row r="62" spans="2:7">
      <c r="B62" s="124" t="s">
        <v>37</v>
      </c>
      <c r="C62" s="35">
        <v>9094</v>
      </c>
      <c r="D62" s="35">
        <v>7514</v>
      </c>
      <c r="E62" s="35">
        <v>6834</v>
      </c>
      <c r="F62" s="125">
        <f t="shared" si="3"/>
        <v>-0.1737409280844513</v>
      </c>
      <c r="G62" s="125">
        <f t="shared" si="3"/>
        <v>-9.0497737556561098E-2</v>
      </c>
    </row>
    <row r="63" spans="2:7">
      <c r="B63" s="124" t="s">
        <v>36</v>
      </c>
      <c r="C63" s="35">
        <v>9111</v>
      </c>
      <c r="D63" s="35">
        <v>8255</v>
      </c>
      <c r="E63" s="35">
        <v>7532</v>
      </c>
      <c r="F63" s="125">
        <f t="shared" si="3"/>
        <v>-9.3952365272747196E-2</v>
      </c>
      <c r="G63" s="125">
        <f t="shared" si="3"/>
        <v>-8.7583282858873401E-2</v>
      </c>
    </row>
    <row r="64" spans="2:7">
      <c r="B64" s="124" t="s">
        <v>35</v>
      </c>
      <c r="C64" s="35">
        <v>7192</v>
      </c>
      <c r="D64" s="35">
        <v>5933</v>
      </c>
      <c r="E64" s="35">
        <v>6155</v>
      </c>
      <c r="F64" s="125">
        <f t="shared" si="3"/>
        <v>-0.17505561735261399</v>
      </c>
      <c r="G64" s="125">
        <f t="shared" si="3"/>
        <v>3.7417832462497858E-2</v>
      </c>
    </row>
    <row r="65" spans="2:7">
      <c r="B65" s="124" t="s">
        <v>34</v>
      </c>
      <c r="C65" s="35">
        <v>6084</v>
      </c>
      <c r="D65" s="35">
        <v>5676</v>
      </c>
      <c r="E65" s="35">
        <v>6045</v>
      </c>
      <c r="F65" s="125">
        <f t="shared" si="3"/>
        <v>-6.7061143984220917E-2</v>
      </c>
      <c r="G65" s="125">
        <f t="shared" si="3"/>
        <v>6.5010570824524327E-2</v>
      </c>
    </row>
    <row r="66" spans="2:7">
      <c r="B66" s="124" t="s">
        <v>33</v>
      </c>
      <c r="C66" s="35">
        <v>5797</v>
      </c>
      <c r="D66" s="35">
        <v>5616</v>
      </c>
      <c r="E66" s="35">
        <v>6575</v>
      </c>
      <c r="F66" s="125">
        <f t="shared" si="3"/>
        <v>-3.1223046403312082E-2</v>
      </c>
      <c r="G66" s="125">
        <f t="shared" si="3"/>
        <v>0.17076210826210825</v>
      </c>
    </row>
    <row r="67" spans="2:7">
      <c r="B67" s="124" t="s">
        <v>32</v>
      </c>
      <c r="C67" s="35">
        <v>7092</v>
      </c>
      <c r="D67" s="35">
        <v>5596</v>
      </c>
      <c r="E67" s="35">
        <v>6071</v>
      </c>
      <c r="F67" s="125">
        <f t="shared" si="3"/>
        <v>-0.21094190637337851</v>
      </c>
      <c r="G67" s="125">
        <f t="shared" si="3"/>
        <v>8.488205861329523E-2</v>
      </c>
    </row>
    <row r="68" spans="2:7">
      <c r="B68" s="124" t="s">
        <v>31</v>
      </c>
      <c r="C68" s="35">
        <v>6657</v>
      </c>
      <c r="D68" s="35">
        <v>5724</v>
      </c>
      <c r="E68" s="35">
        <v>0</v>
      </c>
      <c r="F68" s="125">
        <f t="shared" si="3"/>
        <v>-0.14015322217214965</v>
      </c>
      <c r="G68" s="125"/>
    </row>
    <row r="69" spans="2:7">
      <c r="B69" s="124" t="s">
        <v>30</v>
      </c>
      <c r="C69" s="35">
        <v>7135</v>
      </c>
      <c r="D69" s="35">
        <v>7076</v>
      </c>
      <c r="E69" s="35">
        <v>0</v>
      </c>
      <c r="F69" s="125">
        <f t="shared" si="3"/>
        <v>-8.2690960056062135E-3</v>
      </c>
      <c r="G69" s="125"/>
    </row>
    <row r="70" spans="2:7">
      <c r="B70" s="124" t="s">
        <v>29</v>
      </c>
      <c r="C70" s="35">
        <v>9579</v>
      </c>
      <c r="D70" s="35">
        <v>7018</v>
      </c>
      <c r="E70" s="35">
        <v>0</v>
      </c>
      <c r="F70" s="125">
        <f t="shared" si="3"/>
        <v>-0.26735567386992376</v>
      </c>
      <c r="G70" s="125"/>
    </row>
    <row r="71" spans="2:7">
      <c r="B71" s="124" t="s">
        <v>28</v>
      </c>
      <c r="C71" s="35">
        <v>7059</v>
      </c>
      <c r="D71" s="35">
        <v>6458</v>
      </c>
      <c r="E71" s="35">
        <v>0</v>
      </c>
      <c r="F71" s="125">
        <f t="shared" si="3"/>
        <v>-8.5139538178212182E-2</v>
      </c>
      <c r="G71" s="125"/>
    </row>
    <row r="72" spans="2:7">
      <c r="B72" s="126" t="s">
        <v>78</v>
      </c>
      <c r="C72" s="53">
        <f>SUM(C60:C71)</f>
        <v>90613</v>
      </c>
      <c r="D72" s="53">
        <f>SUM(D60:D71)</f>
        <v>78488</v>
      </c>
      <c r="E72" s="53">
        <f>SUM(E60:E71)</f>
        <v>53592</v>
      </c>
      <c r="F72" s="127">
        <f t="shared" si="3"/>
        <v>-0.13381082184675486</v>
      </c>
      <c r="G72" s="127"/>
    </row>
    <row r="73" spans="2:7" ht="22.5" customHeight="1">
      <c r="B73" s="600" t="s">
        <v>116</v>
      </c>
      <c r="C73" s="601"/>
      <c r="D73" s="601"/>
      <c r="E73" s="601"/>
      <c r="F73" s="601"/>
      <c r="G73" s="602"/>
    </row>
    <row r="74" spans="2:7" ht="9" customHeight="1"/>
    <row r="75" spans="2:7" ht="9.75" customHeight="1"/>
    <row r="76" spans="2:7" ht="46.5" customHeight="1">
      <c r="B76" s="596" t="s">
        <v>120</v>
      </c>
      <c r="C76" s="597"/>
      <c r="D76" s="597"/>
      <c r="E76" s="597"/>
      <c r="F76" s="597"/>
      <c r="G76" s="598"/>
    </row>
    <row r="77" spans="2:7">
      <c r="B77" s="54"/>
      <c r="C77" s="54">
        <v>2008</v>
      </c>
      <c r="D77" s="54">
        <v>2009</v>
      </c>
      <c r="E77" s="54">
        <v>2010</v>
      </c>
      <c r="F77" s="54" t="s">
        <v>114</v>
      </c>
      <c r="G77" s="54" t="s">
        <v>115</v>
      </c>
    </row>
    <row r="78" spans="2:7">
      <c r="B78" s="122" t="s">
        <v>39</v>
      </c>
      <c r="C78" s="50">
        <v>8222</v>
      </c>
      <c r="D78" s="50">
        <v>7263</v>
      </c>
      <c r="E78" s="50">
        <v>6063</v>
      </c>
      <c r="F78" s="123">
        <f>D78/C78-1</f>
        <v>-0.11663828752128436</v>
      </c>
      <c r="G78" s="123">
        <f>E78/D78-1</f>
        <v>-0.16522098306484923</v>
      </c>
    </row>
    <row r="79" spans="2:7">
      <c r="B79" s="124" t="s">
        <v>38</v>
      </c>
      <c r="C79" s="35">
        <v>8916</v>
      </c>
      <c r="D79" s="35">
        <v>6630</v>
      </c>
      <c r="E79" s="35">
        <v>6299</v>
      </c>
      <c r="F79" s="125">
        <f t="shared" ref="F79:G90" si="4">D79/C79-1</f>
        <v>-0.25639300134589504</v>
      </c>
      <c r="G79" s="125">
        <f t="shared" si="4"/>
        <v>-4.992458521870291E-2</v>
      </c>
    </row>
    <row r="80" spans="2:7">
      <c r="B80" s="124" t="s">
        <v>37</v>
      </c>
      <c r="C80" s="35">
        <v>9032</v>
      </c>
      <c r="D80" s="35">
        <v>8277</v>
      </c>
      <c r="E80" s="35">
        <v>5959</v>
      </c>
      <c r="F80" s="125">
        <f t="shared" si="4"/>
        <v>-8.3591674047829967E-2</v>
      </c>
      <c r="G80" s="125">
        <f t="shared" si="4"/>
        <v>-0.28005315935725505</v>
      </c>
    </row>
    <row r="81" spans="2:7">
      <c r="B81" s="124" t="s">
        <v>36</v>
      </c>
      <c r="C81" s="35">
        <v>3058</v>
      </c>
      <c r="D81" s="35">
        <v>3631</v>
      </c>
      <c r="E81" s="35">
        <v>1842</v>
      </c>
      <c r="F81" s="125">
        <f t="shared" si="4"/>
        <v>0.18737737083060835</v>
      </c>
      <c r="G81" s="125">
        <f t="shared" si="4"/>
        <v>-0.49270173505921233</v>
      </c>
    </row>
    <row r="82" spans="2:7">
      <c r="B82" s="124" t="s">
        <v>35</v>
      </c>
      <c r="C82" s="35">
        <v>1564</v>
      </c>
      <c r="D82" s="35">
        <v>968</v>
      </c>
      <c r="E82" s="35">
        <v>995</v>
      </c>
      <c r="F82" s="125">
        <f t="shared" si="4"/>
        <v>-0.38107416879795397</v>
      </c>
      <c r="G82" s="125">
        <f t="shared" si="4"/>
        <v>2.789256198347112E-2</v>
      </c>
    </row>
    <row r="83" spans="2:7">
      <c r="B83" s="124" t="s">
        <v>34</v>
      </c>
      <c r="C83" s="35">
        <v>1183</v>
      </c>
      <c r="D83" s="35">
        <v>997</v>
      </c>
      <c r="E83" s="35">
        <v>656</v>
      </c>
      <c r="F83" s="125">
        <f t="shared" si="4"/>
        <v>-0.15722738799661873</v>
      </c>
      <c r="G83" s="125">
        <f t="shared" si="4"/>
        <v>-0.3420260782347041</v>
      </c>
    </row>
    <row r="84" spans="2:7">
      <c r="B84" s="124" t="s">
        <v>33</v>
      </c>
      <c r="C84" s="35">
        <v>1544</v>
      </c>
      <c r="D84" s="35">
        <v>810</v>
      </c>
      <c r="E84" s="35">
        <v>616</v>
      </c>
      <c r="F84" s="125">
        <f t="shared" si="4"/>
        <v>-0.47538860103626945</v>
      </c>
      <c r="G84" s="125">
        <f t="shared" si="4"/>
        <v>-0.23950617283950615</v>
      </c>
    </row>
    <row r="85" spans="2:7">
      <c r="B85" s="124" t="s">
        <v>32</v>
      </c>
      <c r="C85" s="35">
        <v>907</v>
      </c>
      <c r="D85" s="35">
        <v>690</v>
      </c>
      <c r="E85" s="35">
        <v>500</v>
      </c>
      <c r="F85" s="125">
        <f t="shared" si="4"/>
        <v>-0.23925027563395806</v>
      </c>
      <c r="G85" s="125">
        <f t="shared" si="4"/>
        <v>-0.27536231884057971</v>
      </c>
    </row>
    <row r="86" spans="2:7">
      <c r="B86" s="124" t="s">
        <v>31</v>
      </c>
      <c r="C86" s="35">
        <v>1383</v>
      </c>
      <c r="D86" s="35">
        <v>962</v>
      </c>
      <c r="E86" s="35">
        <v>0</v>
      </c>
      <c r="F86" s="125">
        <f t="shared" si="4"/>
        <v>-0.30441070137382498</v>
      </c>
      <c r="G86" s="125"/>
    </row>
    <row r="87" spans="2:7">
      <c r="B87" s="124" t="s">
        <v>30</v>
      </c>
      <c r="C87" s="35">
        <v>4152</v>
      </c>
      <c r="D87" s="35">
        <v>3673</v>
      </c>
      <c r="E87" s="35">
        <v>0</v>
      </c>
      <c r="F87" s="125">
        <f t="shared" si="4"/>
        <v>-0.11536608863198461</v>
      </c>
      <c r="G87" s="125"/>
    </row>
    <row r="88" spans="2:7">
      <c r="B88" s="124" t="s">
        <v>29</v>
      </c>
      <c r="C88" s="35">
        <v>8259</v>
      </c>
      <c r="D88" s="35">
        <v>5368</v>
      </c>
      <c r="E88" s="35">
        <v>0</v>
      </c>
      <c r="F88" s="125">
        <f t="shared" si="4"/>
        <v>-0.35004237801186588</v>
      </c>
      <c r="G88" s="125"/>
    </row>
    <row r="89" spans="2:7">
      <c r="B89" s="124" t="s">
        <v>28</v>
      </c>
      <c r="C89" s="35">
        <v>6330</v>
      </c>
      <c r="D89" s="35">
        <v>5566</v>
      </c>
      <c r="E89" s="35">
        <v>0</v>
      </c>
      <c r="F89" s="125">
        <f t="shared" si="4"/>
        <v>-0.120695102685624</v>
      </c>
      <c r="G89" s="125"/>
    </row>
    <row r="90" spans="2:7">
      <c r="B90" s="126" t="s">
        <v>78</v>
      </c>
      <c r="C90" s="53">
        <f>SUM(C78:C89)</f>
        <v>54550</v>
      </c>
      <c r="D90" s="53">
        <f>SUM(D78:D89)</f>
        <v>44835</v>
      </c>
      <c r="E90" s="53">
        <f>SUM(E78:E89)</f>
        <v>22930</v>
      </c>
      <c r="F90" s="127">
        <f t="shared" si="4"/>
        <v>-0.17809349220898263</v>
      </c>
      <c r="G90" s="127"/>
    </row>
    <row r="91" spans="2:7" ht="24.75" customHeight="1">
      <c r="B91" s="600" t="s">
        <v>116</v>
      </c>
      <c r="C91" s="601"/>
      <c r="D91" s="601"/>
      <c r="E91" s="601"/>
      <c r="F91" s="601"/>
      <c r="G91" s="602"/>
    </row>
    <row r="92" spans="2:7" ht="6" customHeight="1"/>
    <row r="93" spans="2:7" ht="7.5" customHeight="1"/>
    <row r="94" spans="2:7" ht="45" customHeight="1">
      <c r="B94" s="596" t="s">
        <v>121</v>
      </c>
      <c r="C94" s="597"/>
      <c r="D94" s="597"/>
      <c r="E94" s="597"/>
      <c r="F94" s="597"/>
      <c r="G94" s="598"/>
    </row>
    <row r="95" spans="2:7">
      <c r="B95" s="54"/>
      <c r="C95" s="54">
        <v>2008</v>
      </c>
      <c r="D95" s="54">
        <v>2009</v>
      </c>
      <c r="E95" s="54">
        <v>2010</v>
      </c>
      <c r="F95" s="54" t="s">
        <v>114</v>
      </c>
      <c r="G95" s="54" t="s">
        <v>115</v>
      </c>
    </row>
    <row r="96" spans="2:7">
      <c r="B96" s="122" t="s">
        <v>39</v>
      </c>
      <c r="C96" s="50">
        <v>8108</v>
      </c>
      <c r="D96" s="50">
        <v>8745</v>
      </c>
      <c r="E96" s="50">
        <v>8302</v>
      </c>
      <c r="F96" s="123">
        <f>D96/C96-1</f>
        <v>7.8564380858411553E-2</v>
      </c>
      <c r="G96" s="123">
        <f>E96/D96-1</f>
        <v>-5.0657518582046923E-2</v>
      </c>
    </row>
    <row r="97" spans="2:7">
      <c r="B97" s="124" t="s">
        <v>38</v>
      </c>
      <c r="C97" s="35">
        <v>9972</v>
      </c>
      <c r="D97" s="35">
        <v>7781</v>
      </c>
      <c r="E97" s="35">
        <v>7230</v>
      </c>
      <c r="F97" s="125">
        <f t="shared" ref="F97:G108" si="5">D97/C97-1</f>
        <v>-0.21971520256718813</v>
      </c>
      <c r="G97" s="125">
        <f t="shared" si="5"/>
        <v>-7.0813520113096051E-2</v>
      </c>
    </row>
    <row r="98" spans="2:7">
      <c r="B98" s="124" t="s">
        <v>37</v>
      </c>
      <c r="C98" s="35">
        <v>9231</v>
      </c>
      <c r="D98" s="35">
        <v>10491</v>
      </c>
      <c r="E98" s="35">
        <v>7782</v>
      </c>
      <c r="F98" s="125">
        <f t="shared" si="5"/>
        <v>0.13649658758531036</v>
      </c>
      <c r="G98" s="125">
        <f t="shared" si="5"/>
        <v>-0.25822133257077495</v>
      </c>
    </row>
    <row r="99" spans="2:7">
      <c r="B99" s="124" t="s">
        <v>36</v>
      </c>
      <c r="C99" s="35">
        <v>2568</v>
      </c>
      <c r="D99" s="35">
        <v>3281</v>
      </c>
      <c r="E99" s="35">
        <v>2825</v>
      </c>
      <c r="F99" s="125">
        <f t="shared" si="5"/>
        <v>0.27764797507788153</v>
      </c>
      <c r="G99" s="125">
        <f t="shared" si="5"/>
        <v>-0.13898201767753737</v>
      </c>
    </row>
    <row r="100" spans="2:7">
      <c r="B100" s="124" t="s">
        <v>35</v>
      </c>
      <c r="C100" s="35">
        <v>17</v>
      </c>
      <c r="D100" s="35">
        <v>371</v>
      </c>
      <c r="E100" s="35">
        <v>94</v>
      </c>
      <c r="F100" s="125">
        <f t="shared" si="5"/>
        <v>20.823529411764707</v>
      </c>
      <c r="G100" s="125">
        <f t="shared" si="5"/>
        <v>-0.74663072776280326</v>
      </c>
    </row>
    <row r="101" spans="2:7">
      <c r="B101" s="124" t="s">
        <v>34</v>
      </c>
      <c r="C101" s="35">
        <v>43</v>
      </c>
      <c r="D101" s="35">
        <v>44</v>
      </c>
      <c r="E101" s="35">
        <v>220</v>
      </c>
      <c r="F101" s="125">
        <f t="shared" si="5"/>
        <v>2.3255813953488413E-2</v>
      </c>
      <c r="G101" s="125">
        <f t="shared" si="5"/>
        <v>4</v>
      </c>
    </row>
    <row r="102" spans="2:7">
      <c r="B102" s="124" t="s">
        <v>33</v>
      </c>
      <c r="C102" s="35">
        <v>81</v>
      </c>
      <c r="D102" s="35">
        <v>73</v>
      </c>
      <c r="E102" s="35">
        <v>141</v>
      </c>
      <c r="F102" s="125">
        <f t="shared" si="5"/>
        <v>-9.8765432098765427E-2</v>
      </c>
      <c r="G102" s="125">
        <f t="shared" si="5"/>
        <v>0.93150684931506844</v>
      </c>
    </row>
    <row r="103" spans="2:7">
      <c r="B103" s="124" t="s">
        <v>32</v>
      </c>
      <c r="C103" s="35">
        <v>63</v>
      </c>
      <c r="D103" s="35">
        <v>7</v>
      </c>
      <c r="E103" s="35">
        <v>16</v>
      </c>
      <c r="F103" s="125">
        <f t="shared" si="5"/>
        <v>-0.88888888888888884</v>
      </c>
      <c r="G103" s="125">
        <f t="shared" si="5"/>
        <v>1.2857142857142856</v>
      </c>
    </row>
    <row r="104" spans="2:7">
      <c r="B104" s="124" t="s">
        <v>31</v>
      </c>
      <c r="C104" s="35">
        <v>22</v>
      </c>
      <c r="D104" s="35">
        <v>260</v>
      </c>
      <c r="E104" s="35">
        <v>0</v>
      </c>
      <c r="F104" s="125">
        <f t="shared" si="5"/>
        <v>10.818181818181818</v>
      </c>
      <c r="G104" s="125"/>
    </row>
    <row r="105" spans="2:7">
      <c r="B105" s="124" t="s">
        <v>30</v>
      </c>
      <c r="C105" s="35">
        <v>3986</v>
      </c>
      <c r="D105" s="35">
        <v>3674</v>
      </c>
      <c r="E105" s="35">
        <v>0</v>
      </c>
      <c r="F105" s="125">
        <f t="shared" si="5"/>
        <v>-7.8273958855995973E-2</v>
      </c>
      <c r="G105" s="125"/>
    </row>
    <row r="106" spans="2:7">
      <c r="B106" s="124" t="s">
        <v>29</v>
      </c>
      <c r="C106" s="35">
        <v>8848</v>
      </c>
      <c r="D106" s="35">
        <v>7984</v>
      </c>
      <c r="E106" s="35">
        <v>0</v>
      </c>
      <c r="F106" s="125">
        <f t="shared" si="5"/>
        <v>-9.7649186256781206E-2</v>
      </c>
      <c r="G106" s="125"/>
    </row>
    <row r="107" spans="2:7">
      <c r="B107" s="124" t="s">
        <v>28</v>
      </c>
      <c r="C107" s="35">
        <v>8833</v>
      </c>
      <c r="D107" s="35">
        <v>7736</v>
      </c>
      <c r="E107" s="35">
        <v>0</v>
      </c>
      <c r="F107" s="125">
        <f t="shared" si="5"/>
        <v>-0.12419336578738815</v>
      </c>
      <c r="G107" s="125"/>
    </row>
    <row r="108" spans="2:7">
      <c r="B108" s="126" t="s">
        <v>78</v>
      </c>
      <c r="C108" s="53">
        <f>SUM(C96:C107)</f>
        <v>51772</v>
      </c>
      <c r="D108" s="53">
        <f>SUM(D96:D107)</f>
        <v>50447</v>
      </c>
      <c r="E108" s="53">
        <f>SUM(E96:E107)</f>
        <v>26610</v>
      </c>
      <c r="F108" s="127">
        <f t="shared" si="5"/>
        <v>-2.5592984624893789E-2</v>
      </c>
      <c r="G108" s="127"/>
    </row>
    <row r="109" spans="2:7" ht="22.5" customHeight="1">
      <c r="B109" s="600" t="s">
        <v>116</v>
      </c>
      <c r="C109" s="601"/>
      <c r="D109" s="601"/>
      <c r="E109" s="601"/>
      <c r="F109" s="601"/>
      <c r="G109" s="602"/>
    </row>
    <row r="110" spans="2:7" ht="7.5" customHeight="1"/>
    <row r="111" spans="2:7" ht="9" customHeight="1"/>
    <row r="112" spans="2:7" ht="44.25" customHeight="1">
      <c r="B112" s="596" t="s">
        <v>122</v>
      </c>
      <c r="C112" s="597"/>
      <c r="D112" s="597"/>
      <c r="E112" s="597"/>
      <c r="F112" s="597"/>
      <c r="G112" s="598"/>
    </row>
    <row r="113" spans="2:7">
      <c r="B113" s="54"/>
      <c r="C113" s="54">
        <v>2008</v>
      </c>
      <c r="D113" s="54">
        <v>2009</v>
      </c>
      <c r="E113" s="54">
        <v>2010</v>
      </c>
      <c r="F113" s="54" t="s">
        <v>114</v>
      </c>
      <c r="G113" s="54" t="s">
        <v>115</v>
      </c>
    </row>
    <row r="114" spans="2:7">
      <c r="B114" s="122" t="s">
        <v>39</v>
      </c>
      <c r="C114" s="50">
        <v>6977</v>
      </c>
      <c r="D114" s="50">
        <v>6881</v>
      </c>
      <c r="E114" s="50">
        <v>8749</v>
      </c>
      <c r="F114" s="123">
        <f>D114/C114-1</f>
        <v>-1.3759495485165529E-2</v>
      </c>
      <c r="G114" s="123">
        <f>E114/D114-1</f>
        <v>0.27147216974277</v>
      </c>
    </row>
    <row r="115" spans="2:7">
      <c r="B115" s="124" t="s">
        <v>38</v>
      </c>
      <c r="C115" s="35">
        <v>7705</v>
      </c>
      <c r="D115" s="35">
        <v>7497</v>
      </c>
      <c r="E115" s="35">
        <v>7442</v>
      </c>
      <c r="F115" s="125">
        <f t="shared" ref="F115:G126" si="6">D115/C115-1</f>
        <v>-2.6995457495132991E-2</v>
      </c>
      <c r="G115" s="125">
        <f t="shared" si="6"/>
        <v>-7.3362678404694792E-3</v>
      </c>
    </row>
    <row r="116" spans="2:7">
      <c r="B116" s="124" t="s">
        <v>37</v>
      </c>
      <c r="C116" s="35">
        <v>9169</v>
      </c>
      <c r="D116" s="35">
        <v>8576</v>
      </c>
      <c r="E116" s="35">
        <v>7683</v>
      </c>
      <c r="F116" s="125">
        <f t="shared" si="6"/>
        <v>-6.467444650452614E-2</v>
      </c>
      <c r="G116" s="125">
        <f t="shared" si="6"/>
        <v>-0.10412779850746268</v>
      </c>
    </row>
    <row r="117" spans="2:7">
      <c r="B117" s="124" t="s">
        <v>36</v>
      </c>
      <c r="C117" s="35">
        <v>2178</v>
      </c>
      <c r="D117" s="35">
        <v>2522</v>
      </c>
      <c r="E117" s="35">
        <v>2299</v>
      </c>
      <c r="F117" s="125">
        <f t="shared" si="6"/>
        <v>0.15794306703397609</v>
      </c>
      <c r="G117" s="125">
        <f t="shared" si="6"/>
        <v>-8.8421887390959575E-2</v>
      </c>
    </row>
    <row r="118" spans="2:7">
      <c r="B118" s="124" t="s">
        <v>35</v>
      </c>
      <c r="C118" s="35">
        <v>544</v>
      </c>
      <c r="D118" s="35">
        <v>52</v>
      </c>
      <c r="E118" s="35">
        <v>319</v>
      </c>
      <c r="F118" s="125">
        <f t="shared" si="6"/>
        <v>-0.90441176470588236</v>
      </c>
      <c r="G118" s="125">
        <f t="shared" si="6"/>
        <v>5.134615384615385</v>
      </c>
    </row>
    <row r="119" spans="2:7">
      <c r="B119" s="124" t="s">
        <v>34</v>
      </c>
      <c r="C119" s="35">
        <v>1019</v>
      </c>
      <c r="D119" s="35">
        <v>466</v>
      </c>
      <c r="E119" s="35">
        <v>363</v>
      </c>
      <c r="F119" s="125">
        <f t="shared" si="6"/>
        <v>-0.54268891069676151</v>
      </c>
      <c r="G119" s="125">
        <f t="shared" si="6"/>
        <v>-0.22103004291845496</v>
      </c>
    </row>
    <row r="120" spans="2:7">
      <c r="B120" s="124" t="s">
        <v>33</v>
      </c>
      <c r="C120" s="35">
        <v>1968</v>
      </c>
      <c r="D120" s="35">
        <v>835</v>
      </c>
      <c r="E120" s="35">
        <v>933</v>
      </c>
      <c r="F120" s="125">
        <f t="shared" si="6"/>
        <v>-0.57571138211382111</v>
      </c>
      <c r="G120" s="125">
        <f t="shared" si="6"/>
        <v>0.11736526946107784</v>
      </c>
    </row>
    <row r="121" spans="2:7">
      <c r="B121" s="124" t="s">
        <v>32</v>
      </c>
      <c r="C121" s="35">
        <v>1028</v>
      </c>
      <c r="D121" s="35">
        <v>516</v>
      </c>
      <c r="E121" s="35">
        <v>591</v>
      </c>
      <c r="F121" s="125">
        <f t="shared" si="6"/>
        <v>-0.49805447470817121</v>
      </c>
      <c r="G121" s="125"/>
    </row>
    <row r="122" spans="2:7">
      <c r="B122" s="124" t="s">
        <v>31</v>
      </c>
      <c r="C122" s="35">
        <v>1712</v>
      </c>
      <c r="D122" s="35">
        <v>739</v>
      </c>
      <c r="E122" s="35">
        <v>0</v>
      </c>
      <c r="F122" s="125">
        <f t="shared" si="6"/>
        <v>-0.56834112149532712</v>
      </c>
      <c r="G122" s="125"/>
    </row>
    <row r="123" spans="2:7">
      <c r="B123" s="124" t="s">
        <v>30</v>
      </c>
      <c r="C123" s="35">
        <v>5465</v>
      </c>
      <c r="D123" s="35">
        <v>3487</v>
      </c>
      <c r="E123" s="35">
        <v>0</v>
      </c>
      <c r="F123" s="125">
        <f t="shared" si="6"/>
        <v>-0.36193961573650502</v>
      </c>
      <c r="G123" s="125"/>
    </row>
    <row r="124" spans="2:7">
      <c r="B124" s="124" t="s">
        <v>29</v>
      </c>
      <c r="C124" s="35">
        <v>9834</v>
      </c>
      <c r="D124" s="35">
        <v>7797</v>
      </c>
      <c r="E124" s="35">
        <v>0</v>
      </c>
      <c r="F124" s="125">
        <f t="shared" si="6"/>
        <v>-0.20713849908480786</v>
      </c>
      <c r="G124" s="125"/>
    </row>
    <row r="125" spans="2:7">
      <c r="B125" s="124" t="s">
        <v>28</v>
      </c>
      <c r="C125" s="35">
        <v>6702</v>
      </c>
      <c r="D125" s="35">
        <v>6521</v>
      </c>
      <c r="E125" s="35">
        <v>0</v>
      </c>
      <c r="F125" s="125">
        <f t="shared" si="6"/>
        <v>-2.7006863622799138E-2</v>
      </c>
      <c r="G125" s="125"/>
    </row>
    <row r="126" spans="2:7">
      <c r="B126" s="126" t="s">
        <v>78</v>
      </c>
      <c r="C126" s="53">
        <f>SUM(C114:C125)</f>
        <v>54301</v>
      </c>
      <c r="D126" s="53">
        <f>SUM(D114:D125)</f>
        <v>45889</v>
      </c>
      <c r="E126" s="53">
        <f>SUM(E114:E125)</f>
        <v>28379</v>
      </c>
      <c r="F126" s="127">
        <f t="shared" si="6"/>
        <v>-0.15491427413859782</v>
      </c>
      <c r="G126" s="127"/>
    </row>
    <row r="127" spans="2:7" ht="22.5" customHeight="1">
      <c r="B127" s="600" t="s">
        <v>116</v>
      </c>
      <c r="C127" s="601"/>
      <c r="D127" s="601"/>
      <c r="E127" s="601"/>
      <c r="F127" s="601"/>
      <c r="G127" s="602"/>
    </row>
    <row r="128" spans="2:7" ht="7.5" customHeight="1"/>
    <row r="129" spans="2:7" ht="7.5" customHeight="1"/>
    <row r="130" spans="2:7" ht="45" customHeight="1">
      <c r="B130" s="596" t="s">
        <v>123</v>
      </c>
      <c r="C130" s="597"/>
      <c r="D130" s="597"/>
      <c r="E130" s="597"/>
      <c r="F130" s="597"/>
      <c r="G130" s="598"/>
    </row>
    <row r="131" spans="2:7">
      <c r="B131" s="54"/>
      <c r="C131" s="54">
        <v>2008</v>
      </c>
      <c r="D131" s="54">
        <v>2009</v>
      </c>
      <c r="E131" s="54">
        <v>2010</v>
      </c>
      <c r="F131" s="54" t="s">
        <v>114</v>
      </c>
      <c r="G131" s="54" t="s">
        <v>115</v>
      </c>
    </row>
    <row r="132" spans="2:7">
      <c r="B132" s="122" t="s">
        <v>39</v>
      </c>
      <c r="C132" s="50">
        <v>9503</v>
      </c>
      <c r="D132" s="50">
        <v>10416</v>
      </c>
      <c r="E132" s="50">
        <v>9282</v>
      </c>
      <c r="F132" s="123">
        <f>D132/C132-1</f>
        <v>9.6074923708302729E-2</v>
      </c>
      <c r="G132" s="123">
        <f>E132/D132-1</f>
        <v>-0.1088709677419355</v>
      </c>
    </row>
    <row r="133" spans="2:7">
      <c r="B133" s="124" t="s">
        <v>38</v>
      </c>
      <c r="C133" s="35">
        <v>12251</v>
      </c>
      <c r="D133" s="35">
        <v>11426</v>
      </c>
      <c r="E133" s="35">
        <v>8321</v>
      </c>
      <c r="F133" s="125">
        <f t="shared" ref="F133:G144" si="7">D133/C133-1</f>
        <v>-6.734144151497834E-2</v>
      </c>
      <c r="G133" s="125">
        <f t="shared" si="7"/>
        <v>-0.27174864344477512</v>
      </c>
    </row>
    <row r="134" spans="2:7">
      <c r="B134" s="124" t="s">
        <v>37</v>
      </c>
      <c r="C134" s="35">
        <v>14115</v>
      </c>
      <c r="D134" s="35">
        <v>12023</v>
      </c>
      <c r="E134" s="35">
        <v>9506</v>
      </c>
      <c r="F134" s="125">
        <f t="shared" si="7"/>
        <v>-0.14821112291888061</v>
      </c>
      <c r="G134" s="125">
        <f t="shared" si="7"/>
        <v>-0.20934874823255423</v>
      </c>
    </row>
    <row r="135" spans="2:7">
      <c r="B135" s="124" t="s">
        <v>36</v>
      </c>
      <c r="C135" s="35">
        <v>4263</v>
      </c>
      <c r="D135" s="35">
        <v>4901</v>
      </c>
      <c r="E135" s="35">
        <v>5108</v>
      </c>
      <c r="F135" s="125">
        <f t="shared" si="7"/>
        <v>0.14965986394557818</v>
      </c>
      <c r="G135" s="125">
        <f t="shared" si="7"/>
        <v>4.2236278310548769E-2</v>
      </c>
    </row>
    <row r="136" spans="2:7">
      <c r="B136" s="124" t="s">
        <v>35</v>
      </c>
      <c r="C136" s="35">
        <v>222</v>
      </c>
      <c r="D136" s="35">
        <v>126</v>
      </c>
      <c r="E136" s="35">
        <v>141</v>
      </c>
      <c r="F136" s="125">
        <f t="shared" si="7"/>
        <v>-0.43243243243243246</v>
      </c>
      <c r="G136" s="125">
        <f t="shared" si="7"/>
        <v>0.11904761904761907</v>
      </c>
    </row>
    <row r="137" spans="2:7">
      <c r="B137" s="124" t="s">
        <v>34</v>
      </c>
      <c r="C137" s="35">
        <v>295</v>
      </c>
      <c r="D137" s="35">
        <v>352</v>
      </c>
      <c r="E137" s="35">
        <v>293</v>
      </c>
      <c r="F137" s="125">
        <f t="shared" si="7"/>
        <v>0.19322033898305091</v>
      </c>
      <c r="G137" s="125">
        <f t="shared" si="7"/>
        <v>-0.16761363636363635</v>
      </c>
    </row>
    <row r="138" spans="2:7">
      <c r="B138" s="124" t="s">
        <v>33</v>
      </c>
      <c r="C138" s="35">
        <v>594</v>
      </c>
      <c r="D138" s="35">
        <v>579</v>
      </c>
      <c r="E138" s="35">
        <v>481</v>
      </c>
      <c r="F138" s="125">
        <f t="shared" si="7"/>
        <v>-2.5252525252525304E-2</v>
      </c>
      <c r="G138" s="125">
        <f t="shared" si="7"/>
        <v>-0.16925734024179617</v>
      </c>
    </row>
    <row r="139" spans="2:7">
      <c r="B139" s="124" t="s">
        <v>32</v>
      </c>
      <c r="C139" s="35">
        <v>323</v>
      </c>
      <c r="D139" s="35">
        <v>305</v>
      </c>
      <c r="E139" s="35">
        <v>213</v>
      </c>
      <c r="F139" s="125">
        <f t="shared" si="7"/>
        <v>-5.5727554179566541E-2</v>
      </c>
      <c r="G139" s="125">
        <f t="shared" si="7"/>
        <v>-0.30163934426229511</v>
      </c>
    </row>
    <row r="140" spans="2:7">
      <c r="B140" s="124" t="s">
        <v>31</v>
      </c>
      <c r="C140" s="35">
        <v>774</v>
      </c>
      <c r="D140" s="35">
        <v>461</v>
      </c>
      <c r="E140" s="35">
        <v>0</v>
      </c>
      <c r="F140" s="125">
        <f t="shared" si="7"/>
        <v>-0.40439276485788112</v>
      </c>
      <c r="G140" s="125"/>
    </row>
    <row r="141" spans="2:7">
      <c r="B141" s="124" t="s">
        <v>30</v>
      </c>
      <c r="C141" s="35">
        <v>5888</v>
      </c>
      <c r="D141" s="35">
        <v>3031</v>
      </c>
      <c r="E141" s="35">
        <v>0</v>
      </c>
      <c r="F141" s="125">
        <f t="shared" si="7"/>
        <v>-0.48522418478260865</v>
      </c>
      <c r="G141" s="125"/>
    </row>
    <row r="142" spans="2:7">
      <c r="B142" s="124" t="s">
        <v>29</v>
      </c>
      <c r="C142" s="35">
        <v>13338</v>
      </c>
      <c r="D142" s="35">
        <v>9426</v>
      </c>
      <c r="E142" s="35">
        <v>0</v>
      </c>
      <c r="F142" s="125">
        <f t="shared" si="7"/>
        <v>-0.29329734592892487</v>
      </c>
      <c r="G142" s="125"/>
    </row>
    <row r="143" spans="2:7">
      <c r="B143" s="124" t="s">
        <v>28</v>
      </c>
      <c r="C143" s="35">
        <v>11344</v>
      </c>
      <c r="D143" s="35">
        <v>8532</v>
      </c>
      <c r="E143" s="35">
        <v>0</v>
      </c>
      <c r="F143" s="125">
        <f t="shared" si="7"/>
        <v>-0.24788434414668548</v>
      </c>
      <c r="G143" s="125"/>
    </row>
    <row r="144" spans="2:7">
      <c r="B144" s="126" t="s">
        <v>78</v>
      </c>
      <c r="C144" s="53">
        <f>SUM(C132:C143)</f>
        <v>72910</v>
      </c>
      <c r="D144" s="53">
        <f>SUM(D132:D143)</f>
        <v>61578</v>
      </c>
      <c r="E144" s="53">
        <f>SUM(E132:E143)</f>
        <v>33345</v>
      </c>
      <c r="F144" s="127">
        <f t="shared" si="7"/>
        <v>-0.15542449595391583</v>
      </c>
      <c r="G144" s="127"/>
    </row>
    <row r="145" spans="2:7" ht="22.5" customHeight="1">
      <c r="B145" s="600" t="s">
        <v>116</v>
      </c>
      <c r="C145" s="601"/>
      <c r="D145" s="601"/>
      <c r="E145" s="601"/>
      <c r="F145" s="601"/>
      <c r="G145" s="602"/>
    </row>
    <row r="146" spans="2:7" ht="8.25" customHeight="1"/>
    <row r="147" spans="2:7" ht="9.75" customHeight="1"/>
    <row r="148" spans="2:7" ht="45.75" customHeight="1">
      <c r="B148" s="596" t="s">
        <v>124</v>
      </c>
      <c r="C148" s="597"/>
      <c r="D148" s="597"/>
      <c r="E148" s="597"/>
      <c r="F148" s="597"/>
      <c r="G148" s="598"/>
    </row>
    <row r="149" spans="2:7">
      <c r="B149" s="54"/>
      <c r="C149" s="54">
        <v>2008</v>
      </c>
      <c r="D149" s="54">
        <v>2009</v>
      </c>
      <c r="E149" s="54">
        <v>2010</v>
      </c>
      <c r="F149" s="54" t="s">
        <v>114</v>
      </c>
      <c r="G149" s="54" t="s">
        <v>115</v>
      </c>
    </row>
    <row r="150" spans="2:7">
      <c r="B150" s="122" t="s">
        <v>39</v>
      </c>
      <c r="C150" s="50">
        <v>2229</v>
      </c>
      <c r="D150" s="50">
        <v>1478</v>
      </c>
      <c r="E150" s="50">
        <v>2001</v>
      </c>
      <c r="F150" s="123">
        <f>D150/C150-1</f>
        <v>-0.33692238672050245</v>
      </c>
      <c r="G150" s="123">
        <f>E150/D150-1</f>
        <v>0.35385656292286871</v>
      </c>
    </row>
    <row r="151" spans="2:7">
      <c r="B151" s="124" t="s">
        <v>38</v>
      </c>
      <c r="C151" s="35">
        <v>2417</v>
      </c>
      <c r="D151" s="35">
        <v>2555</v>
      </c>
      <c r="E151" s="35">
        <v>2680</v>
      </c>
      <c r="F151" s="125">
        <f t="shared" ref="F151:G162" si="8">D151/C151-1</f>
        <v>5.7095573024410484E-2</v>
      </c>
      <c r="G151" s="125">
        <f t="shared" si="8"/>
        <v>4.8923679060665304E-2</v>
      </c>
    </row>
    <row r="152" spans="2:7">
      <c r="B152" s="124" t="s">
        <v>37</v>
      </c>
      <c r="C152" s="35">
        <v>1636</v>
      </c>
      <c r="D152" s="35">
        <v>1595</v>
      </c>
      <c r="E152" s="35">
        <v>2020</v>
      </c>
      <c r="F152" s="125">
        <f t="shared" si="8"/>
        <v>-2.5061124694376491E-2</v>
      </c>
      <c r="G152" s="125">
        <f t="shared" si="8"/>
        <v>0.26645768025078365</v>
      </c>
    </row>
    <row r="153" spans="2:7">
      <c r="B153" s="124" t="s">
        <v>36</v>
      </c>
      <c r="C153" s="35">
        <v>2465</v>
      </c>
      <c r="D153" s="35">
        <v>2582</v>
      </c>
      <c r="E153" s="35">
        <v>3770</v>
      </c>
      <c r="F153" s="125">
        <f t="shared" si="8"/>
        <v>4.7464503042596418E-2</v>
      </c>
      <c r="G153" s="125">
        <f t="shared" si="8"/>
        <v>0.46010844306738963</v>
      </c>
    </row>
    <row r="154" spans="2:7">
      <c r="B154" s="124" t="s">
        <v>35</v>
      </c>
      <c r="C154" s="35">
        <v>1729</v>
      </c>
      <c r="D154" s="35">
        <v>1596</v>
      </c>
      <c r="E154" s="35">
        <v>2125</v>
      </c>
      <c r="F154" s="125">
        <f t="shared" si="8"/>
        <v>-7.6923076923076872E-2</v>
      </c>
      <c r="G154" s="125">
        <f t="shared" si="8"/>
        <v>0.331453634085213</v>
      </c>
    </row>
    <row r="155" spans="2:7">
      <c r="B155" s="124" t="s">
        <v>34</v>
      </c>
      <c r="C155" s="35">
        <v>902</v>
      </c>
      <c r="D155" s="35">
        <v>1314</v>
      </c>
      <c r="E155" s="35">
        <v>2056</v>
      </c>
      <c r="F155" s="125">
        <f t="shared" si="8"/>
        <v>0.4567627494456763</v>
      </c>
      <c r="G155" s="125">
        <f t="shared" si="8"/>
        <v>0.56468797564687967</v>
      </c>
    </row>
    <row r="156" spans="2:7">
      <c r="B156" s="124" t="s">
        <v>33</v>
      </c>
      <c r="C156" s="35">
        <v>1291</v>
      </c>
      <c r="D156" s="35">
        <v>2161</v>
      </c>
      <c r="E156" s="35">
        <v>3223</v>
      </c>
      <c r="F156" s="125">
        <f t="shared" si="8"/>
        <v>0.67389620449264132</v>
      </c>
      <c r="G156" s="125">
        <f t="shared" si="8"/>
        <v>0.4914391485423415</v>
      </c>
    </row>
    <row r="157" spans="2:7">
      <c r="B157" s="124" t="s">
        <v>32</v>
      </c>
      <c r="C157" s="35">
        <v>2299</v>
      </c>
      <c r="D157" s="35">
        <v>2723</v>
      </c>
      <c r="E157" s="35">
        <v>2693</v>
      </c>
      <c r="F157" s="125">
        <f t="shared" si="8"/>
        <v>0.18442801217920834</v>
      </c>
      <c r="G157" s="125">
        <f t="shared" si="8"/>
        <v>-1.1017260374586835E-2</v>
      </c>
    </row>
    <row r="158" spans="2:7">
      <c r="B158" s="124" t="s">
        <v>31</v>
      </c>
      <c r="C158" s="35">
        <v>785</v>
      </c>
      <c r="D158" s="35">
        <v>1290</v>
      </c>
      <c r="E158" s="35">
        <v>0</v>
      </c>
      <c r="F158" s="125">
        <f t="shared" si="8"/>
        <v>0.6433121019108281</v>
      </c>
      <c r="G158" s="125"/>
    </row>
    <row r="159" spans="2:7">
      <c r="B159" s="124" t="s">
        <v>30</v>
      </c>
      <c r="C159" s="35">
        <v>1456</v>
      </c>
      <c r="D159" s="35">
        <v>1948</v>
      </c>
      <c r="E159" s="35">
        <v>0</v>
      </c>
      <c r="F159" s="125">
        <f t="shared" si="8"/>
        <v>0.33791208791208782</v>
      </c>
      <c r="G159" s="125"/>
    </row>
    <row r="160" spans="2:7">
      <c r="B160" s="124" t="s">
        <v>29</v>
      </c>
      <c r="C160" s="35">
        <v>1167</v>
      </c>
      <c r="D160" s="35">
        <v>1188</v>
      </c>
      <c r="E160" s="35">
        <v>0</v>
      </c>
      <c r="F160" s="125">
        <f t="shared" si="8"/>
        <v>1.799485861182526E-2</v>
      </c>
      <c r="G160" s="125"/>
    </row>
    <row r="161" spans="2:7">
      <c r="B161" s="124" t="s">
        <v>28</v>
      </c>
      <c r="C161" s="35">
        <v>1291</v>
      </c>
      <c r="D161" s="35">
        <v>1372</v>
      </c>
      <c r="E161" s="35">
        <v>0</v>
      </c>
      <c r="F161" s="125">
        <f t="shared" si="8"/>
        <v>6.2742060418280454E-2</v>
      </c>
      <c r="G161" s="125"/>
    </row>
    <row r="162" spans="2:7">
      <c r="B162" s="126" t="s">
        <v>78</v>
      </c>
      <c r="C162" s="53">
        <f>SUM(C150:C161)</f>
        <v>19667</v>
      </c>
      <c r="D162" s="53">
        <f>SUM(D150:D161)</f>
        <v>21802</v>
      </c>
      <c r="E162" s="53">
        <f>SUM(E150:E161)</f>
        <v>20568</v>
      </c>
      <c r="F162" s="127">
        <f t="shared" si="8"/>
        <v>0.1085574820765749</v>
      </c>
      <c r="G162" s="127"/>
    </row>
    <row r="163" spans="2:7" ht="21.75" customHeight="1">
      <c r="B163" s="600" t="s">
        <v>116</v>
      </c>
      <c r="C163" s="601"/>
      <c r="D163" s="601"/>
      <c r="E163" s="601"/>
      <c r="F163" s="601"/>
      <c r="G163" s="602"/>
    </row>
    <row r="164" spans="2:7" ht="10.5" customHeight="1"/>
    <row r="165" spans="2:7" ht="7.5" customHeight="1"/>
    <row r="166" spans="2:7" ht="45" customHeight="1">
      <c r="B166" s="596" t="s">
        <v>125</v>
      </c>
      <c r="C166" s="597"/>
      <c r="D166" s="597"/>
      <c r="E166" s="597"/>
      <c r="F166" s="597"/>
      <c r="G166" s="598"/>
    </row>
    <row r="167" spans="2:7">
      <c r="B167" s="54"/>
      <c r="C167" s="54">
        <v>2008</v>
      </c>
      <c r="D167" s="54">
        <v>2009</v>
      </c>
      <c r="E167" s="54">
        <v>2010</v>
      </c>
      <c r="F167" s="54" t="s">
        <v>114</v>
      </c>
      <c r="G167" s="54" t="s">
        <v>115</v>
      </c>
    </row>
    <row r="168" spans="2:7">
      <c r="B168" s="122" t="s">
        <v>39</v>
      </c>
      <c r="C168" s="50">
        <v>4656</v>
      </c>
      <c r="D168" s="50">
        <v>4425</v>
      </c>
      <c r="E168" s="50">
        <v>4968</v>
      </c>
      <c r="F168" s="123">
        <f>D168/C168-1</f>
        <v>-4.9613402061855716E-2</v>
      </c>
      <c r="G168" s="123">
        <f>E168/D168-1</f>
        <v>0.12271186440677972</v>
      </c>
    </row>
    <row r="169" spans="2:7">
      <c r="B169" s="124" t="s">
        <v>38</v>
      </c>
      <c r="C169" s="35">
        <v>5758</v>
      </c>
      <c r="D169" s="35">
        <v>5758</v>
      </c>
      <c r="E169" s="35">
        <v>5291</v>
      </c>
      <c r="F169" s="125">
        <f t="shared" ref="F169:G180" si="9">D169/C169-1</f>
        <v>0</v>
      </c>
      <c r="G169" s="125">
        <f t="shared" si="9"/>
        <v>-8.1104550191038571E-2</v>
      </c>
    </row>
    <row r="170" spans="2:7">
      <c r="B170" s="124" t="s">
        <v>37</v>
      </c>
      <c r="C170" s="35">
        <v>5617</v>
      </c>
      <c r="D170" s="35">
        <v>5297</v>
      </c>
      <c r="E170" s="35">
        <v>4481</v>
      </c>
      <c r="F170" s="125">
        <f t="shared" si="9"/>
        <v>-5.6969912764821107E-2</v>
      </c>
      <c r="G170" s="125">
        <f t="shared" si="9"/>
        <v>-0.15404946195959979</v>
      </c>
    </row>
    <row r="171" spans="2:7">
      <c r="B171" s="124" t="s">
        <v>36</v>
      </c>
      <c r="C171" s="35">
        <v>6562</v>
      </c>
      <c r="D171" s="35">
        <v>5877</v>
      </c>
      <c r="E171" s="35">
        <v>5632</v>
      </c>
      <c r="F171" s="125">
        <f t="shared" si="9"/>
        <v>-0.10438890582139593</v>
      </c>
      <c r="G171" s="125">
        <f t="shared" si="9"/>
        <v>-4.1687936021779781E-2</v>
      </c>
    </row>
    <row r="172" spans="2:7">
      <c r="B172" s="124" t="s">
        <v>35</v>
      </c>
      <c r="C172" s="35">
        <v>5317</v>
      </c>
      <c r="D172" s="35">
        <v>5289</v>
      </c>
      <c r="E172" s="35">
        <v>5945</v>
      </c>
      <c r="F172" s="125">
        <f t="shared" si="9"/>
        <v>-5.2661275155162501E-3</v>
      </c>
      <c r="G172" s="125">
        <f t="shared" si="9"/>
        <v>0.12403100775193798</v>
      </c>
    </row>
    <row r="173" spans="2:7">
      <c r="B173" s="124" t="s">
        <v>34</v>
      </c>
      <c r="C173" s="35">
        <v>5994</v>
      </c>
      <c r="D173" s="35">
        <v>5316</v>
      </c>
      <c r="E173" s="35">
        <v>3812</v>
      </c>
      <c r="F173" s="125">
        <f t="shared" si="9"/>
        <v>-0.11311311311311312</v>
      </c>
      <c r="G173" s="125">
        <f t="shared" si="9"/>
        <v>-0.28291948833709557</v>
      </c>
    </row>
    <row r="174" spans="2:7">
      <c r="B174" s="124" t="s">
        <v>33</v>
      </c>
      <c r="C174" s="35">
        <v>7643</v>
      </c>
      <c r="D174" s="35">
        <v>8124</v>
      </c>
      <c r="E174" s="35">
        <v>7572</v>
      </c>
      <c r="F174" s="125">
        <f t="shared" si="9"/>
        <v>6.2933403113960562E-2</v>
      </c>
      <c r="G174" s="125">
        <f t="shared" si="9"/>
        <v>-6.7946824224519919E-2</v>
      </c>
    </row>
    <row r="175" spans="2:7">
      <c r="B175" s="124" t="s">
        <v>32</v>
      </c>
      <c r="C175" s="35">
        <v>7593</v>
      </c>
      <c r="D175" s="35">
        <v>7906</v>
      </c>
      <c r="E175" s="35">
        <v>6883</v>
      </c>
      <c r="F175" s="125">
        <f t="shared" si="9"/>
        <v>4.1222178322138703E-2</v>
      </c>
      <c r="G175" s="125">
        <f t="shared" si="9"/>
        <v>-0.12939539590184668</v>
      </c>
    </row>
    <row r="176" spans="2:7">
      <c r="B176" s="124" t="s">
        <v>31</v>
      </c>
      <c r="C176" s="35">
        <v>5634</v>
      </c>
      <c r="D176" s="35">
        <v>4630</v>
      </c>
      <c r="E176" s="35">
        <v>0</v>
      </c>
      <c r="F176" s="125">
        <f t="shared" si="9"/>
        <v>-0.17820376286829964</v>
      </c>
      <c r="G176" s="125"/>
    </row>
    <row r="177" spans="2:7">
      <c r="B177" s="124" t="s">
        <v>30</v>
      </c>
      <c r="C177" s="35">
        <v>7369</v>
      </c>
      <c r="D177" s="35">
        <v>6336</v>
      </c>
      <c r="E177" s="35">
        <v>0</v>
      </c>
      <c r="F177" s="125">
        <f t="shared" si="9"/>
        <v>-0.14018184285520419</v>
      </c>
      <c r="G177" s="125"/>
    </row>
    <row r="178" spans="2:7">
      <c r="B178" s="124" t="s">
        <v>29</v>
      </c>
      <c r="C178" s="35">
        <v>4528</v>
      </c>
      <c r="D178" s="35">
        <v>4272</v>
      </c>
      <c r="E178" s="35">
        <v>0</v>
      </c>
      <c r="F178" s="125">
        <f t="shared" si="9"/>
        <v>-5.6537102473498191E-2</v>
      </c>
      <c r="G178" s="125"/>
    </row>
    <row r="179" spans="2:7">
      <c r="B179" s="124" t="s">
        <v>28</v>
      </c>
      <c r="C179" s="35">
        <v>5215</v>
      </c>
      <c r="D179" s="35">
        <v>5170</v>
      </c>
      <c r="E179" s="35">
        <v>0</v>
      </c>
      <c r="F179" s="125">
        <f t="shared" si="9"/>
        <v>-8.6289549376797892E-3</v>
      </c>
      <c r="G179" s="125"/>
    </row>
    <row r="180" spans="2:7">
      <c r="B180" s="126" t="s">
        <v>78</v>
      </c>
      <c r="C180" s="53">
        <f>SUM(C168:C179)</f>
        <v>71886</v>
      </c>
      <c r="D180" s="53">
        <f>SUM(D168:D179)</f>
        <v>68400</v>
      </c>
      <c r="E180" s="53">
        <f>SUM(E168:E179)</f>
        <v>44584</v>
      </c>
      <c r="F180" s="127">
        <f t="shared" si="9"/>
        <v>-4.8493447959268798E-2</v>
      </c>
      <c r="G180" s="127"/>
    </row>
    <row r="181" spans="2:7" ht="23.25" customHeight="1">
      <c r="B181" s="600" t="s">
        <v>116</v>
      </c>
      <c r="C181" s="601"/>
      <c r="D181" s="601"/>
      <c r="E181" s="601"/>
      <c r="F181" s="601"/>
      <c r="G181" s="602"/>
    </row>
    <row r="182" spans="2:7" ht="9.75" customHeight="1"/>
    <row r="183" spans="2:7" ht="7.5" customHeight="1"/>
    <row r="184" spans="2:7" ht="45" customHeight="1">
      <c r="B184" s="596" t="s">
        <v>126</v>
      </c>
      <c r="C184" s="597"/>
      <c r="D184" s="597"/>
      <c r="E184" s="597"/>
      <c r="F184" s="597"/>
      <c r="G184" s="598"/>
    </row>
    <row r="185" spans="2:7">
      <c r="B185" s="54"/>
      <c r="C185" s="54">
        <v>2008</v>
      </c>
      <c r="D185" s="54">
        <v>2009</v>
      </c>
      <c r="E185" s="54">
        <v>2010</v>
      </c>
      <c r="F185" s="54" t="s">
        <v>114</v>
      </c>
      <c r="G185" s="54" t="s">
        <v>115</v>
      </c>
    </row>
    <row r="186" spans="2:7">
      <c r="B186" s="122" t="s">
        <v>39</v>
      </c>
      <c r="C186" s="50">
        <v>3773</v>
      </c>
      <c r="D186" s="50">
        <v>3315</v>
      </c>
      <c r="E186" s="50">
        <v>4042</v>
      </c>
      <c r="F186" s="123">
        <f>D186/C186-1</f>
        <v>-0.12138881526636625</v>
      </c>
      <c r="G186" s="123">
        <f>E186/D186-1</f>
        <v>0.21930618401206647</v>
      </c>
    </row>
    <row r="187" spans="2:7">
      <c r="B187" s="124" t="s">
        <v>38</v>
      </c>
      <c r="C187" s="35">
        <v>2723</v>
      </c>
      <c r="D187" s="35">
        <v>3583</v>
      </c>
      <c r="E187" s="35">
        <v>3806</v>
      </c>
      <c r="F187" s="125">
        <f t="shared" ref="F187:G198" si="10">D187/C187-1</f>
        <v>0.31582813073815652</v>
      </c>
      <c r="G187" s="125">
        <f t="shared" si="10"/>
        <v>6.2238347753279299E-2</v>
      </c>
    </row>
    <row r="188" spans="2:7">
      <c r="B188" s="124" t="s">
        <v>37</v>
      </c>
      <c r="C188" s="35">
        <v>3275</v>
      </c>
      <c r="D188" s="35">
        <v>3938</v>
      </c>
      <c r="E188" s="35">
        <v>2859</v>
      </c>
      <c r="F188" s="125">
        <f t="shared" si="10"/>
        <v>0.20244274809160312</v>
      </c>
      <c r="G188" s="125">
        <f t="shared" si="10"/>
        <v>-0.27399695276790248</v>
      </c>
    </row>
    <row r="189" spans="2:7">
      <c r="B189" s="124" t="s">
        <v>36</v>
      </c>
      <c r="C189" s="35">
        <v>2796</v>
      </c>
      <c r="D189" s="35">
        <v>4186</v>
      </c>
      <c r="E189" s="35">
        <v>4632</v>
      </c>
      <c r="F189" s="125">
        <f t="shared" si="10"/>
        <v>0.4971387696709586</v>
      </c>
      <c r="G189" s="125">
        <f t="shared" si="10"/>
        <v>0.10654562828475878</v>
      </c>
    </row>
    <row r="190" spans="2:7">
      <c r="B190" s="124" t="s">
        <v>35</v>
      </c>
      <c r="C190" s="35">
        <v>3555</v>
      </c>
      <c r="D190" s="35">
        <v>3780</v>
      </c>
      <c r="E190" s="35">
        <v>3666</v>
      </c>
      <c r="F190" s="125">
        <f t="shared" si="10"/>
        <v>6.3291139240506222E-2</v>
      </c>
      <c r="G190" s="125">
        <f t="shared" si="10"/>
        <v>-3.0158730158730163E-2</v>
      </c>
    </row>
    <row r="191" spans="2:7">
      <c r="B191" s="124" t="s">
        <v>34</v>
      </c>
      <c r="C191" s="35">
        <v>2875</v>
      </c>
      <c r="D191" s="35">
        <v>3685</v>
      </c>
      <c r="E191" s="35">
        <v>4010</v>
      </c>
      <c r="F191" s="125">
        <f t="shared" si="10"/>
        <v>0.28173913043478271</v>
      </c>
      <c r="G191" s="125">
        <f t="shared" si="10"/>
        <v>8.8195386702849321E-2</v>
      </c>
    </row>
    <row r="192" spans="2:7">
      <c r="B192" s="124" t="s">
        <v>33</v>
      </c>
      <c r="C192" s="35">
        <v>3443</v>
      </c>
      <c r="D192" s="35">
        <v>4488</v>
      </c>
      <c r="E192" s="35">
        <v>4948</v>
      </c>
      <c r="F192" s="125">
        <f t="shared" si="10"/>
        <v>0.30351437699680517</v>
      </c>
      <c r="G192" s="125">
        <f t="shared" si="10"/>
        <v>0.1024955436720143</v>
      </c>
    </row>
    <row r="193" spans="2:7">
      <c r="B193" s="124" t="s">
        <v>32</v>
      </c>
      <c r="C193" s="35">
        <v>3156</v>
      </c>
      <c r="D193" s="35">
        <v>3696</v>
      </c>
      <c r="E193" s="35">
        <v>3898</v>
      </c>
      <c r="F193" s="125">
        <f t="shared" si="10"/>
        <v>0.17110266159695819</v>
      </c>
      <c r="G193" s="125">
        <f t="shared" si="10"/>
        <v>5.4653679653679621E-2</v>
      </c>
    </row>
    <row r="194" spans="2:7">
      <c r="B194" s="124" t="s">
        <v>31</v>
      </c>
      <c r="C194" s="35">
        <v>2685</v>
      </c>
      <c r="D194" s="35">
        <v>3783</v>
      </c>
      <c r="E194" s="35">
        <v>0</v>
      </c>
      <c r="F194" s="125">
        <f t="shared" si="10"/>
        <v>0.40893854748603342</v>
      </c>
      <c r="G194" s="125"/>
    </row>
    <row r="195" spans="2:7">
      <c r="B195" s="124" t="s">
        <v>30</v>
      </c>
      <c r="C195" s="35">
        <v>2931</v>
      </c>
      <c r="D195" s="35">
        <v>3660</v>
      </c>
      <c r="E195" s="35">
        <v>0</v>
      </c>
      <c r="F195" s="125">
        <f t="shared" si="10"/>
        <v>0.24872057318321383</v>
      </c>
      <c r="G195" s="125"/>
    </row>
    <row r="196" spans="2:7">
      <c r="B196" s="124" t="s">
        <v>29</v>
      </c>
      <c r="C196" s="35">
        <v>3791</v>
      </c>
      <c r="D196" s="35">
        <v>4039</v>
      </c>
      <c r="E196" s="35">
        <v>0</v>
      </c>
      <c r="F196" s="125">
        <f t="shared" si="10"/>
        <v>6.5418095489316874E-2</v>
      </c>
      <c r="G196" s="125"/>
    </row>
    <row r="197" spans="2:7">
      <c r="B197" s="124" t="s">
        <v>28</v>
      </c>
      <c r="C197" s="35">
        <v>4194</v>
      </c>
      <c r="D197" s="35">
        <v>4031</v>
      </c>
      <c r="E197" s="35">
        <v>0</v>
      </c>
      <c r="F197" s="125">
        <f t="shared" si="10"/>
        <v>-3.8865045302813539E-2</v>
      </c>
      <c r="G197" s="125"/>
    </row>
    <row r="198" spans="2:7">
      <c r="B198" s="126" t="s">
        <v>78</v>
      </c>
      <c r="C198" s="53">
        <f>SUM(C186:C197)</f>
        <v>39197</v>
      </c>
      <c r="D198" s="53">
        <f>SUM(D186:D197)</f>
        <v>46184</v>
      </c>
      <c r="E198" s="53">
        <f>SUM(E186:E197)</f>
        <v>31861</v>
      </c>
      <c r="F198" s="127">
        <f t="shared" si="10"/>
        <v>0.17825343776309421</v>
      </c>
      <c r="G198" s="127"/>
    </row>
    <row r="199" spans="2:7" ht="21.75" customHeight="1">
      <c r="B199" s="600" t="s">
        <v>116</v>
      </c>
      <c r="C199" s="601"/>
      <c r="D199" s="601"/>
      <c r="E199" s="601"/>
      <c r="F199" s="601"/>
      <c r="G199" s="602"/>
    </row>
    <row r="200" spans="2:7" ht="7.5" customHeight="1"/>
    <row r="201" spans="2:7" ht="7.5" customHeight="1"/>
    <row r="202" spans="2:7" ht="45.75" customHeight="1">
      <c r="B202" s="596" t="s">
        <v>127</v>
      </c>
      <c r="C202" s="597"/>
      <c r="D202" s="597"/>
      <c r="E202" s="597"/>
      <c r="F202" s="597"/>
      <c r="G202" s="598"/>
    </row>
    <row r="203" spans="2:7">
      <c r="B203" s="54"/>
      <c r="C203" s="54">
        <v>2008</v>
      </c>
      <c r="D203" s="54">
        <v>2009</v>
      </c>
      <c r="E203" s="54">
        <v>2010</v>
      </c>
      <c r="F203" s="54" t="s">
        <v>114</v>
      </c>
      <c r="G203" s="54" t="s">
        <v>115</v>
      </c>
    </row>
    <row r="204" spans="2:7">
      <c r="B204" s="122" t="s">
        <v>39</v>
      </c>
      <c r="C204" s="50">
        <v>4718</v>
      </c>
      <c r="D204" s="50">
        <v>3389</v>
      </c>
      <c r="E204" s="50">
        <v>3141</v>
      </c>
      <c r="F204" s="123">
        <f>D204/C204-1</f>
        <v>-0.28168715557439594</v>
      </c>
      <c r="G204" s="123">
        <f>E204/D204-1</f>
        <v>-7.3177928592505159E-2</v>
      </c>
    </row>
    <row r="205" spans="2:7">
      <c r="B205" s="124" t="s">
        <v>38</v>
      </c>
      <c r="C205" s="35">
        <v>3187</v>
      </c>
      <c r="D205" s="35">
        <v>2770</v>
      </c>
      <c r="E205" s="35">
        <v>3191</v>
      </c>
      <c r="F205" s="125">
        <f t="shared" ref="F205:G216" si="11">D205/C205-1</f>
        <v>-0.13084405396925003</v>
      </c>
      <c r="G205" s="125">
        <f t="shared" si="11"/>
        <v>0.15198555956678694</v>
      </c>
    </row>
    <row r="206" spans="2:7">
      <c r="B206" s="124" t="s">
        <v>37</v>
      </c>
      <c r="C206" s="35">
        <v>2660</v>
      </c>
      <c r="D206" s="35">
        <v>2017</v>
      </c>
      <c r="E206" s="35">
        <v>2212</v>
      </c>
      <c r="F206" s="125">
        <f t="shared" si="11"/>
        <v>-0.24172932330827068</v>
      </c>
      <c r="G206" s="125">
        <f t="shared" si="11"/>
        <v>9.6678235002478852E-2</v>
      </c>
    </row>
    <row r="207" spans="2:7">
      <c r="B207" s="124" t="s">
        <v>36</v>
      </c>
      <c r="C207" s="35">
        <v>1983</v>
      </c>
      <c r="D207" s="35">
        <v>2208</v>
      </c>
      <c r="E207" s="35">
        <v>1822</v>
      </c>
      <c r="F207" s="125">
        <f t="shared" si="11"/>
        <v>0.11346444780635401</v>
      </c>
      <c r="G207" s="125">
        <f t="shared" si="11"/>
        <v>-0.1748188405797102</v>
      </c>
    </row>
    <row r="208" spans="2:7">
      <c r="B208" s="124" t="s">
        <v>35</v>
      </c>
      <c r="C208" s="35">
        <v>2047</v>
      </c>
      <c r="D208" s="35">
        <v>1589</v>
      </c>
      <c r="E208" s="35">
        <v>1814</v>
      </c>
      <c r="F208" s="125">
        <f t="shared" si="11"/>
        <v>-0.22374206155349297</v>
      </c>
      <c r="G208" s="125">
        <f t="shared" si="11"/>
        <v>0.14159848961611066</v>
      </c>
    </row>
    <row r="209" spans="2:7">
      <c r="B209" s="124" t="s">
        <v>34</v>
      </c>
      <c r="C209" s="35">
        <v>2409</v>
      </c>
      <c r="D209" s="35">
        <v>1796</v>
      </c>
      <c r="E209" s="35">
        <v>1923</v>
      </c>
      <c r="F209" s="125">
        <f t="shared" si="11"/>
        <v>-0.25446243254462431</v>
      </c>
      <c r="G209" s="125">
        <f t="shared" si="11"/>
        <v>7.0712694877505644E-2</v>
      </c>
    </row>
    <row r="210" spans="2:7">
      <c r="B210" s="124" t="s">
        <v>33</v>
      </c>
      <c r="C210" s="35">
        <v>3394</v>
      </c>
      <c r="D210" s="35">
        <v>2451</v>
      </c>
      <c r="E210" s="35">
        <v>2976</v>
      </c>
      <c r="F210" s="125">
        <f t="shared" si="11"/>
        <v>-0.27784325279905719</v>
      </c>
      <c r="G210" s="125">
        <f t="shared" si="11"/>
        <v>0.21419828641370864</v>
      </c>
    </row>
    <row r="211" spans="2:7">
      <c r="B211" s="124" t="s">
        <v>32</v>
      </c>
      <c r="C211" s="35">
        <v>8223</v>
      </c>
      <c r="D211" s="35">
        <v>6147</v>
      </c>
      <c r="E211" s="35">
        <v>6420</v>
      </c>
      <c r="F211" s="125">
        <f t="shared" si="11"/>
        <v>-0.25246260488872674</v>
      </c>
      <c r="G211" s="125">
        <f t="shared" si="11"/>
        <v>4.4411908247925735E-2</v>
      </c>
    </row>
    <row r="212" spans="2:7">
      <c r="B212" s="124" t="s">
        <v>31</v>
      </c>
      <c r="C212" s="35">
        <v>2218</v>
      </c>
      <c r="D212" s="35">
        <v>1725</v>
      </c>
      <c r="E212" s="35">
        <v>0</v>
      </c>
      <c r="F212" s="125">
        <f t="shared" si="11"/>
        <v>-0.22227231740306586</v>
      </c>
      <c r="G212" s="125"/>
    </row>
    <row r="213" spans="2:7">
      <c r="B213" s="124" t="s">
        <v>30</v>
      </c>
      <c r="C213" s="35">
        <v>1649</v>
      </c>
      <c r="D213" s="35">
        <v>1522</v>
      </c>
      <c r="E213" s="35">
        <v>0</v>
      </c>
      <c r="F213" s="125">
        <f t="shared" si="11"/>
        <v>-7.701637355973312E-2</v>
      </c>
      <c r="G213" s="125"/>
    </row>
    <row r="214" spans="2:7">
      <c r="B214" s="124" t="s">
        <v>29</v>
      </c>
      <c r="C214" s="35">
        <v>1673</v>
      </c>
      <c r="D214" s="35">
        <v>1965</v>
      </c>
      <c r="E214" s="35">
        <v>0</v>
      </c>
      <c r="F214" s="125">
        <f t="shared" si="11"/>
        <v>0.17453676031081899</v>
      </c>
      <c r="G214" s="125"/>
    </row>
    <row r="215" spans="2:7">
      <c r="B215" s="124" t="s">
        <v>28</v>
      </c>
      <c r="C215" s="35">
        <v>2714</v>
      </c>
      <c r="D215" s="35">
        <v>2397</v>
      </c>
      <c r="E215" s="35">
        <v>0</v>
      </c>
      <c r="F215" s="125">
        <f t="shared" si="11"/>
        <v>-0.1168017686072218</v>
      </c>
      <c r="G215" s="125"/>
    </row>
    <row r="216" spans="2:7">
      <c r="B216" s="126" t="s">
        <v>78</v>
      </c>
      <c r="C216" s="53">
        <f>SUM(C204:C215)</f>
        <v>36875</v>
      </c>
      <c r="D216" s="53">
        <f>SUM(D204:D215)</f>
        <v>29976</v>
      </c>
      <c r="E216" s="53">
        <f>SUM(E204:E215)</f>
        <v>23499</v>
      </c>
      <c r="F216" s="127">
        <f t="shared" si="11"/>
        <v>-0.18709152542372887</v>
      </c>
      <c r="G216" s="127"/>
    </row>
    <row r="217" spans="2:7" ht="22.5" customHeight="1">
      <c r="B217" s="600" t="s">
        <v>116</v>
      </c>
      <c r="C217" s="601"/>
      <c r="D217" s="601"/>
      <c r="E217" s="601"/>
      <c r="F217" s="601"/>
      <c r="G217" s="602"/>
    </row>
    <row r="218" spans="2:7" ht="8.25" customHeight="1"/>
    <row r="219" spans="2:7" ht="6.75" customHeight="1"/>
    <row r="220" spans="2:7" ht="45.75" customHeight="1">
      <c r="B220" s="596" t="s">
        <v>128</v>
      </c>
      <c r="C220" s="597"/>
      <c r="D220" s="597"/>
      <c r="E220" s="597"/>
      <c r="F220" s="597"/>
      <c r="G220" s="598"/>
    </row>
    <row r="221" spans="2:7">
      <c r="B221" s="54"/>
      <c r="C221" s="54">
        <v>2008</v>
      </c>
      <c r="D221" s="54">
        <v>2009</v>
      </c>
      <c r="E221" s="54">
        <v>2010</v>
      </c>
      <c r="F221" s="54" t="s">
        <v>114</v>
      </c>
      <c r="G221" s="54" t="s">
        <v>115</v>
      </c>
    </row>
    <row r="222" spans="2:7">
      <c r="B222" s="122" t="s">
        <v>39</v>
      </c>
      <c r="C222" s="50">
        <v>1652</v>
      </c>
      <c r="D222" s="50">
        <v>1351</v>
      </c>
      <c r="E222" s="50">
        <v>1478</v>
      </c>
      <c r="F222" s="123">
        <f>D222/C222-1</f>
        <v>-0.18220338983050843</v>
      </c>
      <c r="G222" s="123">
        <f>E222/D222-1</f>
        <v>9.4004441154700302E-2</v>
      </c>
    </row>
    <row r="223" spans="2:7">
      <c r="B223" s="124" t="s">
        <v>38</v>
      </c>
      <c r="C223" s="35">
        <v>1016</v>
      </c>
      <c r="D223" s="35">
        <v>664</v>
      </c>
      <c r="E223" s="35">
        <v>640</v>
      </c>
      <c r="F223" s="125">
        <f t="shared" ref="F223:G234" si="12">D223/C223-1</f>
        <v>-0.34645669291338588</v>
      </c>
      <c r="G223" s="125">
        <f t="shared" si="12"/>
        <v>-3.6144578313253017E-2</v>
      </c>
    </row>
    <row r="224" spans="2:7">
      <c r="B224" s="124" t="s">
        <v>37</v>
      </c>
      <c r="C224" s="35">
        <v>1205</v>
      </c>
      <c r="D224" s="35">
        <v>824</v>
      </c>
      <c r="E224" s="35">
        <v>772</v>
      </c>
      <c r="F224" s="125">
        <f t="shared" si="12"/>
        <v>-0.31618257261410787</v>
      </c>
      <c r="G224" s="125">
        <f t="shared" si="12"/>
        <v>-6.3106796116504826E-2</v>
      </c>
    </row>
    <row r="225" spans="2:7">
      <c r="B225" s="124" t="s">
        <v>36</v>
      </c>
      <c r="C225" s="35">
        <v>1740</v>
      </c>
      <c r="D225" s="35">
        <v>1374</v>
      </c>
      <c r="E225" s="35">
        <v>1536</v>
      </c>
      <c r="F225" s="125">
        <f t="shared" si="12"/>
        <v>-0.21034482758620687</v>
      </c>
      <c r="G225" s="125">
        <f t="shared" si="12"/>
        <v>0.11790393013100431</v>
      </c>
    </row>
    <row r="226" spans="2:7">
      <c r="B226" s="124" t="s">
        <v>35</v>
      </c>
      <c r="C226" s="35">
        <v>1803</v>
      </c>
      <c r="D226" s="35">
        <v>1669</v>
      </c>
      <c r="E226" s="35">
        <v>1437</v>
      </c>
      <c r="F226" s="125">
        <f t="shared" si="12"/>
        <v>-7.4320576816417128E-2</v>
      </c>
      <c r="G226" s="125">
        <f t="shared" si="12"/>
        <v>-0.1390053924505692</v>
      </c>
    </row>
    <row r="227" spans="2:7">
      <c r="B227" s="124" t="s">
        <v>34</v>
      </c>
      <c r="C227" s="35">
        <v>1223</v>
      </c>
      <c r="D227" s="35">
        <v>1443</v>
      </c>
      <c r="E227" s="35">
        <v>1682</v>
      </c>
      <c r="F227" s="125">
        <f t="shared" si="12"/>
        <v>0.17988552739165975</v>
      </c>
      <c r="G227" s="125">
        <f t="shared" si="12"/>
        <v>0.16562716562716573</v>
      </c>
    </row>
    <row r="228" spans="2:7">
      <c r="B228" s="124" t="s">
        <v>33</v>
      </c>
      <c r="C228" s="35">
        <v>2132</v>
      </c>
      <c r="D228" s="35">
        <v>1567</v>
      </c>
      <c r="E228" s="35">
        <v>2594</v>
      </c>
      <c r="F228" s="125">
        <f t="shared" si="12"/>
        <v>-0.26500938086303938</v>
      </c>
      <c r="G228" s="125">
        <f t="shared" si="12"/>
        <v>0.65539246968730058</v>
      </c>
    </row>
    <row r="229" spans="2:7">
      <c r="B229" s="124" t="s">
        <v>32</v>
      </c>
      <c r="C229" s="35">
        <v>2969</v>
      </c>
      <c r="D229" s="35">
        <v>1610</v>
      </c>
      <c r="E229" s="35">
        <v>2244</v>
      </c>
      <c r="F229" s="125">
        <f t="shared" si="12"/>
        <v>-0.45772987537891541</v>
      </c>
      <c r="G229" s="125">
        <f t="shared" si="12"/>
        <v>0.39378881987577641</v>
      </c>
    </row>
    <row r="230" spans="2:7">
      <c r="B230" s="124" t="s">
        <v>31</v>
      </c>
      <c r="C230" s="35">
        <v>2266</v>
      </c>
      <c r="D230" s="35">
        <v>1279</v>
      </c>
      <c r="E230" s="35">
        <v>0</v>
      </c>
      <c r="F230" s="125">
        <f t="shared" si="12"/>
        <v>-0.43556928508384818</v>
      </c>
      <c r="G230" s="125"/>
    </row>
    <row r="231" spans="2:7">
      <c r="B231" s="124" t="s">
        <v>30</v>
      </c>
      <c r="C231" s="35">
        <v>2809</v>
      </c>
      <c r="D231" s="35">
        <v>1650</v>
      </c>
      <c r="E231" s="35">
        <v>0</v>
      </c>
      <c r="F231" s="125">
        <f t="shared" si="12"/>
        <v>-0.4126023495906016</v>
      </c>
      <c r="G231" s="125"/>
    </row>
    <row r="232" spans="2:7">
      <c r="B232" s="124" t="s">
        <v>29</v>
      </c>
      <c r="C232" s="35">
        <v>1080</v>
      </c>
      <c r="D232" s="35">
        <v>891</v>
      </c>
      <c r="E232" s="35">
        <v>0</v>
      </c>
      <c r="F232" s="125">
        <f t="shared" si="12"/>
        <v>-0.17500000000000004</v>
      </c>
      <c r="G232" s="125"/>
    </row>
    <row r="233" spans="2:7">
      <c r="B233" s="124" t="s">
        <v>28</v>
      </c>
      <c r="C233" s="35">
        <v>1091</v>
      </c>
      <c r="D233" s="35">
        <v>903</v>
      </c>
      <c r="E233" s="35">
        <v>0</v>
      </c>
      <c r="F233" s="125">
        <f t="shared" si="12"/>
        <v>-0.1723189734188818</v>
      </c>
      <c r="G233" s="125"/>
    </row>
    <row r="234" spans="2:7">
      <c r="B234" s="126" t="s">
        <v>78</v>
      </c>
      <c r="C234" s="53">
        <f>SUM(C222:C233)</f>
        <v>20986</v>
      </c>
      <c r="D234" s="53">
        <f>SUM(D222:D233)</f>
        <v>15225</v>
      </c>
      <c r="E234" s="53">
        <f>SUM(E222:E233)</f>
        <v>12383</v>
      </c>
      <c r="F234" s="127">
        <f t="shared" si="12"/>
        <v>-0.27451634422948634</v>
      </c>
      <c r="G234" s="127"/>
    </row>
    <row r="235" spans="2:7" ht="22.5" customHeight="1">
      <c r="B235" s="600" t="s">
        <v>116</v>
      </c>
      <c r="C235" s="601"/>
      <c r="D235" s="601"/>
      <c r="E235" s="601"/>
      <c r="F235" s="601"/>
      <c r="G235" s="602"/>
    </row>
    <row r="236" spans="2:7" ht="7.5" customHeight="1"/>
    <row r="237" spans="2:7" ht="7.5" customHeight="1"/>
    <row r="238" spans="2:7" ht="46.5" customHeight="1">
      <c r="B238" s="596" t="s">
        <v>129</v>
      </c>
      <c r="C238" s="597"/>
      <c r="D238" s="597"/>
      <c r="E238" s="597"/>
      <c r="F238" s="597"/>
      <c r="G238" s="598"/>
    </row>
    <row r="239" spans="2:7">
      <c r="B239" s="54"/>
      <c r="C239" s="54">
        <v>2008</v>
      </c>
      <c r="D239" s="54">
        <v>2009</v>
      </c>
      <c r="E239" s="54">
        <v>2010</v>
      </c>
      <c r="F239" s="54" t="s">
        <v>114</v>
      </c>
      <c r="G239" s="54" t="s">
        <v>115</v>
      </c>
    </row>
    <row r="240" spans="2:7">
      <c r="B240" s="122" t="s">
        <v>39</v>
      </c>
      <c r="C240" s="50">
        <v>1080</v>
      </c>
      <c r="D240" s="50">
        <v>1251</v>
      </c>
      <c r="E240" s="50">
        <v>1519</v>
      </c>
      <c r="F240" s="123">
        <f>D240/C240-1</f>
        <v>0.15833333333333344</v>
      </c>
      <c r="G240" s="123">
        <f>E240/D240-1</f>
        <v>0.21422861710631502</v>
      </c>
    </row>
    <row r="241" spans="2:7">
      <c r="B241" s="124" t="s">
        <v>38</v>
      </c>
      <c r="C241" s="35">
        <v>937</v>
      </c>
      <c r="D241" s="35">
        <v>1635</v>
      </c>
      <c r="E241" s="35">
        <v>1127</v>
      </c>
      <c r="F241" s="125">
        <f t="shared" ref="F241:G252" si="13">D241/C241-1</f>
        <v>0.74493062966915691</v>
      </c>
      <c r="G241" s="125">
        <f t="shared" si="13"/>
        <v>-0.31070336391437314</v>
      </c>
    </row>
    <row r="242" spans="2:7">
      <c r="B242" s="124" t="s">
        <v>37</v>
      </c>
      <c r="C242" s="35">
        <v>1608</v>
      </c>
      <c r="D242" s="35">
        <v>1409</v>
      </c>
      <c r="E242" s="35">
        <v>1303</v>
      </c>
      <c r="F242" s="125">
        <f t="shared" si="13"/>
        <v>-0.12375621890547261</v>
      </c>
      <c r="G242" s="125">
        <f t="shared" si="13"/>
        <v>-7.5230660042583386E-2</v>
      </c>
    </row>
    <row r="243" spans="2:7">
      <c r="B243" s="124" t="s">
        <v>36</v>
      </c>
      <c r="C243" s="35">
        <v>1517</v>
      </c>
      <c r="D243" s="35">
        <v>1418</v>
      </c>
      <c r="E243" s="35">
        <v>1490</v>
      </c>
      <c r="F243" s="125">
        <f t="shared" si="13"/>
        <v>-6.5260382333553024E-2</v>
      </c>
      <c r="G243" s="125">
        <f t="shared" si="13"/>
        <v>5.0775740479548581E-2</v>
      </c>
    </row>
    <row r="244" spans="2:7">
      <c r="B244" s="124" t="s">
        <v>35</v>
      </c>
      <c r="C244" s="35">
        <v>1168</v>
      </c>
      <c r="D244" s="35">
        <v>1186</v>
      </c>
      <c r="E244" s="35">
        <v>1313</v>
      </c>
      <c r="F244" s="125">
        <f t="shared" si="13"/>
        <v>1.5410958904109595E-2</v>
      </c>
      <c r="G244" s="125">
        <f t="shared" si="13"/>
        <v>0.10708263069139967</v>
      </c>
    </row>
    <row r="245" spans="2:7">
      <c r="B245" s="124" t="s">
        <v>34</v>
      </c>
      <c r="C245" s="35">
        <v>2171</v>
      </c>
      <c r="D245" s="35">
        <v>1636</v>
      </c>
      <c r="E245" s="35">
        <v>2168</v>
      </c>
      <c r="F245" s="125">
        <f t="shared" si="13"/>
        <v>-0.24643021649009678</v>
      </c>
      <c r="G245" s="125">
        <f t="shared" si="13"/>
        <v>0.32518337408312958</v>
      </c>
    </row>
    <row r="246" spans="2:7">
      <c r="B246" s="124" t="s">
        <v>33</v>
      </c>
      <c r="C246" s="35">
        <v>2493</v>
      </c>
      <c r="D246" s="35">
        <v>1744</v>
      </c>
      <c r="E246" s="35">
        <v>2920</v>
      </c>
      <c r="F246" s="125">
        <f t="shared" si="13"/>
        <v>-0.30044123545928603</v>
      </c>
      <c r="G246" s="125">
        <f t="shared" si="13"/>
        <v>0.67431192660550465</v>
      </c>
    </row>
    <row r="247" spans="2:7">
      <c r="B247" s="124" t="s">
        <v>32</v>
      </c>
      <c r="C247" s="35">
        <v>2389</v>
      </c>
      <c r="D247" s="35">
        <v>1578</v>
      </c>
      <c r="E247" s="35">
        <v>2099</v>
      </c>
      <c r="F247" s="125">
        <f t="shared" si="13"/>
        <v>-0.33947258267057345</v>
      </c>
      <c r="G247" s="125">
        <f t="shared" si="13"/>
        <v>0.33016476552598228</v>
      </c>
    </row>
    <row r="248" spans="2:7">
      <c r="B248" s="124" t="s">
        <v>31</v>
      </c>
      <c r="C248" s="35">
        <v>2174</v>
      </c>
      <c r="D248" s="35">
        <v>1709</v>
      </c>
      <c r="E248" s="35">
        <v>0</v>
      </c>
      <c r="F248" s="125">
        <f t="shared" si="13"/>
        <v>-0.21389144434222629</v>
      </c>
      <c r="G248" s="125"/>
    </row>
    <row r="249" spans="2:7">
      <c r="B249" s="124" t="s">
        <v>30</v>
      </c>
      <c r="C249" s="35">
        <v>2057</v>
      </c>
      <c r="D249" s="35">
        <v>1500</v>
      </c>
      <c r="E249" s="35">
        <v>0</v>
      </c>
      <c r="F249" s="125">
        <f t="shared" si="13"/>
        <v>-0.2707826932425863</v>
      </c>
      <c r="G249" s="125"/>
    </row>
    <row r="250" spans="2:7">
      <c r="B250" s="124" t="s">
        <v>29</v>
      </c>
      <c r="C250" s="35">
        <v>1737</v>
      </c>
      <c r="D250" s="35">
        <v>1376</v>
      </c>
      <c r="E250" s="35">
        <v>0</v>
      </c>
      <c r="F250" s="125">
        <f t="shared" si="13"/>
        <v>-0.20782959124928035</v>
      </c>
      <c r="G250" s="125"/>
    </row>
    <row r="251" spans="2:7">
      <c r="B251" s="124" t="s">
        <v>28</v>
      </c>
      <c r="C251" s="35">
        <v>1348</v>
      </c>
      <c r="D251" s="35">
        <v>1633</v>
      </c>
      <c r="E251" s="35">
        <v>0</v>
      </c>
      <c r="F251" s="125">
        <f t="shared" si="13"/>
        <v>0.21142433234421354</v>
      </c>
      <c r="G251" s="125"/>
    </row>
    <row r="252" spans="2:7">
      <c r="B252" s="126" t="s">
        <v>78</v>
      </c>
      <c r="C252" s="53">
        <f>SUM(C240:C251)</f>
        <v>20679</v>
      </c>
      <c r="D252" s="53">
        <f>SUM(D240:D251)</f>
        <v>18075</v>
      </c>
      <c r="E252" s="53">
        <f>SUM(E240:E251)</f>
        <v>13939</v>
      </c>
      <c r="F252" s="127">
        <f t="shared" si="13"/>
        <v>-0.12592485129841868</v>
      </c>
      <c r="G252" s="127"/>
    </row>
    <row r="253" spans="2:7" ht="23.25" customHeight="1">
      <c r="B253" s="600" t="s">
        <v>116</v>
      </c>
      <c r="C253" s="601"/>
      <c r="D253" s="601"/>
      <c r="E253" s="601"/>
      <c r="F253" s="601"/>
      <c r="G253" s="602"/>
    </row>
    <row r="254" spans="2:7" ht="6.75" customHeight="1"/>
    <row r="255" spans="2:7" ht="7.5" customHeight="1"/>
    <row r="256" spans="2:7" ht="46.5" customHeight="1">
      <c r="B256" s="596" t="s">
        <v>130</v>
      </c>
      <c r="C256" s="597"/>
      <c r="D256" s="597"/>
      <c r="E256" s="597"/>
      <c r="F256" s="597"/>
      <c r="G256" s="598"/>
    </row>
    <row r="257" spans="2:7">
      <c r="B257" s="54"/>
      <c r="C257" s="54">
        <v>2008</v>
      </c>
      <c r="D257" s="54">
        <v>2009</v>
      </c>
      <c r="E257" s="54">
        <v>2010</v>
      </c>
      <c r="F257" s="54" t="s">
        <v>114</v>
      </c>
      <c r="G257" s="54" t="s">
        <v>115</v>
      </c>
    </row>
    <row r="258" spans="2:7">
      <c r="B258" s="122" t="s">
        <v>39</v>
      </c>
      <c r="C258" s="50">
        <v>2564</v>
      </c>
      <c r="D258" s="50">
        <v>3284</v>
      </c>
      <c r="E258" s="50">
        <v>3108</v>
      </c>
      <c r="F258" s="123">
        <f>D258/C258-1</f>
        <v>0.28081123244929795</v>
      </c>
      <c r="G258" s="123">
        <f>E258/D258-1</f>
        <v>-5.3593179049939099E-2</v>
      </c>
    </row>
    <row r="259" spans="2:7">
      <c r="B259" s="124" t="s">
        <v>38</v>
      </c>
      <c r="C259" s="35">
        <v>2933</v>
      </c>
      <c r="D259" s="35">
        <v>3089</v>
      </c>
      <c r="E259" s="35">
        <v>3262</v>
      </c>
      <c r="F259" s="125">
        <f t="shared" ref="F259:G270" si="14">D259/C259-1</f>
        <v>5.3187862257074725E-2</v>
      </c>
      <c r="G259" s="125">
        <f t="shared" si="14"/>
        <v>5.6005179669796012E-2</v>
      </c>
    </row>
    <row r="260" spans="2:7">
      <c r="B260" s="124" t="s">
        <v>37</v>
      </c>
      <c r="C260" s="35">
        <v>3672</v>
      </c>
      <c r="D260" s="35">
        <v>2931</v>
      </c>
      <c r="E260" s="35">
        <v>3192</v>
      </c>
      <c r="F260" s="125">
        <f t="shared" si="14"/>
        <v>-0.20179738562091498</v>
      </c>
      <c r="G260" s="125">
        <f t="shared" si="14"/>
        <v>8.9048106448311071E-2</v>
      </c>
    </row>
    <row r="261" spans="2:7">
      <c r="B261" s="124" t="s">
        <v>36</v>
      </c>
      <c r="C261" s="35">
        <v>2518</v>
      </c>
      <c r="D261" s="35">
        <v>3524</v>
      </c>
      <c r="E261" s="35">
        <v>3102</v>
      </c>
      <c r="F261" s="125">
        <f t="shared" si="14"/>
        <v>0.39952343129467827</v>
      </c>
      <c r="G261" s="125">
        <f t="shared" si="14"/>
        <v>-0.11975028376844499</v>
      </c>
    </row>
    <row r="262" spans="2:7">
      <c r="B262" s="124" t="s">
        <v>35</v>
      </c>
      <c r="C262" s="35">
        <v>4072</v>
      </c>
      <c r="D262" s="35">
        <v>4754</v>
      </c>
      <c r="E262" s="35">
        <v>3192</v>
      </c>
      <c r="F262" s="125">
        <f t="shared" si="14"/>
        <v>0.1674852652259331</v>
      </c>
      <c r="G262" s="125">
        <f t="shared" si="14"/>
        <v>-0.32856541859486743</v>
      </c>
    </row>
    <row r="263" spans="2:7">
      <c r="B263" s="124" t="s">
        <v>34</v>
      </c>
      <c r="C263" s="35">
        <v>4394</v>
      </c>
      <c r="D263" s="35">
        <v>3085</v>
      </c>
      <c r="E263" s="35">
        <v>3610</v>
      </c>
      <c r="F263" s="125">
        <f t="shared" si="14"/>
        <v>-0.29790623577605824</v>
      </c>
      <c r="G263" s="125">
        <f t="shared" si="14"/>
        <v>0.1701782820097244</v>
      </c>
    </row>
    <row r="264" spans="2:7">
      <c r="B264" s="124" t="s">
        <v>33</v>
      </c>
      <c r="C264" s="35">
        <v>3712</v>
      </c>
      <c r="D264" s="35">
        <v>3288</v>
      </c>
      <c r="E264" s="35">
        <v>3783</v>
      </c>
      <c r="F264" s="125">
        <f t="shared" si="14"/>
        <v>-0.11422413793103448</v>
      </c>
      <c r="G264" s="125">
        <f t="shared" si="14"/>
        <v>0.15054744525547448</v>
      </c>
    </row>
    <row r="265" spans="2:7">
      <c r="B265" s="124" t="s">
        <v>32</v>
      </c>
      <c r="C265" s="35">
        <v>3519</v>
      </c>
      <c r="D265" s="35">
        <v>2619</v>
      </c>
      <c r="E265" s="35">
        <v>2502</v>
      </c>
      <c r="F265" s="125">
        <f t="shared" si="14"/>
        <v>-0.25575447570332477</v>
      </c>
      <c r="G265" s="125">
        <f t="shared" si="14"/>
        <v>-4.4673539518900296E-2</v>
      </c>
    </row>
    <row r="266" spans="2:7">
      <c r="B266" s="124" t="s">
        <v>31</v>
      </c>
      <c r="C266" s="35">
        <v>3436</v>
      </c>
      <c r="D266" s="35">
        <v>2334</v>
      </c>
      <c r="E266" s="35">
        <v>0</v>
      </c>
      <c r="F266" s="125">
        <f t="shared" si="14"/>
        <v>-0.32072176949941789</v>
      </c>
      <c r="G266" s="125"/>
    </row>
    <row r="267" spans="2:7">
      <c r="B267" s="124" t="s">
        <v>30</v>
      </c>
      <c r="C267" s="35">
        <v>4120</v>
      </c>
      <c r="D267" s="35">
        <v>2899</v>
      </c>
      <c r="E267" s="35">
        <v>0</v>
      </c>
      <c r="F267" s="125">
        <f t="shared" si="14"/>
        <v>-0.29635922330097086</v>
      </c>
      <c r="G267" s="125"/>
    </row>
    <row r="268" spans="2:7">
      <c r="B268" s="124" t="s">
        <v>29</v>
      </c>
      <c r="C268" s="35">
        <v>3464</v>
      </c>
      <c r="D268" s="35">
        <v>2010</v>
      </c>
      <c r="E268" s="35">
        <v>0</v>
      </c>
      <c r="F268" s="125">
        <f t="shared" si="14"/>
        <v>-0.41974595842956119</v>
      </c>
      <c r="G268" s="125"/>
    </row>
    <row r="269" spans="2:7">
      <c r="B269" s="124" t="s">
        <v>28</v>
      </c>
      <c r="C269" s="35">
        <v>2419</v>
      </c>
      <c r="D269" s="35">
        <v>2074</v>
      </c>
      <c r="E269" s="35">
        <v>0</v>
      </c>
      <c r="F269" s="125">
        <f t="shared" si="14"/>
        <v>-0.14262091773460106</v>
      </c>
      <c r="G269" s="125"/>
    </row>
    <row r="270" spans="2:7">
      <c r="B270" s="126" t="s">
        <v>78</v>
      </c>
      <c r="C270" s="53">
        <f>SUM(C258:C269)</f>
        <v>40823</v>
      </c>
      <c r="D270" s="53">
        <f>SUM(D258:D269)</f>
        <v>35891</v>
      </c>
      <c r="E270" s="53">
        <f>SUM(E258:E269)</f>
        <v>25751</v>
      </c>
      <c r="F270" s="127">
        <f t="shared" si="14"/>
        <v>-0.12081424687063669</v>
      </c>
      <c r="G270" s="127"/>
    </row>
    <row r="271" spans="2:7" ht="21.75" customHeight="1">
      <c r="B271" s="600" t="s">
        <v>116</v>
      </c>
      <c r="C271" s="601"/>
      <c r="D271" s="601"/>
      <c r="E271" s="601"/>
      <c r="F271" s="601"/>
      <c r="G271" s="602"/>
    </row>
    <row r="272" spans="2:7" ht="4.5" customHeight="1"/>
    <row r="273" spans="2:7" ht="7.5" customHeight="1"/>
    <row r="274" spans="2:7" ht="45" customHeight="1">
      <c r="B274" s="596" t="s">
        <v>131</v>
      </c>
      <c r="C274" s="597"/>
      <c r="D274" s="597"/>
      <c r="E274" s="597"/>
      <c r="F274" s="597"/>
      <c r="G274" s="598"/>
    </row>
    <row r="275" spans="2:7">
      <c r="B275" s="54"/>
      <c r="C275" s="54">
        <v>2008</v>
      </c>
      <c r="D275" s="54">
        <v>2009</v>
      </c>
      <c r="E275" s="54">
        <v>2010</v>
      </c>
      <c r="F275" s="54" t="s">
        <v>114</v>
      </c>
      <c r="G275" s="54" t="s">
        <v>115</v>
      </c>
    </row>
    <row r="276" spans="2:7">
      <c r="B276" s="122" t="s">
        <v>39</v>
      </c>
      <c r="C276" s="50">
        <v>676</v>
      </c>
      <c r="D276" s="50">
        <v>749</v>
      </c>
      <c r="E276" s="50">
        <v>632</v>
      </c>
      <c r="F276" s="123">
        <f>D276/C276-1</f>
        <v>0.10798816568047331</v>
      </c>
      <c r="G276" s="123">
        <f>E276/D276-1</f>
        <v>-0.15620827770360479</v>
      </c>
    </row>
    <row r="277" spans="2:7">
      <c r="B277" s="124" t="s">
        <v>38</v>
      </c>
      <c r="C277" s="35">
        <v>623</v>
      </c>
      <c r="D277" s="35">
        <v>616</v>
      </c>
      <c r="E277" s="35">
        <v>697</v>
      </c>
      <c r="F277" s="125">
        <f t="shared" ref="F277:G288" si="15">D277/C277-1</f>
        <v>-1.1235955056179803E-2</v>
      </c>
      <c r="G277" s="125">
        <f t="shared" si="15"/>
        <v>0.13149350649350655</v>
      </c>
    </row>
    <row r="278" spans="2:7">
      <c r="B278" s="124" t="s">
        <v>37</v>
      </c>
      <c r="C278" s="35">
        <v>1071</v>
      </c>
      <c r="D278" s="35">
        <v>672</v>
      </c>
      <c r="E278" s="35">
        <v>598</v>
      </c>
      <c r="F278" s="125">
        <f t="shared" si="15"/>
        <v>-0.37254901960784315</v>
      </c>
      <c r="G278" s="125">
        <f t="shared" si="15"/>
        <v>-0.11011904761904767</v>
      </c>
    </row>
    <row r="279" spans="2:7">
      <c r="B279" s="124" t="s">
        <v>36</v>
      </c>
      <c r="C279" s="35">
        <v>1249</v>
      </c>
      <c r="D279" s="35">
        <v>1033</v>
      </c>
      <c r="E279" s="35">
        <v>961</v>
      </c>
      <c r="F279" s="125">
        <f t="shared" si="15"/>
        <v>-0.17293835068054442</v>
      </c>
      <c r="G279" s="125">
        <f t="shared" si="15"/>
        <v>-6.9699903194578861E-2</v>
      </c>
    </row>
    <row r="280" spans="2:7">
      <c r="B280" s="124" t="s">
        <v>35</v>
      </c>
      <c r="C280" s="35">
        <v>921</v>
      </c>
      <c r="D280" s="35">
        <v>709</v>
      </c>
      <c r="E280" s="35">
        <v>876</v>
      </c>
      <c r="F280" s="125">
        <f t="shared" si="15"/>
        <v>-0.23018458197611291</v>
      </c>
      <c r="G280" s="125">
        <f t="shared" si="15"/>
        <v>0.23554301833568414</v>
      </c>
    </row>
    <row r="281" spans="2:7">
      <c r="B281" s="124" t="s">
        <v>34</v>
      </c>
      <c r="C281" s="35">
        <v>851</v>
      </c>
      <c r="D281" s="35">
        <v>710</v>
      </c>
      <c r="E281" s="35">
        <v>681</v>
      </c>
      <c r="F281" s="125">
        <f t="shared" si="15"/>
        <v>-0.16568742655699176</v>
      </c>
      <c r="G281" s="125">
        <f t="shared" si="15"/>
        <v>-4.0845070422535157E-2</v>
      </c>
    </row>
    <row r="282" spans="2:7">
      <c r="B282" s="124" t="s">
        <v>33</v>
      </c>
      <c r="C282" s="35">
        <v>1212</v>
      </c>
      <c r="D282" s="35">
        <v>1355</v>
      </c>
      <c r="E282" s="35">
        <v>1297</v>
      </c>
      <c r="F282" s="125">
        <f t="shared" si="15"/>
        <v>0.11798679867986794</v>
      </c>
      <c r="G282" s="125">
        <f t="shared" si="15"/>
        <v>-4.2804428044280418E-2</v>
      </c>
    </row>
    <row r="283" spans="2:7">
      <c r="B283" s="124" t="s">
        <v>32</v>
      </c>
      <c r="C283" s="35">
        <v>746</v>
      </c>
      <c r="D283" s="35">
        <v>777</v>
      </c>
      <c r="E283" s="35">
        <v>712</v>
      </c>
      <c r="F283" s="125">
        <f t="shared" si="15"/>
        <v>4.1554959785522705E-2</v>
      </c>
      <c r="G283" s="125">
        <f t="shared" si="15"/>
        <v>-8.3655083655083673E-2</v>
      </c>
    </row>
    <row r="284" spans="2:7">
      <c r="B284" s="124" t="s">
        <v>31</v>
      </c>
      <c r="C284" s="35">
        <v>1004</v>
      </c>
      <c r="D284" s="35">
        <v>896</v>
      </c>
      <c r="E284" s="35">
        <v>0</v>
      </c>
      <c r="F284" s="125">
        <f t="shared" si="15"/>
        <v>-0.10756972111553786</v>
      </c>
      <c r="G284" s="125"/>
    </row>
    <row r="285" spans="2:7">
      <c r="B285" s="124" t="s">
        <v>30</v>
      </c>
      <c r="C285" s="35">
        <v>1286</v>
      </c>
      <c r="D285" s="35">
        <v>1153</v>
      </c>
      <c r="E285" s="35">
        <v>0</v>
      </c>
      <c r="F285" s="125">
        <f t="shared" si="15"/>
        <v>-0.10342146189735613</v>
      </c>
      <c r="G285" s="125"/>
    </row>
    <row r="286" spans="2:7">
      <c r="B286" s="124" t="s">
        <v>29</v>
      </c>
      <c r="C286" s="35">
        <v>1062</v>
      </c>
      <c r="D286" s="35">
        <v>631</v>
      </c>
      <c r="E286" s="35">
        <v>0</v>
      </c>
      <c r="F286" s="125">
        <f t="shared" si="15"/>
        <v>-0.40583804143126179</v>
      </c>
      <c r="G286" s="125"/>
    </row>
    <row r="287" spans="2:7">
      <c r="B287" s="124" t="s">
        <v>28</v>
      </c>
      <c r="C287" s="35">
        <v>598</v>
      </c>
      <c r="D287" s="35">
        <v>587</v>
      </c>
      <c r="E287" s="35">
        <v>0</v>
      </c>
      <c r="F287" s="125">
        <f t="shared" si="15"/>
        <v>-1.8394648829431426E-2</v>
      </c>
      <c r="G287" s="125"/>
    </row>
    <row r="288" spans="2:7">
      <c r="B288" s="126" t="s">
        <v>78</v>
      </c>
      <c r="C288" s="53">
        <f>SUM(C276:C287)</f>
        <v>11299</v>
      </c>
      <c r="D288" s="53">
        <f>SUM(D276:D287)</f>
        <v>9888</v>
      </c>
      <c r="E288" s="53">
        <f>SUM(E276:E287)</f>
        <v>6454</v>
      </c>
      <c r="F288" s="127">
        <f t="shared" si="15"/>
        <v>-0.12487830781485088</v>
      </c>
      <c r="G288" s="127"/>
    </row>
    <row r="289" spans="2:7" ht="22.5" customHeight="1">
      <c r="B289" s="600" t="s">
        <v>116</v>
      </c>
      <c r="C289" s="601"/>
      <c r="D289" s="601"/>
      <c r="E289" s="601"/>
      <c r="F289" s="601"/>
      <c r="G289" s="602"/>
    </row>
  </sheetData>
  <mergeCells count="33">
    <mergeCell ref="B271:G271"/>
    <mergeCell ref="B274:G274"/>
    <mergeCell ref="B289:G289"/>
    <mergeCell ref="B217:G217"/>
    <mergeCell ref="B220:G220"/>
    <mergeCell ref="B235:G235"/>
    <mergeCell ref="B238:G238"/>
    <mergeCell ref="B253:G253"/>
    <mergeCell ref="B256:G256"/>
    <mergeCell ref="B202:G202"/>
    <mergeCell ref="B109:G109"/>
    <mergeCell ref="B112:G112"/>
    <mergeCell ref="B127:G127"/>
    <mergeCell ref="B130:G130"/>
    <mergeCell ref="B145:G145"/>
    <mergeCell ref="B148:G148"/>
    <mergeCell ref="B163:G163"/>
    <mergeCell ref="B166:G166"/>
    <mergeCell ref="B181:G181"/>
    <mergeCell ref="B184:G184"/>
    <mergeCell ref="B199:G199"/>
    <mergeCell ref="B94:G94"/>
    <mergeCell ref="B2:N2"/>
    <mergeCell ref="B4:G4"/>
    <mergeCell ref="B19:G19"/>
    <mergeCell ref="B22:G22"/>
    <mergeCell ref="B37:G37"/>
    <mergeCell ref="B40:G40"/>
    <mergeCell ref="B55:G55"/>
    <mergeCell ref="B58:G58"/>
    <mergeCell ref="B73:G73"/>
    <mergeCell ref="B76:G76"/>
    <mergeCell ref="B91:G9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40" orientation="landscape" r:id="rId1"/>
  <headerFooter scaleWithDoc="0" alignWithMargins="0">
    <oddHeader>&amp;RTurismo en Cifras ARONA (acumulado agosto 2010)</oddHeader>
    <oddFooter>&amp;CTurismo de Tenerife&amp;R&amp;P</oddFooter>
  </headerFooter>
  <ignoredErrors>
    <ignoredError sqref="C18:E18 C36:E36 C53:E54 B72:G137 B144:G290" formulaRange="1"/>
  </ignoredError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71"/>
  <sheetViews>
    <sheetView showGridLines="0" showRowColHeaders="0" zoomScaleNormal="100" workbookViewId="0">
      <pane xSplit="2" ySplit="6" topLeftCell="C7" activePane="bottomRight" state="frozen"/>
      <selection activeCell="B1" sqref="B1"/>
      <selection pane="topRight" activeCell="B1" sqref="B1"/>
      <selection pane="bottomLeft" activeCell="B1" sqref="B1"/>
      <selection pane="bottomRight"/>
    </sheetView>
  </sheetViews>
  <sheetFormatPr baseColWidth="10" defaultRowHeight="15" outlineLevelRow="1"/>
  <cols>
    <col min="1" max="1" width="11.42578125" style="129"/>
    <col min="2" max="2" width="15.5703125" style="129" customWidth="1"/>
    <col min="19" max="20" width="10.28515625" customWidth="1"/>
    <col min="50" max="276" width="11.42578125" style="129"/>
    <col min="277" max="277" width="36.7109375" style="129" customWidth="1"/>
    <col min="278" max="278" width="12.7109375" style="129" customWidth="1"/>
    <col min="279" max="279" width="12.42578125" style="129" customWidth="1"/>
    <col min="280" max="280" width="10.7109375" style="129" customWidth="1"/>
    <col min="281" max="281" width="4.7109375" style="129" customWidth="1"/>
    <col min="282" max="282" width="36.7109375" style="129" customWidth="1"/>
    <col min="283" max="532" width="11.42578125" style="129"/>
    <col min="533" max="533" width="36.7109375" style="129" customWidth="1"/>
    <col min="534" max="534" width="12.7109375" style="129" customWidth="1"/>
    <col min="535" max="535" width="12.42578125" style="129" customWidth="1"/>
    <col min="536" max="536" width="10.7109375" style="129" customWidth="1"/>
    <col min="537" max="537" width="4.7109375" style="129" customWidth="1"/>
    <col min="538" max="538" width="36.7109375" style="129" customWidth="1"/>
    <col min="539" max="788" width="11.42578125" style="129"/>
    <col min="789" max="789" width="36.7109375" style="129" customWidth="1"/>
    <col min="790" max="790" width="12.7109375" style="129" customWidth="1"/>
    <col min="791" max="791" width="12.42578125" style="129" customWidth="1"/>
    <col min="792" max="792" width="10.7109375" style="129" customWidth="1"/>
    <col min="793" max="793" width="4.7109375" style="129" customWidth="1"/>
    <col min="794" max="794" width="36.7109375" style="129" customWidth="1"/>
    <col min="795" max="1044" width="11.42578125" style="129"/>
    <col min="1045" max="1045" width="36.7109375" style="129" customWidth="1"/>
    <col min="1046" max="1046" width="12.7109375" style="129" customWidth="1"/>
    <col min="1047" max="1047" width="12.42578125" style="129" customWidth="1"/>
    <col min="1048" max="1048" width="10.7109375" style="129" customWidth="1"/>
    <col min="1049" max="1049" width="4.7109375" style="129" customWidth="1"/>
    <col min="1050" max="1050" width="36.7109375" style="129" customWidth="1"/>
    <col min="1051" max="1300" width="11.42578125" style="129"/>
    <col min="1301" max="1301" width="36.7109375" style="129" customWidth="1"/>
    <col min="1302" max="1302" width="12.7109375" style="129" customWidth="1"/>
    <col min="1303" max="1303" width="12.42578125" style="129" customWidth="1"/>
    <col min="1304" max="1304" width="10.7109375" style="129" customWidth="1"/>
    <col min="1305" max="1305" width="4.7109375" style="129" customWidth="1"/>
    <col min="1306" max="1306" width="36.7109375" style="129" customWidth="1"/>
    <col min="1307" max="1556" width="11.42578125" style="129"/>
    <col min="1557" max="1557" width="36.7109375" style="129" customWidth="1"/>
    <col min="1558" max="1558" width="12.7109375" style="129" customWidth="1"/>
    <col min="1559" max="1559" width="12.42578125" style="129" customWidth="1"/>
    <col min="1560" max="1560" width="10.7109375" style="129" customWidth="1"/>
    <col min="1561" max="1561" width="4.7109375" style="129" customWidth="1"/>
    <col min="1562" max="1562" width="36.7109375" style="129" customWidth="1"/>
    <col min="1563" max="1812" width="11.42578125" style="129"/>
    <col min="1813" max="1813" width="36.7109375" style="129" customWidth="1"/>
    <col min="1814" max="1814" width="12.7109375" style="129" customWidth="1"/>
    <col min="1815" max="1815" width="12.42578125" style="129" customWidth="1"/>
    <col min="1816" max="1816" width="10.7109375" style="129" customWidth="1"/>
    <col min="1817" max="1817" width="4.7109375" style="129" customWidth="1"/>
    <col min="1818" max="1818" width="36.7109375" style="129" customWidth="1"/>
    <col min="1819" max="2068" width="11.42578125" style="129"/>
    <col min="2069" max="2069" width="36.7109375" style="129" customWidth="1"/>
    <col min="2070" max="2070" width="12.7109375" style="129" customWidth="1"/>
    <col min="2071" max="2071" width="12.42578125" style="129" customWidth="1"/>
    <col min="2072" max="2072" width="10.7109375" style="129" customWidth="1"/>
    <col min="2073" max="2073" width="4.7109375" style="129" customWidth="1"/>
    <col min="2074" max="2074" width="36.7109375" style="129" customWidth="1"/>
    <col min="2075" max="2324" width="11.42578125" style="129"/>
    <col min="2325" max="2325" width="36.7109375" style="129" customWidth="1"/>
    <col min="2326" max="2326" width="12.7109375" style="129" customWidth="1"/>
    <col min="2327" max="2327" width="12.42578125" style="129" customWidth="1"/>
    <col min="2328" max="2328" width="10.7109375" style="129" customWidth="1"/>
    <col min="2329" max="2329" width="4.7109375" style="129" customWidth="1"/>
    <col min="2330" max="2330" width="36.7109375" style="129" customWidth="1"/>
    <col min="2331" max="2580" width="11.42578125" style="129"/>
    <col min="2581" max="2581" width="36.7109375" style="129" customWidth="1"/>
    <col min="2582" max="2582" width="12.7109375" style="129" customWidth="1"/>
    <col min="2583" max="2583" width="12.42578125" style="129" customWidth="1"/>
    <col min="2584" max="2584" width="10.7109375" style="129" customWidth="1"/>
    <col min="2585" max="2585" width="4.7109375" style="129" customWidth="1"/>
    <col min="2586" max="2586" width="36.7109375" style="129" customWidth="1"/>
    <col min="2587" max="2836" width="11.42578125" style="129"/>
    <col min="2837" max="2837" width="36.7109375" style="129" customWidth="1"/>
    <col min="2838" max="2838" width="12.7109375" style="129" customWidth="1"/>
    <col min="2839" max="2839" width="12.42578125" style="129" customWidth="1"/>
    <col min="2840" max="2840" width="10.7109375" style="129" customWidth="1"/>
    <col min="2841" max="2841" width="4.7109375" style="129" customWidth="1"/>
    <col min="2842" max="2842" width="36.7109375" style="129" customWidth="1"/>
    <col min="2843" max="3092" width="11.42578125" style="129"/>
    <col min="3093" max="3093" width="36.7109375" style="129" customWidth="1"/>
    <col min="3094" max="3094" width="12.7109375" style="129" customWidth="1"/>
    <col min="3095" max="3095" width="12.42578125" style="129" customWidth="1"/>
    <col min="3096" max="3096" width="10.7109375" style="129" customWidth="1"/>
    <col min="3097" max="3097" width="4.7109375" style="129" customWidth="1"/>
    <col min="3098" max="3098" width="36.7109375" style="129" customWidth="1"/>
    <col min="3099" max="3348" width="11.42578125" style="129"/>
    <col min="3349" max="3349" width="36.7109375" style="129" customWidth="1"/>
    <col min="3350" max="3350" width="12.7109375" style="129" customWidth="1"/>
    <col min="3351" max="3351" width="12.42578125" style="129" customWidth="1"/>
    <col min="3352" max="3352" width="10.7109375" style="129" customWidth="1"/>
    <col min="3353" max="3353" width="4.7109375" style="129" customWidth="1"/>
    <col min="3354" max="3354" width="36.7109375" style="129" customWidth="1"/>
    <col min="3355" max="3604" width="11.42578125" style="129"/>
    <col min="3605" max="3605" width="36.7109375" style="129" customWidth="1"/>
    <col min="3606" max="3606" width="12.7109375" style="129" customWidth="1"/>
    <col min="3607" max="3607" width="12.42578125" style="129" customWidth="1"/>
    <col min="3608" max="3608" width="10.7109375" style="129" customWidth="1"/>
    <col min="3609" max="3609" width="4.7109375" style="129" customWidth="1"/>
    <col min="3610" max="3610" width="36.7109375" style="129" customWidth="1"/>
    <col min="3611" max="3860" width="11.42578125" style="129"/>
    <col min="3861" max="3861" width="36.7109375" style="129" customWidth="1"/>
    <col min="3862" max="3862" width="12.7109375" style="129" customWidth="1"/>
    <col min="3863" max="3863" width="12.42578125" style="129" customWidth="1"/>
    <col min="3864" max="3864" width="10.7109375" style="129" customWidth="1"/>
    <col min="3865" max="3865" width="4.7109375" style="129" customWidth="1"/>
    <col min="3866" max="3866" width="36.7109375" style="129" customWidth="1"/>
    <col min="3867" max="4116" width="11.42578125" style="129"/>
    <col min="4117" max="4117" width="36.7109375" style="129" customWidth="1"/>
    <col min="4118" max="4118" width="12.7109375" style="129" customWidth="1"/>
    <col min="4119" max="4119" width="12.42578125" style="129" customWidth="1"/>
    <col min="4120" max="4120" width="10.7109375" style="129" customWidth="1"/>
    <col min="4121" max="4121" width="4.7109375" style="129" customWidth="1"/>
    <col min="4122" max="4122" width="36.7109375" style="129" customWidth="1"/>
    <col min="4123" max="4372" width="11.42578125" style="129"/>
    <col min="4373" max="4373" width="36.7109375" style="129" customWidth="1"/>
    <col min="4374" max="4374" width="12.7109375" style="129" customWidth="1"/>
    <col min="4375" max="4375" width="12.42578125" style="129" customWidth="1"/>
    <col min="4376" max="4376" width="10.7109375" style="129" customWidth="1"/>
    <col min="4377" max="4377" width="4.7109375" style="129" customWidth="1"/>
    <col min="4378" max="4378" width="36.7109375" style="129" customWidth="1"/>
    <col min="4379" max="4628" width="11.42578125" style="129"/>
    <col min="4629" max="4629" width="36.7109375" style="129" customWidth="1"/>
    <col min="4630" max="4630" width="12.7109375" style="129" customWidth="1"/>
    <col min="4631" max="4631" width="12.42578125" style="129" customWidth="1"/>
    <col min="4632" max="4632" width="10.7109375" style="129" customWidth="1"/>
    <col min="4633" max="4633" width="4.7109375" style="129" customWidth="1"/>
    <col min="4634" max="4634" width="36.7109375" style="129" customWidth="1"/>
    <col min="4635" max="4884" width="11.42578125" style="129"/>
    <col min="4885" max="4885" width="36.7109375" style="129" customWidth="1"/>
    <col min="4886" max="4886" width="12.7109375" style="129" customWidth="1"/>
    <col min="4887" max="4887" width="12.42578125" style="129" customWidth="1"/>
    <col min="4888" max="4888" width="10.7109375" style="129" customWidth="1"/>
    <col min="4889" max="4889" width="4.7109375" style="129" customWidth="1"/>
    <col min="4890" max="4890" width="36.7109375" style="129" customWidth="1"/>
    <col min="4891" max="5140" width="11.42578125" style="129"/>
    <col min="5141" max="5141" width="36.7109375" style="129" customWidth="1"/>
    <col min="5142" max="5142" width="12.7109375" style="129" customWidth="1"/>
    <col min="5143" max="5143" width="12.42578125" style="129" customWidth="1"/>
    <col min="5144" max="5144" width="10.7109375" style="129" customWidth="1"/>
    <col min="5145" max="5145" width="4.7109375" style="129" customWidth="1"/>
    <col min="5146" max="5146" width="36.7109375" style="129" customWidth="1"/>
    <col min="5147" max="5396" width="11.42578125" style="129"/>
    <col min="5397" max="5397" width="36.7109375" style="129" customWidth="1"/>
    <col min="5398" max="5398" width="12.7109375" style="129" customWidth="1"/>
    <col min="5399" max="5399" width="12.42578125" style="129" customWidth="1"/>
    <col min="5400" max="5400" width="10.7109375" style="129" customWidth="1"/>
    <col min="5401" max="5401" width="4.7109375" style="129" customWidth="1"/>
    <col min="5402" max="5402" width="36.7109375" style="129" customWidth="1"/>
    <col min="5403" max="5652" width="11.42578125" style="129"/>
    <col min="5653" max="5653" width="36.7109375" style="129" customWidth="1"/>
    <col min="5654" max="5654" width="12.7109375" style="129" customWidth="1"/>
    <col min="5655" max="5655" width="12.42578125" style="129" customWidth="1"/>
    <col min="5656" max="5656" width="10.7109375" style="129" customWidth="1"/>
    <col min="5657" max="5657" width="4.7109375" style="129" customWidth="1"/>
    <col min="5658" max="5658" width="36.7109375" style="129" customWidth="1"/>
    <col min="5659" max="5908" width="11.42578125" style="129"/>
    <col min="5909" max="5909" width="36.7109375" style="129" customWidth="1"/>
    <col min="5910" max="5910" width="12.7109375" style="129" customWidth="1"/>
    <col min="5911" max="5911" width="12.42578125" style="129" customWidth="1"/>
    <col min="5912" max="5912" width="10.7109375" style="129" customWidth="1"/>
    <col min="5913" max="5913" width="4.7109375" style="129" customWidth="1"/>
    <col min="5914" max="5914" width="36.7109375" style="129" customWidth="1"/>
    <col min="5915" max="6164" width="11.42578125" style="129"/>
    <col min="6165" max="6165" width="36.7109375" style="129" customWidth="1"/>
    <col min="6166" max="6166" width="12.7109375" style="129" customWidth="1"/>
    <col min="6167" max="6167" width="12.42578125" style="129" customWidth="1"/>
    <col min="6168" max="6168" width="10.7109375" style="129" customWidth="1"/>
    <col min="6169" max="6169" width="4.7109375" style="129" customWidth="1"/>
    <col min="6170" max="6170" width="36.7109375" style="129" customWidth="1"/>
    <col min="6171" max="6420" width="11.42578125" style="129"/>
    <col min="6421" max="6421" width="36.7109375" style="129" customWidth="1"/>
    <col min="6422" max="6422" width="12.7109375" style="129" customWidth="1"/>
    <col min="6423" max="6423" width="12.42578125" style="129" customWidth="1"/>
    <col min="6424" max="6424" width="10.7109375" style="129" customWidth="1"/>
    <col min="6425" max="6425" width="4.7109375" style="129" customWidth="1"/>
    <col min="6426" max="6426" width="36.7109375" style="129" customWidth="1"/>
    <col min="6427" max="6676" width="11.42578125" style="129"/>
    <col min="6677" max="6677" width="36.7109375" style="129" customWidth="1"/>
    <col min="6678" max="6678" width="12.7109375" style="129" customWidth="1"/>
    <col min="6679" max="6679" width="12.42578125" style="129" customWidth="1"/>
    <col min="6680" max="6680" width="10.7109375" style="129" customWidth="1"/>
    <col min="6681" max="6681" width="4.7109375" style="129" customWidth="1"/>
    <col min="6682" max="6682" width="36.7109375" style="129" customWidth="1"/>
    <col min="6683" max="6932" width="11.42578125" style="129"/>
    <col min="6933" max="6933" width="36.7109375" style="129" customWidth="1"/>
    <col min="6934" max="6934" width="12.7109375" style="129" customWidth="1"/>
    <col min="6935" max="6935" width="12.42578125" style="129" customWidth="1"/>
    <col min="6936" max="6936" width="10.7109375" style="129" customWidth="1"/>
    <col min="6937" max="6937" width="4.7109375" style="129" customWidth="1"/>
    <col min="6938" max="6938" width="36.7109375" style="129" customWidth="1"/>
    <col min="6939" max="7188" width="11.42578125" style="129"/>
    <col min="7189" max="7189" width="36.7109375" style="129" customWidth="1"/>
    <col min="7190" max="7190" width="12.7109375" style="129" customWidth="1"/>
    <col min="7191" max="7191" width="12.42578125" style="129" customWidth="1"/>
    <col min="7192" max="7192" width="10.7109375" style="129" customWidth="1"/>
    <col min="7193" max="7193" width="4.7109375" style="129" customWidth="1"/>
    <col min="7194" max="7194" width="36.7109375" style="129" customWidth="1"/>
    <col min="7195" max="7444" width="11.42578125" style="129"/>
    <col min="7445" max="7445" width="36.7109375" style="129" customWidth="1"/>
    <col min="7446" max="7446" width="12.7109375" style="129" customWidth="1"/>
    <col min="7447" max="7447" width="12.42578125" style="129" customWidth="1"/>
    <col min="7448" max="7448" width="10.7109375" style="129" customWidth="1"/>
    <col min="7449" max="7449" width="4.7109375" style="129" customWidth="1"/>
    <col min="7450" max="7450" width="36.7109375" style="129" customWidth="1"/>
    <col min="7451" max="7700" width="11.42578125" style="129"/>
    <col min="7701" max="7701" width="36.7109375" style="129" customWidth="1"/>
    <col min="7702" max="7702" width="12.7109375" style="129" customWidth="1"/>
    <col min="7703" max="7703" width="12.42578125" style="129" customWidth="1"/>
    <col min="7704" max="7704" width="10.7109375" style="129" customWidth="1"/>
    <col min="7705" max="7705" width="4.7109375" style="129" customWidth="1"/>
    <col min="7706" max="7706" width="36.7109375" style="129" customWidth="1"/>
    <col min="7707" max="7956" width="11.42578125" style="129"/>
    <col min="7957" max="7957" width="36.7109375" style="129" customWidth="1"/>
    <col min="7958" max="7958" width="12.7109375" style="129" customWidth="1"/>
    <col min="7959" max="7959" width="12.42578125" style="129" customWidth="1"/>
    <col min="7960" max="7960" width="10.7109375" style="129" customWidth="1"/>
    <col min="7961" max="7961" width="4.7109375" style="129" customWidth="1"/>
    <col min="7962" max="7962" width="36.7109375" style="129" customWidth="1"/>
    <col min="7963" max="8212" width="11.42578125" style="129"/>
    <col min="8213" max="8213" width="36.7109375" style="129" customWidth="1"/>
    <col min="8214" max="8214" width="12.7109375" style="129" customWidth="1"/>
    <col min="8215" max="8215" width="12.42578125" style="129" customWidth="1"/>
    <col min="8216" max="8216" width="10.7109375" style="129" customWidth="1"/>
    <col min="8217" max="8217" width="4.7109375" style="129" customWidth="1"/>
    <col min="8218" max="8218" width="36.7109375" style="129" customWidth="1"/>
    <col min="8219" max="8468" width="11.42578125" style="129"/>
    <col min="8469" max="8469" width="36.7109375" style="129" customWidth="1"/>
    <col min="8470" max="8470" width="12.7109375" style="129" customWidth="1"/>
    <col min="8471" max="8471" width="12.42578125" style="129" customWidth="1"/>
    <col min="8472" max="8472" width="10.7109375" style="129" customWidth="1"/>
    <col min="8473" max="8473" width="4.7109375" style="129" customWidth="1"/>
    <col min="8474" max="8474" width="36.7109375" style="129" customWidth="1"/>
    <col min="8475" max="8724" width="11.42578125" style="129"/>
    <col min="8725" max="8725" width="36.7109375" style="129" customWidth="1"/>
    <col min="8726" max="8726" width="12.7109375" style="129" customWidth="1"/>
    <col min="8727" max="8727" width="12.42578125" style="129" customWidth="1"/>
    <col min="8728" max="8728" width="10.7109375" style="129" customWidth="1"/>
    <col min="8729" max="8729" width="4.7109375" style="129" customWidth="1"/>
    <col min="8730" max="8730" width="36.7109375" style="129" customWidth="1"/>
    <col min="8731" max="8980" width="11.42578125" style="129"/>
    <col min="8981" max="8981" width="36.7109375" style="129" customWidth="1"/>
    <col min="8982" max="8982" width="12.7109375" style="129" customWidth="1"/>
    <col min="8983" max="8983" width="12.42578125" style="129" customWidth="1"/>
    <col min="8984" max="8984" width="10.7109375" style="129" customWidth="1"/>
    <col min="8985" max="8985" width="4.7109375" style="129" customWidth="1"/>
    <col min="8986" max="8986" width="36.7109375" style="129" customWidth="1"/>
    <col min="8987" max="9236" width="11.42578125" style="129"/>
    <col min="9237" max="9237" width="36.7109375" style="129" customWidth="1"/>
    <col min="9238" max="9238" width="12.7109375" style="129" customWidth="1"/>
    <col min="9239" max="9239" width="12.42578125" style="129" customWidth="1"/>
    <col min="9240" max="9240" width="10.7109375" style="129" customWidth="1"/>
    <col min="9241" max="9241" width="4.7109375" style="129" customWidth="1"/>
    <col min="9242" max="9242" width="36.7109375" style="129" customWidth="1"/>
    <col min="9243" max="9492" width="11.42578125" style="129"/>
    <col min="9493" max="9493" width="36.7109375" style="129" customWidth="1"/>
    <col min="9494" max="9494" width="12.7109375" style="129" customWidth="1"/>
    <col min="9495" max="9495" width="12.42578125" style="129" customWidth="1"/>
    <col min="9496" max="9496" width="10.7109375" style="129" customWidth="1"/>
    <col min="9497" max="9497" width="4.7109375" style="129" customWidth="1"/>
    <col min="9498" max="9498" width="36.7109375" style="129" customWidth="1"/>
    <col min="9499" max="9748" width="11.42578125" style="129"/>
    <col min="9749" max="9749" width="36.7109375" style="129" customWidth="1"/>
    <col min="9750" max="9750" width="12.7109375" style="129" customWidth="1"/>
    <col min="9751" max="9751" width="12.42578125" style="129" customWidth="1"/>
    <col min="9752" max="9752" width="10.7109375" style="129" customWidth="1"/>
    <col min="9753" max="9753" width="4.7109375" style="129" customWidth="1"/>
    <col min="9754" max="9754" width="36.7109375" style="129" customWidth="1"/>
    <col min="9755" max="10004" width="11.42578125" style="129"/>
    <col min="10005" max="10005" width="36.7109375" style="129" customWidth="1"/>
    <col min="10006" max="10006" width="12.7109375" style="129" customWidth="1"/>
    <col min="10007" max="10007" width="12.42578125" style="129" customWidth="1"/>
    <col min="10008" max="10008" width="10.7109375" style="129" customWidth="1"/>
    <col min="10009" max="10009" width="4.7109375" style="129" customWidth="1"/>
    <col min="10010" max="10010" width="36.7109375" style="129" customWidth="1"/>
    <col min="10011" max="10260" width="11.42578125" style="129"/>
    <col min="10261" max="10261" width="36.7109375" style="129" customWidth="1"/>
    <col min="10262" max="10262" width="12.7109375" style="129" customWidth="1"/>
    <col min="10263" max="10263" width="12.42578125" style="129" customWidth="1"/>
    <col min="10264" max="10264" width="10.7109375" style="129" customWidth="1"/>
    <col min="10265" max="10265" width="4.7109375" style="129" customWidth="1"/>
    <col min="10266" max="10266" width="36.7109375" style="129" customWidth="1"/>
    <col min="10267" max="10516" width="11.42578125" style="129"/>
    <col min="10517" max="10517" width="36.7109375" style="129" customWidth="1"/>
    <col min="10518" max="10518" width="12.7109375" style="129" customWidth="1"/>
    <col min="10519" max="10519" width="12.42578125" style="129" customWidth="1"/>
    <col min="10520" max="10520" width="10.7109375" style="129" customWidth="1"/>
    <col min="10521" max="10521" width="4.7109375" style="129" customWidth="1"/>
    <col min="10522" max="10522" width="36.7109375" style="129" customWidth="1"/>
    <col min="10523" max="10772" width="11.42578125" style="129"/>
    <col min="10773" max="10773" width="36.7109375" style="129" customWidth="1"/>
    <col min="10774" max="10774" width="12.7109375" style="129" customWidth="1"/>
    <col min="10775" max="10775" width="12.42578125" style="129" customWidth="1"/>
    <col min="10776" max="10776" width="10.7109375" style="129" customWidth="1"/>
    <col min="10777" max="10777" width="4.7109375" style="129" customWidth="1"/>
    <col min="10778" max="10778" width="36.7109375" style="129" customWidth="1"/>
    <col min="10779" max="11028" width="11.42578125" style="129"/>
    <col min="11029" max="11029" width="36.7109375" style="129" customWidth="1"/>
    <col min="11030" max="11030" width="12.7109375" style="129" customWidth="1"/>
    <col min="11031" max="11031" width="12.42578125" style="129" customWidth="1"/>
    <col min="11032" max="11032" width="10.7109375" style="129" customWidth="1"/>
    <col min="11033" max="11033" width="4.7109375" style="129" customWidth="1"/>
    <col min="11034" max="11034" width="36.7109375" style="129" customWidth="1"/>
    <col min="11035" max="11284" width="11.42578125" style="129"/>
    <col min="11285" max="11285" width="36.7109375" style="129" customWidth="1"/>
    <col min="11286" max="11286" width="12.7109375" style="129" customWidth="1"/>
    <col min="11287" max="11287" width="12.42578125" style="129" customWidth="1"/>
    <col min="11288" max="11288" width="10.7109375" style="129" customWidth="1"/>
    <col min="11289" max="11289" width="4.7109375" style="129" customWidth="1"/>
    <col min="11290" max="11290" width="36.7109375" style="129" customWidth="1"/>
    <col min="11291" max="11540" width="11.42578125" style="129"/>
    <col min="11541" max="11541" width="36.7109375" style="129" customWidth="1"/>
    <col min="11542" max="11542" width="12.7109375" style="129" customWidth="1"/>
    <col min="11543" max="11543" width="12.42578125" style="129" customWidth="1"/>
    <col min="11544" max="11544" width="10.7109375" style="129" customWidth="1"/>
    <col min="11545" max="11545" width="4.7109375" style="129" customWidth="1"/>
    <col min="11546" max="11546" width="36.7109375" style="129" customWidth="1"/>
    <col min="11547" max="11796" width="11.42578125" style="129"/>
    <col min="11797" max="11797" width="36.7109375" style="129" customWidth="1"/>
    <col min="11798" max="11798" width="12.7109375" style="129" customWidth="1"/>
    <col min="11799" max="11799" width="12.42578125" style="129" customWidth="1"/>
    <col min="11800" max="11800" width="10.7109375" style="129" customWidth="1"/>
    <col min="11801" max="11801" width="4.7109375" style="129" customWidth="1"/>
    <col min="11802" max="11802" width="36.7109375" style="129" customWidth="1"/>
    <col min="11803" max="12052" width="11.42578125" style="129"/>
    <col min="12053" max="12053" width="36.7109375" style="129" customWidth="1"/>
    <col min="12054" max="12054" width="12.7109375" style="129" customWidth="1"/>
    <col min="12055" max="12055" width="12.42578125" style="129" customWidth="1"/>
    <col min="12056" max="12056" width="10.7109375" style="129" customWidth="1"/>
    <col min="12057" max="12057" width="4.7109375" style="129" customWidth="1"/>
    <col min="12058" max="12058" width="36.7109375" style="129" customWidth="1"/>
    <col min="12059" max="12308" width="11.42578125" style="129"/>
    <col min="12309" max="12309" width="36.7109375" style="129" customWidth="1"/>
    <col min="12310" max="12310" width="12.7109375" style="129" customWidth="1"/>
    <col min="12311" max="12311" width="12.42578125" style="129" customWidth="1"/>
    <col min="12312" max="12312" width="10.7109375" style="129" customWidth="1"/>
    <col min="12313" max="12313" width="4.7109375" style="129" customWidth="1"/>
    <col min="12314" max="12314" width="36.7109375" style="129" customWidth="1"/>
    <col min="12315" max="12564" width="11.42578125" style="129"/>
    <col min="12565" max="12565" width="36.7109375" style="129" customWidth="1"/>
    <col min="12566" max="12566" width="12.7109375" style="129" customWidth="1"/>
    <col min="12567" max="12567" width="12.42578125" style="129" customWidth="1"/>
    <col min="12568" max="12568" width="10.7109375" style="129" customWidth="1"/>
    <col min="12569" max="12569" width="4.7109375" style="129" customWidth="1"/>
    <col min="12570" max="12570" width="36.7109375" style="129" customWidth="1"/>
    <col min="12571" max="12820" width="11.42578125" style="129"/>
    <col min="12821" max="12821" width="36.7109375" style="129" customWidth="1"/>
    <col min="12822" max="12822" width="12.7109375" style="129" customWidth="1"/>
    <col min="12823" max="12823" width="12.42578125" style="129" customWidth="1"/>
    <col min="12824" max="12824" width="10.7109375" style="129" customWidth="1"/>
    <col min="12825" max="12825" width="4.7109375" style="129" customWidth="1"/>
    <col min="12826" max="12826" width="36.7109375" style="129" customWidth="1"/>
    <col min="12827" max="13076" width="11.42578125" style="129"/>
    <col min="13077" max="13077" width="36.7109375" style="129" customWidth="1"/>
    <col min="13078" max="13078" width="12.7109375" style="129" customWidth="1"/>
    <col min="13079" max="13079" width="12.42578125" style="129" customWidth="1"/>
    <col min="13080" max="13080" width="10.7109375" style="129" customWidth="1"/>
    <col min="13081" max="13081" width="4.7109375" style="129" customWidth="1"/>
    <col min="13082" max="13082" width="36.7109375" style="129" customWidth="1"/>
    <col min="13083" max="13332" width="11.42578125" style="129"/>
    <col min="13333" max="13333" width="36.7109375" style="129" customWidth="1"/>
    <col min="13334" max="13334" width="12.7109375" style="129" customWidth="1"/>
    <col min="13335" max="13335" width="12.42578125" style="129" customWidth="1"/>
    <col min="13336" max="13336" width="10.7109375" style="129" customWidth="1"/>
    <col min="13337" max="13337" width="4.7109375" style="129" customWidth="1"/>
    <col min="13338" max="13338" width="36.7109375" style="129" customWidth="1"/>
    <col min="13339" max="13588" width="11.42578125" style="129"/>
    <col min="13589" max="13589" width="36.7109375" style="129" customWidth="1"/>
    <col min="13590" max="13590" width="12.7109375" style="129" customWidth="1"/>
    <col min="13591" max="13591" width="12.42578125" style="129" customWidth="1"/>
    <col min="13592" max="13592" width="10.7109375" style="129" customWidth="1"/>
    <col min="13593" max="13593" width="4.7109375" style="129" customWidth="1"/>
    <col min="13594" max="13594" width="36.7109375" style="129" customWidth="1"/>
    <col min="13595" max="13844" width="11.42578125" style="129"/>
    <col min="13845" max="13845" width="36.7109375" style="129" customWidth="1"/>
    <col min="13846" max="13846" width="12.7109375" style="129" customWidth="1"/>
    <col min="13847" max="13847" width="12.42578125" style="129" customWidth="1"/>
    <col min="13848" max="13848" width="10.7109375" style="129" customWidth="1"/>
    <col min="13849" max="13849" width="4.7109375" style="129" customWidth="1"/>
    <col min="13850" max="13850" width="36.7109375" style="129" customWidth="1"/>
    <col min="13851" max="14100" width="11.42578125" style="129"/>
    <col min="14101" max="14101" width="36.7109375" style="129" customWidth="1"/>
    <col min="14102" max="14102" width="12.7109375" style="129" customWidth="1"/>
    <col min="14103" max="14103" width="12.42578125" style="129" customWidth="1"/>
    <col min="14104" max="14104" width="10.7109375" style="129" customWidth="1"/>
    <col min="14105" max="14105" width="4.7109375" style="129" customWidth="1"/>
    <col min="14106" max="14106" width="36.7109375" style="129" customWidth="1"/>
    <col min="14107" max="14356" width="11.42578125" style="129"/>
    <col min="14357" max="14357" width="36.7109375" style="129" customWidth="1"/>
    <col min="14358" max="14358" width="12.7109375" style="129" customWidth="1"/>
    <col min="14359" max="14359" width="12.42578125" style="129" customWidth="1"/>
    <col min="14360" max="14360" width="10.7109375" style="129" customWidth="1"/>
    <col min="14361" max="14361" width="4.7109375" style="129" customWidth="1"/>
    <col min="14362" max="14362" width="36.7109375" style="129" customWidth="1"/>
    <col min="14363" max="14612" width="11.42578125" style="129"/>
    <col min="14613" max="14613" width="36.7109375" style="129" customWidth="1"/>
    <col min="14614" max="14614" width="12.7109375" style="129" customWidth="1"/>
    <col min="14615" max="14615" width="12.42578125" style="129" customWidth="1"/>
    <col min="14616" max="14616" width="10.7109375" style="129" customWidth="1"/>
    <col min="14617" max="14617" width="4.7109375" style="129" customWidth="1"/>
    <col min="14618" max="14618" width="36.7109375" style="129" customWidth="1"/>
    <col min="14619" max="14868" width="11.42578125" style="129"/>
    <col min="14869" max="14869" width="36.7109375" style="129" customWidth="1"/>
    <col min="14870" max="14870" width="12.7109375" style="129" customWidth="1"/>
    <col min="14871" max="14871" width="12.42578125" style="129" customWidth="1"/>
    <col min="14872" max="14872" width="10.7109375" style="129" customWidth="1"/>
    <col min="14873" max="14873" width="4.7109375" style="129" customWidth="1"/>
    <col min="14874" max="14874" width="36.7109375" style="129" customWidth="1"/>
    <col min="14875" max="15124" width="11.42578125" style="129"/>
    <col min="15125" max="15125" width="36.7109375" style="129" customWidth="1"/>
    <col min="15126" max="15126" width="12.7109375" style="129" customWidth="1"/>
    <col min="15127" max="15127" width="12.42578125" style="129" customWidth="1"/>
    <col min="15128" max="15128" width="10.7109375" style="129" customWidth="1"/>
    <col min="15129" max="15129" width="4.7109375" style="129" customWidth="1"/>
    <col min="15130" max="15130" width="36.7109375" style="129" customWidth="1"/>
    <col min="15131" max="15380" width="11.42578125" style="129"/>
    <col min="15381" max="15381" width="36.7109375" style="129" customWidth="1"/>
    <col min="15382" max="15382" width="12.7109375" style="129" customWidth="1"/>
    <col min="15383" max="15383" width="12.42578125" style="129" customWidth="1"/>
    <col min="15384" max="15384" width="10.7109375" style="129" customWidth="1"/>
    <col min="15385" max="15385" width="4.7109375" style="129" customWidth="1"/>
    <col min="15386" max="15386" width="36.7109375" style="129" customWidth="1"/>
    <col min="15387" max="15636" width="11.42578125" style="129"/>
    <col min="15637" max="15637" width="36.7109375" style="129" customWidth="1"/>
    <col min="15638" max="15638" width="12.7109375" style="129" customWidth="1"/>
    <col min="15639" max="15639" width="12.42578125" style="129" customWidth="1"/>
    <col min="15640" max="15640" width="10.7109375" style="129" customWidth="1"/>
    <col min="15641" max="15641" width="4.7109375" style="129" customWidth="1"/>
    <col min="15642" max="15642" width="36.7109375" style="129" customWidth="1"/>
    <col min="15643" max="15892" width="11.42578125" style="129"/>
    <col min="15893" max="15893" width="36.7109375" style="129" customWidth="1"/>
    <col min="15894" max="15894" width="12.7109375" style="129" customWidth="1"/>
    <col min="15895" max="15895" width="12.42578125" style="129" customWidth="1"/>
    <col min="15896" max="15896" width="10.7109375" style="129" customWidth="1"/>
    <col min="15897" max="15897" width="4.7109375" style="129" customWidth="1"/>
    <col min="15898" max="15898" width="36.7109375" style="129" customWidth="1"/>
    <col min="15899" max="16148" width="11.42578125" style="129"/>
    <col min="16149" max="16149" width="36.7109375" style="129" customWidth="1"/>
    <col min="16150" max="16150" width="12.7109375" style="129" customWidth="1"/>
    <col min="16151" max="16151" width="12.42578125" style="129" customWidth="1"/>
    <col min="16152" max="16152" width="10.7109375" style="129" customWidth="1"/>
    <col min="16153" max="16153" width="4.7109375" style="129" customWidth="1"/>
    <col min="16154" max="16154" width="36.7109375" style="129" customWidth="1"/>
    <col min="16155" max="16384" width="11.42578125" style="129"/>
  </cols>
  <sheetData>
    <row r="5" spans="2:49" ht="15.75" customHeight="1">
      <c r="B5" s="603" t="s">
        <v>132</v>
      </c>
      <c r="C5" s="603"/>
      <c r="D5" s="603"/>
      <c r="E5" s="603"/>
      <c r="F5" s="603"/>
      <c r="G5" s="603"/>
      <c r="H5" s="603"/>
      <c r="I5" s="603"/>
      <c r="J5" s="603"/>
      <c r="K5" s="603"/>
      <c r="L5" s="603"/>
      <c r="M5" s="603"/>
      <c r="N5" s="603"/>
      <c r="O5" s="603"/>
      <c r="P5" s="603"/>
      <c r="Q5" s="603"/>
      <c r="R5" s="603"/>
      <c r="S5" s="603"/>
      <c r="T5" s="603"/>
      <c r="U5" s="603"/>
      <c r="V5" s="603"/>
      <c r="W5" s="603"/>
      <c r="X5" s="603"/>
      <c r="Y5" s="603"/>
      <c r="Z5" s="603"/>
      <c r="AA5" s="603"/>
      <c r="AB5" s="603"/>
      <c r="AC5" s="603"/>
      <c r="AD5" s="603"/>
      <c r="AE5" s="603"/>
      <c r="AF5" s="603"/>
      <c r="AG5" s="603"/>
      <c r="AH5" s="603"/>
      <c r="AI5" s="603"/>
      <c r="AJ5" s="603"/>
      <c r="AK5" s="603"/>
      <c r="AL5" s="603"/>
      <c r="AM5" s="603"/>
      <c r="AN5" s="603"/>
      <c r="AO5" s="603"/>
      <c r="AP5" s="603"/>
      <c r="AQ5" s="603"/>
      <c r="AR5" s="603"/>
      <c r="AS5" s="603"/>
      <c r="AT5" s="603"/>
      <c r="AU5" s="603"/>
      <c r="AV5" s="603"/>
    </row>
    <row r="6" spans="2:49" s="136" customFormat="1" ht="25.5">
      <c r="B6" s="130" t="s">
        <v>133</v>
      </c>
      <c r="C6" s="131" t="s">
        <v>134</v>
      </c>
      <c r="D6" s="131" t="s">
        <v>135</v>
      </c>
      <c r="E6" s="131" t="s">
        <v>136</v>
      </c>
      <c r="F6" s="131" t="s">
        <v>135</v>
      </c>
      <c r="G6" s="131" t="s">
        <v>137</v>
      </c>
      <c r="H6" s="131" t="s">
        <v>135</v>
      </c>
      <c r="I6" s="131" t="s">
        <v>138</v>
      </c>
      <c r="J6" s="131" t="s">
        <v>135</v>
      </c>
      <c r="K6" s="132" t="s">
        <v>139</v>
      </c>
      <c r="L6" s="131" t="s">
        <v>135</v>
      </c>
      <c r="M6" s="132" t="s">
        <v>140</v>
      </c>
      <c r="N6" s="131" t="s">
        <v>135</v>
      </c>
      <c r="O6" s="132" t="s">
        <v>141</v>
      </c>
      <c r="P6" s="131" t="s">
        <v>135</v>
      </c>
      <c r="Q6" s="132" t="s">
        <v>142</v>
      </c>
      <c r="R6" s="131" t="s">
        <v>135</v>
      </c>
      <c r="S6" s="131" t="s">
        <v>143</v>
      </c>
      <c r="T6" s="131" t="s">
        <v>135</v>
      </c>
      <c r="U6" s="133" t="s">
        <v>144</v>
      </c>
      <c r="V6" s="131" t="s">
        <v>135</v>
      </c>
      <c r="W6" s="133" t="s">
        <v>145</v>
      </c>
      <c r="X6" s="131" t="s">
        <v>135</v>
      </c>
      <c r="Y6" s="133" t="s">
        <v>146</v>
      </c>
      <c r="Z6" s="131" t="s">
        <v>135</v>
      </c>
      <c r="AA6" s="133" t="s">
        <v>147</v>
      </c>
      <c r="AB6" s="131" t="s">
        <v>135</v>
      </c>
      <c r="AC6" s="131" t="s">
        <v>148</v>
      </c>
      <c r="AD6" s="131" t="s">
        <v>135</v>
      </c>
      <c r="AE6" s="131" t="s">
        <v>149</v>
      </c>
      <c r="AF6" s="131" t="s">
        <v>135</v>
      </c>
      <c r="AG6" s="131" t="s">
        <v>150</v>
      </c>
      <c r="AH6" s="131" t="s">
        <v>135</v>
      </c>
      <c r="AI6" s="134" t="s">
        <v>151</v>
      </c>
      <c r="AJ6" s="131" t="s">
        <v>135</v>
      </c>
      <c r="AK6" s="134" t="s">
        <v>152</v>
      </c>
      <c r="AL6" s="131" t="s">
        <v>135</v>
      </c>
      <c r="AM6" s="134" t="s">
        <v>153</v>
      </c>
      <c r="AN6" s="131" t="s">
        <v>135</v>
      </c>
      <c r="AO6" s="134" t="s">
        <v>154</v>
      </c>
      <c r="AP6" s="131" t="s">
        <v>135</v>
      </c>
      <c r="AQ6" s="134" t="s">
        <v>155</v>
      </c>
      <c r="AR6" s="131" t="s">
        <v>135</v>
      </c>
      <c r="AS6" s="134" t="s">
        <v>156</v>
      </c>
      <c r="AT6" s="131" t="s">
        <v>135</v>
      </c>
      <c r="AU6" s="130" t="s">
        <v>92</v>
      </c>
      <c r="AV6" s="135" t="s">
        <v>135</v>
      </c>
      <c r="AW6"/>
    </row>
    <row r="7" spans="2:49" hidden="1">
      <c r="B7" s="34" t="s">
        <v>28</v>
      </c>
      <c r="C7" s="137" t="s">
        <v>191</v>
      </c>
      <c r="D7" s="138" t="str">
        <f t="shared" ref="D7:D18" si="0">IFERROR(C7/C20-1,"-")</f>
        <v>-</v>
      </c>
      <c r="E7" s="137" t="s">
        <v>191</v>
      </c>
      <c r="F7" s="138" t="str">
        <f t="shared" ref="F7:F18" si="1">IFERROR(E7/E20-1,"-")</f>
        <v>-</v>
      </c>
      <c r="G7" s="137" t="s">
        <v>191</v>
      </c>
      <c r="H7" s="138" t="str">
        <f t="shared" ref="H7:H18" si="2">IFERROR(G7/G20-1,"-")</f>
        <v>-</v>
      </c>
      <c r="I7" s="137" t="s">
        <v>191</v>
      </c>
      <c r="J7" s="138" t="str">
        <f t="shared" ref="J7:J18" si="3">IFERROR(I7/I20-1,"-")</f>
        <v>-</v>
      </c>
      <c r="K7" s="137" t="s">
        <v>191</v>
      </c>
      <c r="L7" s="138" t="str">
        <f t="shared" ref="L7:L18" si="4">IFERROR(K7/K20-1,"-")</f>
        <v>-</v>
      </c>
      <c r="M7" s="137" t="s">
        <v>191</v>
      </c>
      <c r="N7" s="138" t="str">
        <f t="shared" ref="N7:N18" si="5">IFERROR(M7/M20-1,"-")</f>
        <v>-</v>
      </c>
      <c r="O7" s="137" t="s">
        <v>191</v>
      </c>
      <c r="P7" s="138" t="str">
        <f t="shared" ref="P7:P18" si="6">IFERROR(O7/O20-1,"-")</f>
        <v>-</v>
      </c>
      <c r="Q7" s="137" t="s">
        <v>191</v>
      </c>
      <c r="R7" s="138" t="str">
        <f t="shared" ref="R7:R18" si="7">IFERROR(Q7/Q20-1,"-")</f>
        <v>-</v>
      </c>
      <c r="S7" s="137" t="e">
        <f>U7+W7+Y7+AA7</f>
        <v>#VALUE!</v>
      </c>
      <c r="T7" s="138" t="str">
        <f t="shared" ref="T7:T18" si="8">IFERROR(S7/S20-1,"-")</f>
        <v>-</v>
      </c>
      <c r="U7" s="137" t="s">
        <v>191</v>
      </c>
      <c r="V7" s="138" t="str">
        <f t="shared" ref="V7:V18" si="9">IFERROR(U7/U20-1,"-")</f>
        <v>-</v>
      </c>
      <c r="W7" s="137" t="s">
        <v>191</v>
      </c>
      <c r="X7" s="138" t="str">
        <f t="shared" ref="X7:X18" si="10">IFERROR(W7/W20-1,"-")</f>
        <v>-</v>
      </c>
      <c r="Y7" s="137" t="s">
        <v>191</v>
      </c>
      <c r="Z7" s="138" t="str">
        <f t="shared" ref="Z7:Z18" si="11">IFERROR(Y7/Y20-1,"-")</f>
        <v>-</v>
      </c>
      <c r="AA7" s="137" t="s">
        <v>191</v>
      </c>
      <c r="AB7" s="138" t="str">
        <f t="shared" ref="AB7:AB18" si="12">IFERROR(AA7/AA20-1,"-")</f>
        <v>-</v>
      </c>
      <c r="AC7" s="137" t="s">
        <v>191</v>
      </c>
      <c r="AD7" s="138" t="str">
        <f t="shared" ref="AD7:AD18" si="13">IFERROR(AC7/AC20-1,"-")</f>
        <v>-</v>
      </c>
      <c r="AE7" s="137" t="s">
        <v>191</v>
      </c>
      <c r="AF7" s="138" t="str">
        <f t="shared" ref="AF7:AF18" si="14">IFERROR(AE7/AE20-1,"-")</f>
        <v>-</v>
      </c>
      <c r="AG7" s="137" t="s">
        <v>191</v>
      </c>
      <c r="AH7" s="138" t="str">
        <f t="shared" ref="AH7:AH18" si="15">IFERROR(AG7/AG20-1,"-")</f>
        <v>-</v>
      </c>
      <c r="AI7" s="137" t="s">
        <v>191</v>
      </c>
      <c r="AJ7" s="138" t="str">
        <f t="shared" ref="AJ7:AJ18" si="16">IFERROR(AI7/AI20-1,"-")</f>
        <v>-</v>
      </c>
      <c r="AK7" s="137" t="s">
        <v>191</v>
      </c>
      <c r="AL7" s="138" t="str">
        <f t="shared" ref="AL7:AL18" si="17">IFERROR(AK7/AK20-1,"-")</f>
        <v>-</v>
      </c>
      <c r="AM7" s="137" t="s">
        <v>191</v>
      </c>
      <c r="AN7" s="138" t="str">
        <f t="shared" ref="AN7:AN18" si="18">IFERROR(AM7/AM20-1,"-")</f>
        <v>-</v>
      </c>
      <c r="AO7" s="137" t="s">
        <v>191</v>
      </c>
      <c r="AP7" s="138" t="str">
        <f t="shared" ref="AP7:AP18" si="19">IFERROR(AO7/AO20-1,"-")</f>
        <v>-</v>
      </c>
      <c r="AQ7" s="137" t="s">
        <v>191</v>
      </c>
      <c r="AR7" s="138" t="str">
        <f t="shared" ref="AR7:AR18" si="20">IFERROR(AQ7/AQ20-1,"-")</f>
        <v>-</v>
      </c>
      <c r="AS7" s="137" t="e">
        <f>AU7-C7</f>
        <v>#VALUE!</v>
      </c>
      <c r="AT7" s="138" t="str">
        <f t="shared" ref="AT7:AT18" si="21">IFERROR(AS7/AS20-1,"-")</f>
        <v>-</v>
      </c>
      <c r="AU7" s="139" t="s">
        <v>191</v>
      </c>
      <c r="AV7" s="140" t="str">
        <f t="shared" ref="AV7:AV18" si="22">IFERROR(AU7/AU20-1,"-")</f>
        <v>-</v>
      </c>
    </row>
    <row r="8" spans="2:49" hidden="1">
      <c r="B8" s="34" t="s">
        <v>29</v>
      </c>
      <c r="C8" s="137" t="s">
        <v>191</v>
      </c>
      <c r="D8" s="138" t="str">
        <f t="shared" si="0"/>
        <v>-</v>
      </c>
      <c r="E8" s="137" t="s">
        <v>191</v>
      </c>
      <c r="F8" s="138" t="str">
        <f t="shared" si="1"/>
        <v>-</v>
      </c>
      <c r="G8" s="137" t="s">
        <v>191</v>
      </c>
      <c r="H8" s="138" t="str">
        <f t="shared" si="2"/>
        <v>-</v>
      </c>
      <c r="I8" s="137" t="s">
        <v>191</v>
      </c>
      <c r="J8" s="138" t="str">
        <f t="shared" si="3"/>
        <v>-</v>
      </c>
      <c r="K8" s="137" t="s">
        <v>191</v>
      </c>
      <c r="L8" s="138" t="str">
        <f t="shared" si="4"/>
        <v>-</v>
      </c>
      <c r="M8" s="137" t="s">
        <v>191</v>
      </c>
      <c r="N8" s="138" t="str">
        <f t="shared" si="5"/>
        <v>-</v>
      </c>
      <c r="O8" s="137" t="s">
        <v>191</v>
      </c>
      <c r="P8" s="138" t="str">
        <f t="shared" si="6"/>
        <v>-</v>
      </c>
      <c r="Q8" s="137" t="s">
        <v>191</v>
      </c>
      <c r="R8" s="138" t="str">
        <f t="shared" si="7"/>
        <v>-</v>
      </c>
      <c r="S8" s="137" t="e">
        <f t="shared" ref="S8:S19" si="23">U8+W8+Y8+AA8</f>
        <v>#VALUE!</v>
      </c>
      <c r="T8" s="138" t="str">
        <f t="shared" si="8"/>
        <v>-</v>
      </c>
      <c r="U8" s="137" t="s">
        <v>191</v>
      </c>
      <c r="V8" s="138" t="str">
        <f t="shared" si="9"/>
        <v>-</v>
      </c>
      <c r="W8" s="137" t="s">
        <v>191</v>
      </c>
      <c r="X8" s="138" t="str">
        <f t="shared" si="10"/>
        <v>-</v>
      </c>
      <c r="Y8" s="137" t="s">
        <v>191</v>
      </c>
      <c r="Z8" s="138" t="str">
        <f t="shared" si="11"/>
        <v>-</v>
      </c>
      <c r="AA8" s="137" t="s">
        <v>191</v>
      </c>
      <c r="AB8" s="138" t="str">
        <f t="shared" si="12"/>
        <v>-</v>
      </c>
      <c r="AC8" s="137" t="s">
        <v>191</v>
      </c>
      <c r="AD8" s="138" t="str">
        <f t="shared" si="13"/>
        <v>-</v>
      </c>
      <c r="AE8" s="137" t="s">
        <v>191</v>
      </c>
      <c r="AF8" s="138" t="str">
        <f t="shared" si="14"/>
        <v>-</v>
      </c>
      <c r="AG8" s="137" t="s">
        <v>191</v>
      </c>
      <c r="AH8" s="138" t="str">
        <f t="shared" si="15"/>
        <v>-</v>
      </c>
      <c r="AI8" s="137" t="s">
        <v>191</v>
      </c>
      <c r="AJ8" s="138" t="str">
        <f t="shared" si="16"/>
        <v>-</v>
      </c>
      <c r="AK8" s="137" t="s">
        <v>191</v>
      </c>
      <c r="AL8" s="138" t="str">
        <f t="shared" si="17"/>
        <v>-</v>
      </c>
      <c r="AM8" s="137" t="s">
        <v>191</v>
      </c>
      <c r="AN8" s="138" t="str">
        <f t="shared" si="18"/>
        <v>-</v>
      </c>
      <c r="AO8" s="137" t="s">
        <v>191</v>
      </c>
      <c r="AP8" s="138" t="str">
        <f t="shared" si="19"/>
        <v>-</v>
      </c>
      <c r="AQ8" s="137" t="s">
        <v>191</v>
      </c>
      <c r="AR8" s="138" t="str">
        <f t="shared" si="20"/>
        <v>-</v>
      </c>
      <c r="AS8" s="137" t="e">
        <f t="shared" ref="AS8:AS19" si="24">AU8-C8</f>
        <v>#VALUE!</v>
      </c>
      <c r="AT8" s="138" t="str">
        <f t="shared" si="21"/>
        <v>-</v>
      </c>
      <c r="AU8" s="139" t="s">
        <v>191</v>
      </c>
      <c r="AV8" s="140" t="str">
        <f t="shared" si="22"/>
        <v>-</v>
      </c>
    </row>
    <row r="9" spans="2:49" hidden="1">
      <c r="B9" s="34" t="s">
        <v>30</v>
      </c>
      <c r="C9" s="137" t="s">
        <v>191</v>
      </c>
      <c r="D9" s="138" t="str">
        <f t="shared" si="0"/>
        <v>-</v>
      </c>
      <c r="E9" s="137" t="s">
        <v>191</v>
      </c>
      <c r="F9" s="138" t="str">
        <f t="shared" si="1"/>
        <v>-</v>
      </c>
      <c r="G9" s="137" t="s">
        <v>191</v>
      </c>
      <c r="H9" s="138" t="str">
        <f t="shared" si="2"/>
        <v>-</v>
      </c>
      <c r="I9" s="137" t="s">
        <v>191</v>
      </c>
      <c r="J9" s="138" t="str">
        <f t="shared" si="3"/>
        <v>-</v>
      </c>
      <c r="K9" s="137" t="s">
        <v>191</v>
      </c>
      <c r="L9" s="138" t="str">
        <f t="shared" si="4"/>
        <v>-</v>
      </c>
      <c r="M9" s="137" t="s">
        <v>191</v>
      </c>
      <c r="N9" s="138" t="str">
        <f t="shared" si="5"/>
        <v>-</v>
      </c>
      <c r="O9" s="137" t="s">
        <v>191</v>
      </c>
      <c r="P9" s="138" t="str">
        <f t="shared" si="6"/>
        <v>-</v>
      </c>
      <c r="Q9" s="137" t="s">
        <v>191</v>
      </c>
      <c r="R9" s="138" t="str">
        <f t="shared" si="7"/>
        <v>-</v>
      </c>
      <c r="S9" s="137" t="e">
        <f t="shared" si="23"/>
        <v>#VALUE!</v>
      </c>
      <c r="T9" s="138" t="str">
        <f t="shared" si="8"/>
        <v>-</v>
      </c>
      <c r="U9" s="137" t="s">
        <v>191</v>
      </c>
      <c r="V9" s="138" t="str">
        <f t="shared" si="9"/>
        <v>-</v>
      </c>
      <c r="W9" s="137" t="s">
        <v>191</v>
      </c>
      <c r="X9" s="138" t="str">
        <f t="shared" si="10"/>
        <v>-</v>
      </c>
      <c r="Y9" s="137" t="s">
        <v>191</v>
      </c>
      <c r="Z9" s="138" t="str">
        <f t="shared" si="11"/>
        <v>-</v>
      </c>
      <c r="AA9" s="137" t="s">
        <v>191</v>
      </c>
      <c r="AB9" s="138" t="str">
        <f t="shared" si="12"/>
        <v>-</v>
      </c>
      <c r="AC9" s="137" t="s">
        <v>191</v>
      </c>
      <c r="AD9" s="138" t="str">
        <f t="shared" si="13"/>
        <v>-</v>
      </c>
      <c r="AE9" s="137" t="s">
        <v>191</v>
      </c>
      <c r="AF9" s="138" t="str">
        <f t="shared" si="14"/>
        <v>-</v>
      </c>
      <c r="AG9" s="137" t="s">
        <v>191</v>
      </c>
      <c r="AH9" s="138" t="str">
        <f t="shared" si="15"/>
        <v>-</v>
      </c>
      <c r="AI9" s="137" t="s">
        <v>191</v>
      </c>
      <c r="AJ9" s="138" t="str">
        <f t="shared" si="16"/>
        <v>-</v>
      </c>
      <c r="AK9" s="137" t="s">
        <v>191</v>
      </c>
      <c r="AL9" s="138" t="str">
        <f t="shared" si="17"/>
        <v>-</v>
      </c>
      <c r="AM9" s="137" t="s">
        <v>191</v>
      </c>
      <c r="AN9" s="138" t="str">
        <f t="shared" si="18"/>
        <v>-</v>
      </c>
      <c r="AO9" s="137" t="s">
        <v>191</v>
      </c>
      <c r="AP9" s="138" t="str">
        <f t="shared" si="19"/>
        <v>-</v>
      </c>
      <c r="AQ9" s="137" t="s">
        <v>191</v>
      </c>
      <c r="AR9" s="138" t="str">
        <f t="shared" si="20"/>
        <v>-</v>
      </c>
      <c r="AS9" s="137" t="e">
        <f t="shared" si="24"/>
        <v>#VALUE!</v>
      </c>
      <c r="AT9" s="138" t="str">
        <f t="shared" si="21"/>
        <v>-</v>
      </c>
      <c r="AU9" s="139" t="s">
        <v>191</v>
      </c>
      <c r="AV9" s="140" t="str">
        <f t="shared" si="22"/>
        <v>-</v>
      </c>
    </row>
    <row r="10" spans="2:49" hidden="1">
      <c r="B10" s="34" t="s">
        <v>31</v>
      </c>
      <c r="C10" s="137" t="s">
        <v>191</v>
      </c>
      <c r="D10" s="138" t="str">
        <f t="shared" si="0"/>
        <v>-</v>
      </c>
      <c r="E10" s="137" t="s">
        <v>191</v>
      </c>
      <c r="F10" s="138" t="str">
        <f t="shared" si="1"/>
        <v>-</v>
      </c>
      <c r="G10" s="137" t="s">
        <v>191</v>
      </c>
      <c r="H10" s="138" t="str">
        <f t="shared" si="2"/>
        <v>-</v>
      </c>
      <c r="I10" s="137" t="s">
        <v>191</v>
      </c>
      <c r="J10" s="138" t="str">
        <f t="shared" si="3"/>
        <v>-</v>
      </c>
      <c r="K10" s="137" t="s">
        <v>191</v>
      </c>
      <c r="L10" s="138" t="str">
        <f t="shared" si="4"/>
        <v>-</v>
      </c>
      <c r="M10" s="137" t="s">
        <v>191</v>
      </c>
      <c r="N10" s="138" t="str">
        <f t="shared" si="5"/>
        <v>-</v>
      </c>
      <c r="O10" s="137" t="s">
        <v>191</v>
      </c>
      <c r="P10" s="138" t="str">
        <f t="shared" si="6"/>
        <v>-</v>
      </c>
      <c r="Q10" s="137" t="s">
        <v>191</v>
      </c>
      <c r="R10" s="138" t="str">
        <f t="shared" si="7"/>
        <v>-</v>
      </c>
      <c r="S10" s="137" t="e">
        <f t="shared" si="23"/>
        <v>#VALUE!</v>
      </c>
      <c r="T10" s="138" t="str">
        <f t="shared" si="8"/>
        <v>-</v>
      </c>
      <c r="U10" s="137" t="s">
        <v>191</v>
      </c>
      <c r="V10" s="138" t="str">
        <f t="shared" si="9"/>
        <v>-</v>
      </c>
      <c r="W10" s="137" t="s">
        <v>191</v>
      </c>
      <c r="X10" s="138" t="str">
        <f t="shared" si="10"/>
        <v>-</v>
      </c>
      <c r="Y10" s="137" t="s">
        <v>191</v>
      </c>
      <c r="Z10" s="138" t="str">
        <f t="shared" si="11"/>
        <v>-</v>
      </c>
      <c r="AA10" s="137" t="s">
        <v>191</v>
      </c>
      <c r="AB10" s="138" t="str">
        <f t="shared" si="12"/>
        <v>-</v>
      </c>
      <c r="AC10" s="137" t="s">
        <v>191</v>
      </c>
      <c r="AD10" s="138" t="str">
        <f t="shared" si="13"/>
        <v>-</v>
      </c>
      <c r="AE10" s="137" t="s">
        <v>191</v>
      </c>
      <c r="AF10" s="138" t="str">
        <f t="shared" si="14"/>
        <v>-</v>
      </c>
      <c r="AG10" s="137" t="s">
        <v>191</v>
      </c>
      <c r="AH10" s="138" t="str">
        <f t="shared" si="15"/>
        <v>-</v>
      </c>
      <c r="AI10" s="137" t="s">
        <v>191</v>
      </c>
      <c r="AJ10" s="138" t="str">
        <f t="shared" si="16"/>
        <v>-</v>
      </c>
      <c r="AK10" s="137" t="s">
        <v>191</v>
      </c>
      <c r="AL10" s="138" t="str">
        <f t="shared" si="17"/>
        <v>-</v>
      </c>
      <c r="AM10" s="137" t="s">
        <v>191</v>
      </c>
      <c r="AN10" s="138" t="str">
        <f t="shared" si="18"/>
        <v>-</v>
      </c>
      <c r="AO10" s="137" t="s">
        <v>191</v>
      </c>
      <c r="AP10" s="138" t="str">
        <f t="shared" si="19"/>
        <v>-</v>
      </c>
      <c r="AQ10" s="137" t="s">
        <v>191</v>
      </c>
      <c r="AR10" s="138" t="str">
        <f t="shared" si="20"/>
        <v>-</v>
      </c>
      <c r="AS10" s="137" t="e">
        <f t="shared" si="24"/>
        <v>#VALUE!</v>
      </c>
      <c r="AT10" s="138" t="str">
        <f t="shared" si="21"/>
        <v>-</v>
      </c>
      <c r="AU10" s="139" t="s">
        <v>191</v>
      </c>
      <c r="AV10" s="140" t="str">
        <f t="shared" si="22"/>
        <v>-</v>
      </c>
    </row>
    <row r="11" spans="2:49">
      <c r="B11" s="34" t="s">
        <v>32</v>
      </c>
      <c r="C11" s="137">
        <v>43450</v>
      </c>
      <c r="D11" s="138">
        <f t="shared" si="0"/>
        <v>2.9928402053558401E-4</v>
      </c>
      <c r="E11" s="137">
        <v>6883</v>
      </c>
      <c r="F11" s="138">
        <f t="shared" si="1"/>
        <v>-0.12939539590184668</v>
      </c>
      <c r="G11" s="137">
        <v>3898</v>
      </c>
      <c r="H11" s="138">
        <f t="shared" si="2"/>
        <v>5.4653679653679621E-2</v>
      </c>
      <c r="I11" s="137">
        <v>6071</v>
      </c>
      <c r="J11" s="138">
        <f t="shared" si="3"/>
        <v>8.488205861329523E-2</v>
      </c>
      <c r="K11" s="137">
        <v>2693</v>
      </c>
      <c r="L11" s="138">
        <f t="shared" si="4"/>
        <v>-1.1017260374586835E-2</v>
      </c>
      <c r="M11" s="137">
        <v>53264</v>
      </c>
      <c r="N11" s="138">
        <f t="shared" si="5"/>
        <v>5.632238616531815E-2</v>
      </c>
      <c r="O11" s="137">
        <v>2502</v>
      </c>
      <c r="P11" s="138">
        <f t="shared" si="6"/>
        <v>-4.4673539518900296E-2</v>
      </c>
      <c r="Q11" s="137">
        <v>6420</v>
      </c>
      <c r="R11" s="138">
        <f t="shared" si="7"/>
        <v>4.4411908247925735E-2</v>
      </c>
      <c r="S11" s="137">
        <f t="shared" si="23"/>
        <v>1320</v>
      </c>
      <c r="T11" s="138">
        <f t="shared" si="8"/>
        <v>-0.13043478260869568</v>
      </c>
      <c r="U11" s="137">
        <v>213</v>
      </c>
      <c r="V11" s="138">
        <f t="shared" si="9"/>
        <v>-0.30163934426229511</v>
      </c>
      <c r="W11" s="137">
        <v>591</v>
      </c>
      <c r="X11" s="138">
        <f t="shared" si="10"/>
        <v>0.14534883720930236</v>
      </c>
      <c r="Y11" s="137">
        <v>500</v>
      </c>
      <c r="Z11" s="138">
        <f t="shared" si="11"/>
        <v>-0.27536231884057971</v>
      </c>
      <c r="AA11" s="137">
        <v>16</v>
      </c>
      <c r="AB11" s="138">
        <f t="shared" si="12"/>
        <v>1.2857142857142856</v>
      </c>
      <c r="AC11" s="137">
        <v>712</v>
      </c>
      <c r="AD11" s="138">
        <f t="shared" si="13"/>
        <v>-8.3655083655083673E-2</v>
      </c>
      <c r="AE11" s="137">
        <v>684</v>
      </c>
      <c r="AF11" s="138">
        <f t="shared" si="14"/>
        <v>-7.2568940493469292E-3</v>
      </c>
      <c r="AG11" s="137">
        <v>2244</v>
      </c>
      <c r="AH11" s="138">
        <f t="shared" si="15"/>
        <v>0.39378881987577641</v>
      </c>
      <c r="AI11" s="137">
        <v>2099</v>
      </c>
      <c r="AJ11" s="138">
        <f t="shared" si="16"/>
        <v>0.33016476552598228</v>
      </c>
      <c r="AK11" s="137">
        <v>3457</v>
      </c>
      <c r="AL11" s="138">
        <f t="shared" si="17"/>
        <v>-1.6220830961866772E-2</v>
      </c>
      <c r="AM11" s="137">
        <v>131</v>
      </c>
      <c r="AN11" s="138">
        <f t="shared" si="18"/>
        <v>-0.45416666666666672</v>
      </c>
      <c r="AO11" s="137">
        <v>540</v>
      </c>
      <c r="AP11" s="138">
        <f t="shared" si="19"/>
        <v>-9.1743119266054496E-3</v>
      </c>
      <c r="AQ11" s="137">
        <v>2012</v>
      </c>
      <c r="AR11" s="138">
        <f t="shared" si="20"/>
        <v>0.27261227071473759</v>
      </c>
      <c r="AS11" s="137">
        <f t="shared" si="24"/>
        <v>94930</v>
      </c>
      <c r="AT11" s="138">
        <f t="shared" si="21"/>
        <v>4.1321588802474718E-2</v>
      </c>
      <c r="AU11" s="139">
        <v>138380</v>
      </c>
      <c r="AV11" s="140">
        <f t="shared" si="22"/>
        <v>2.8083209509658147E-2</v>
      </c>
    </row>
    <row r="12" spans="2:49">
      <c r="B12" s="34" t="s">
        <v>33</v>
      </c>
      <c r="C12" s="137">
        <v>35576</v>
      </c>
      <c r="D12" s="138">
        <f t="shared" si="0"/>
        <v>7.3312013515959729E-2</v>
      </c>
      <c r="E12" s="137">
        <v>7572</v>
      </c>
      <c r="F12" s="138">
        <f t="shared" si="1"/>
        <v>-6.7946824224519919E-2</v>
      </c>
      <c r="G12" s="137">
        <v>4948</v>
      </c>
      <c r="H12" s="138">
        <f t="shared" si="2"/>
        <v>0.1024955436720143</v>
      </c>
      <c r="I12" s="137">
        <v>6575</v>
      </c>
      <c r="J12" s="138">
        <f t="shared" si="3"/>
        <v>0.17076210826210825</v>
      </c>
      <c r="K12" s="137">
        <v>3223</v>
      </c>
      <c r="L12" s="138">
        <f t="shared" si="4"/>
        <v>0.4914391485423415</v>
      </c>
      <c r="M12" s="137">
        <v>58213</v>
      </c>
      <c r="N12" s="138">
        <f t="shared" si="5"/>
        <v>4.4067006241480744E-2</v>
      </c>
      <c r="O12" s="137">
        <v>3783</v>
      </c>
      <c r="P12" s="138">
        <f t="shared" si="6"/>
        <v>0.15054744525547448</v>
      </c>
      <c r="Q12" s="137">
        <v>2976</v>
      </c>
      <c r="R12" s="138">
        <f t="shared" si="7"/>
        <v>0.21419828641370864</v>
      </c>
      <c r="S12" s="137">
        <f t="shared" si="23"/>
        <v>2171</v>
      </c>
      <c r="T12" s="138">
        <f t="shared" si="8"/>
        <v>-5.4854157596865516E-2</v>
      </c>
      <c r="U12" s="137">
        <v>481</v>
      </c>
      <c r="V12" s="138">
        <f t="shared" si="9"/>
        <v>-0.16925734024179617</v>
      </c>
      <c r="W12" s="137">
        <v>933</v>
      </c>
      <c r="X12" s="138">
        <f t="shared" si="10"/>
        <v>0.11736526946107784</v>
      </c>
      <c r="Y12" s="137">
        <v>616</v>
      </c>
      <c r="Z12" s="138">
        <f t="shared" si="11"/>
        <v>-0.23950617283950615</v>
      </c>
      <c r="AA12" s="137">
        <v>141</v>
      </c>
      <c r="AB12" s="138">
        <f t="shared" si="12"/>
        <v>0.93150684931506844</v>
      </c>
      <c r="AC12" s="137">
        <v>1297</v>
      </c>
      <c r="AD12" s="138">
        <f t="shared" si="13"/>
        <v>-4.2804428044280418E-2</v>
      </c>
      <c r="AE12" s="137">
        <v>836</v>
      </c>
      <c r="AF12" s="138">
        <f t="shared" si="14"/>
        <v>-1.0650887573964485E-2</v>
      </c>
      <c r="AG12" s="137">
        <v>2594</v>
      </c>
      <c r="AH12" s="138">
        <f t="shared" si="15"/>
        <v>0.65539246968730058</v>
      </c>
      <c r="AI12" s="137">
        <v>2920</v>
      </c>
      <c r="AJ12" s="138">
        <f t="shared" si="16"/>
        <v>0.67431192660550465</v>
      </c>
      <c r="AK12" s="137">
        <v>2501</v>
      </c>
      <c r="AL12" s="138">
        <f t="shared" si="17"/>
        <v>-0.18026876433956085</v>
      </c>
      <c r="AM12" s="137">
        <v>251</v>
      </c>
      <c r="AN12" s="138">
        <f t="shared" si="18"/>
        <v>-0.49496981891348091</v>
      </c>
      <c r="AO12" s="137">
        <v>382</v>
      </c>
      <c r="AP12" s="138">
        <f t="shared" si="19"/>
        <v>3.8043478260869623E-2</v>
      </c>
      <c r="AQ12" s="137">
        <v>788</v>
      </c>
      <c r="AR12" s="138">
        <f t="shared" si="20"/>
        <v>-0.57289972899728991</v>
      </c>
      <c r="AS12" s="137">
        <f t="shared" si="24"/>
        <v>101030</v>
      </c>
      <c r="AT12" s="138">
        <f t="shared" si="21"/>
        <v>5.8426660241165829E-2</v>
      </c>
      <c r="AU12" s="139">
        <v>136606</v>
      </c>
      <c r="AV12" s="140">
        <f t="shared" si="22"/>
        <v>6.2263314644748435E-2</v>
      </c>
    </row>
    <row r="13" spans="2:49">
      <c r="B13" s="34" t="s">
        <v>34</v>
      </c>
      <c r="C13" s="137">
        <v>23014</v>
      </c>
      <c r="D13" s="138">
        <f t="shared" si="0"/>
        <v>0.13419742743088059</v>
      </c>
      <c r="E13" s="137">
        <v>3812</v>
      </c>
      <c r="F13" s="138">
        <f t="shared" si="1"/>
        <v>-0.28291948833709557</v>
      </c>
      <c r="G13" s="137">
        <v>4010</v>
      </c>
      <c r="H13" s="138">
        <f t="shared" si="2"/>
        <v>8.8195386702849321E-2</v>
      </c>
      <c r="I13" s="137">
        <v>6045</v>
      </c>
      <c r="J13" s="138">
        <f t="shared" si="3"/>
        <v>6.5010570824524327E-2</v>
      </c>
      <c r="K13" s="137">
        <v>2056</v>
      </c>
      <c r="L13" s="138">
        <f t="shared" si="4"/>
        <v>0.56468797564687967</v>
      </c>
      <c r="M13" s="137">
        <v>52067</v>
      </c>
      <c r="N13" s="138">
        <f t="shared" si="5"/>
        <v>5.9995928338762106E-2</v>
      </c>
      <c r="O13" s="137">
        <v>3610</v>
      </c>
      <c r="P13" s="138">
        <f t="shared" si="6"/>
        <v>0.1701782820097244</v>
      </c>
      <c r="Q13" s="137">
        <v>1923</v>
      </c>
      <c r="R13" s="138">
        <f t="shared" si="7"/>
        <v>7.0712694877505644E-2</v>
      </c>
      <c r="S13" s="137">
        <f t="shared" si="23"/>
        <v>1532</v>
      </c>
      <c r="T13" s="138">
        <f t="shared" si="8"/>
        <v>-0.17590102205486824</v>
      </c>
      <c r="U13" s="137">
        <v>293</v>
      </c>
      <c r="V13" s="138">
        <f t="shared" si="9"/>
        <v>-0.16761363636363635</v>
      </c>
      <c r="W13" s="137">
        <v>363</v>
      </c>
      <c r="X13" s="138">
        <f t="shared" si="10"/>
        <v>-0.22103004291845496</v>
      </c>
      <c r="Y13" s="137">
        <v>656</v>
      </c>
      <c r="Z13" s="138">
        <f t="shared" si="11"/>
        <v>-0.3420260782347041</v>
      </c>
      <c r="AA13" s="137">
        <v>220</v>
      </c>
      <c r="AB13" s="138">
        <f t="shared" si="12"/>
        <v>4</v>
      </c>
      <c r="AC13" s="137">
        <v>681</v>
      </c>
      <c r="AD13" s="138">
        <f t="shared" si="13"/>
        <v>-4.0845070422535157E-2</v>
      </c>
      <c r="AE13" s="137">
        <v>526</v>
      </c>
      <c r="AF13" s="138">
        <f t="shared" si="14"/>
        <v>-8.9965397923875479E-2</v>
      </c>
      <c r="AG13" s="137">
        <v>1682</v>
      </c>
      <c r="AH13" s="138">
        <f t="shared" si="15"/>
        <v>0.16562716562716573</v>
      </c>
      <c r="AI13" s="137">
        <v>2168</v>
      </c>
      <c r="AJ13" s="138">
        <f t="shared" si="16"/>
        <v>0.32518337408312958</v>
      </c>
      <c r="AK13" s="137">
        <v>1915</v>
      </c>
      <c r="AL13" s="138">
        <f t="shared" si="17"/>
        <v>-0.16265850459116749</v>
      </c>
      <c r="AM13" s="137">
        <v>270</v>
      </c>
      <c r="AN13" s="138">
        <f t="shared" si="18"/>
        <v>-0.31297709923664119</v>
      </c>
      <c r="AO13" s="137">
        <v>264</v>
      </c>
      <c r="AP13" s="138">
        <f t="shared" si="19"/>
        <v>-3.6496350364963459E-2</v>
      </c>
      <c r="AQ13" s="137">
        <v>1816</v>
      </c>
      <c r="AR13" s="138">
        <f t="shared" si="20"/>
        <v>6.6353493834409916E-2</v>
      </c>
      <c r="AS13" s="137">
        <f t="shared" si="24"/>
        <v>84377</v>
      </c>
      <c r="AT13" s="138">
        <f t="shared" si="21"/>
        <v>4.3301391035548642E-2</v>
      </c>
      <c r="AU13" s="139">
        <v>107391</v>
      </c>
      <c r="AV13" s="140">
        <f t="shared" si="22"/>
        <v>6.1532530692129717E-2</v>
      </c>
    </row>
    <row r="14" spans="2:49">
      <c r="B14" s="34" t="s">
        <v>35</v>
      </c>
      <c r="C14" s="137">
        <v>22652</v>
      </c>
      <c r="D14" s="138">
        <f t="shared" si="0"/>
        <v>1.5465997220603489E-2</v>
      </c>
      <c r="E14" s="137">
        <v>5945</v>
      </c>
      <c r="F14" s="138">
        <f t="shared" si="1"/>
        <v>0.12403100775193798</v>
      </c>
      <c r="G14" s="137">
        <v>3666</v>
      </c>
      <c r="H14" s="138">
        <f t="shared" si="2"/>
        <v>-3.0158730158730163E-2</v>
      </c>
      <c r="I14" s="137">
        <v>6155</v>
      </c>
      <c r="J14" s="138">
        <f t="shared" si="3"/>
        <v>3.7417832462497858E-2</v>
      </c>
      <c r="K14" s="137">
        <v>2125</v>
      </c>
      <c r="L14" s="138">
        <f t="shared" si="4"/>
        <v>0.331453634085213</v>
      </c>
      <c r="M14" s="137">
        <v>46169</v>
      </c>
      <c r="N14" s="138">
        <f t="shared" si="5"/>
        <v>-1.0734947503749703E-2</v>
      </c>
      <c r="O14" s="137">
        <v>3192</v>
      </c>
      <c r="P14" s="138">
        <f t="shared" si="6"/>
        <v>-0.32856541859486743</v>
      </c>
      <c r="Q14" s="137">
        <v>1814</v>
      </c>
      <c r="R14" s="138">
        <f t="shared" si="7"/>
        <v>0.14159848961611066</v>
      </c>
      <c r="S14" s="137">
        <f t="shared" si="23"/>
        <v>1549</v>
      </c>
      <c r="T14" s="138">
        <f t="shared" si="8"/>
        <v>2.1094264996704082E-2</v>
      </c>
      <c r="U14" s="137">
        <v>141</v>
      </c>
      <c r="V14" s="138">
        <f t="shared" si="9"/>
        <v>0.11904761904761907</v>
      </c>
      <c r="W14" s="137">
        <v>319</v>
      </c>
      <c r="X14" s="138">
        <f t="shared" si="10"/>
        <v>5.134615384615385</v>
      </c>
      <c r="Y14" s="137">
        <v>995</v>
      </c>
      <c r="Z14" s="138">
        <f t="shared" si="11"/>
        <v>2.789256198347112E-2</v>
      </c>
      <c r="AA14" s="137">
        <v>94</v>
      </c>
      <c r="AB14" s="138">
        <f t="shared" si="12"/>
        <v>-0.74663072776280326</v>
      </c>
      <c r="AC14" s="137">
        <v>876</v>
      </c>
      <c r="AD14" s="138">
        <f t="shared" si="13"/>
        <v>0.23554301833568414</v>
      </c>
      <c r="AE14" s="137">
        <v>354</v>
      </c>
      <c r="AF14" s="138">
        <f t="shared" si="14"/>
        <v>-0.30451866404715122</v>
      </c>
      <c r="AG14" s="137">
        <v>1437</v>
      </c>
      <c r="AH14" s="138">
        <f t="shared" si="15"/>
        <v>-0.1390053924505692</v>
      </c>
      <c r="AI14" s="137">
        <v>1313</v>
      </c>
      <c r="AJ14" s="138">
        <f t="shared" si="16"/>
        <v>0.10708263069139967</v>
      </c>
      <c r="AK14" s="137">
        <v>2577</v>
      </c>
      <c r="AL14" s="138">
        <f t="shared" si="17"/>
        <v>0.9686783804430863</v>
      </c>
      <c r="AM14" s="137">
        <v>201</v>
      </c>
      <c r="AN14" s="138">
        <f t="shared" si="18"/>
        <v>-0.48984771573604058</v>
      </c>
      <c r="AO14" s="137">
        <v>305</v>
      </c>
      <c r="AP14" s="138">
        <f t="shared" si="19"/>
        <v>0.14232209737827706</v>
      </c>
      <c r="AQ14" s="137">
        <v>1346</v>
      </c>
      <c r="AR14" s="138">
        <f t="shared" si="20"/>
        <v>0.2942307692307693</v>
      </c>
      <c r="AS14" s="137">
        <f t="shared" si="24"/>
        <v>79024</v>
      </c>
      <c r="AT14" s="138">
        <f t="shared" si="21"/>
        <v>1.0394957231079971E-2</v>
      </c>
      <c r="AU14" s="139">
        <v>101676</v>
      </c>
      <c r="AV14" s="140">
        <f t="shared" si="22"/>
        <v>1.1520324717960939E-2</v>
      </c>
    </row>
    <row r="15" spans="2:49">
      <c r="B15" s="34" t="s">
        <v>36</v>
      </c>
      <c r="C15" s="137">
        <v>24632</v>
      </c>
      <c r="D15" s="138">
        <f t="shared" si="0"/>
        <v>-3.6404821616373706E-3</v>
      </c>
      <c r="E15" s="137">
        <v>5632</v>
      </c>
      <c r="F15" s="138">
        <f t="shared" si="1"/>
        <v>-4.1687936021779781E-2</v>
      </c>
      <c r="G15" s="137">
        <v>4632</v>
      </c>
      <c r="H15" s="138">
        <f t="shared" si="2"/>
        <v>0.10654562828475878</v>
      </c>
      <c r="I15" s="137">
        <v>7532</v>
      </c>
      <c r="J15" s="138">
        <f t="shared" si="3"/>
        <v>-8.7583282858873401E-2</v>
      </c>
      <c r="K15" s="137">
        <v>3770</v>
      </c>
      <c r="L15" s="138">
        <f t="shared" si="4"/>
        <v>0.46010844306738963</v>
      </c>
      <c r="M15" s="137">
        <v>54725</v>
      </c>
      <c r="N15" s="138">
        <f t="shared" si="5"/>
        <v>9.841034081329525E-2</v>
      </c>
      <c r="O15" s="137">
        <v>3102</v>
      </c>
      <c r="P15" s="138">
        <f t="shared" si="6"/>
        <v>-0.11975028376844499</v>
      </c>
      <c r="Q15" s="137">
        <v>1822</v>
      </c>
      <c r="R15" s="138">
        <f t="shared" si="7"/>
        <v>-0.1748188405797102</v>
      </c>
      <c r="S15" s="137">
        <f t="shared" si="23"/>
        <v>12074</v>
      </c>
      <c r="T15" s="138">
        <f t="shared" si="8"/>
        <v>-0.15772584583187998</v>
      </c>
      <c r="U15" s="137">
        <v>5108</v>
      </c>
      <c r="V15" s="138">
        <f t="shared" si="9"/>
        <v>4.2236278310548769E-2</v>
      </c>
      <c r="W15" s="137">
        <v>2299</v>
      </c>
      <c r="X15" s="138">
        <f t="shared" si="10"/>
        <v>-8.8421887390959575E-2</v>
      </c>
      <c r="Y15" s="137">
        <v>1842</v>
      </c>
      <c r="Z15" s="138">
        <f t="shared" si="11"/>
        <v>-0.49270173505921233</v>
      </c>
      <c r="AA15" s="137">
        <v>2825</v>
      </c>
      <c r="AB15" s="138">
        <f t="shared" si="12"/>
        <v>-0.13898201767753737</v>
      </c>
      <c r="AC15" s="137">
        <v>961</v>
      </c>
      <c r="AD15" s="138">
        <f t="shared" si="13"/>
        <v>-6.9699903194578861E-2</v>
      </c>
      <c r="AE15" s="137">
        <v>742</v>
      </c>
      <c r="AF15" s="138">
        <f t="shared" si="14"/>
        <v>-5.7179161372299836E-2</v>
      </c>
      <c r="AG15" s="137">
        <v>1536</v>
      </c>
      <c r="AH15" s="138">
        <f t="shared" si="15"/>
        <v>0.11790393013100431</v>
      </c>
      <c r="AI15" s="137">
        <v>1490</v>
      </c>
      <c r="AJ15" s="138">
        <f t="shared" si="16"/>
        <v>5.0775740479548581E-2</v>
      </c>
      <c r="AK15" s="137">
        <v>1614</v>
      </c>
      <c r="AL15" s="138">
        <f t="shared" si="17"/>
        <v>-0.14057507987220452</v>
      </c>
      <c r="AM15" s="137">
        <v>298</v>
      </c>
      <c r="AN15" s="138">
        <f t="shared" si="18"/>
        <v>-5.3968253968253999E-2</v>
      </c>
      <c r="AO15" s="137">
        <v>259</v>
      </c>
      <c r="AP15" s="138">
        <f t="shared" si="19"/>
        <v>-0.15909090909090906</v>
      </c>
      <c r="AQ15" s="137">
        <v>1146</v>
      </c>
      <c r="AR15" s="138">
        <f t="shared" si="20"/>
        <v>9.2469018112488088E-2</v>
      </c>
      <c r="AS15" s="137">
        <f t="shared" si="24"/>
        <v>101335</v>
      </c>
      <c r="AT15" s="138">
        <f t="shared" si="21"/>
        <v>2.4092732766722857E-2</v>
      </c>
      <c r="AU15" s="139">
        <v>125967</v>
      </c>
      <c r="AV15" s="140">
        <f t="shared" si="22"/>
        <v>1.8548915284662071E-2</v>
      </c>
    </row>
    <row r="16" spans="2:49">
      <c r="B16" s="34" t="s">
        <v>37</v>
      </c>
      <c r="C16" s="137">
        <v>13577</v>
      </c>
      <c r="D16" s="138">
        <f t="shared" si="0"/>
        <v>0.95352517985611507</v>
      </c>
      <c r="E16" s="137">
        <v>4481</v>
      </c>
      <c r="F16" s="138">
        <f t="shared" si="1"/>
        <v>-0.15404946195959979</v>
      </c>
      <c r="G16" s="137">
        <v>2859</v>
      </c>
      <c r="H16" s="138">
        <f t="shared" si="2"/>
        <v>-0.27399695276790248</v>
      </c>
      <c r="I16" s="137">
        <v>6834</v>
      </c>
      <c r="J16" s="138">
        <f t="shared" si="3"/>
        <v>-9.0497737556561098E-2</v>
      </c>
      <c r="K16" s="137">
        <v>2020</v>
      </c>
      <c r="L16" s="138">
        <f t="shared" si="4"/>
        <v>0.26645768025078365</v>
      </c>
      <c r="M16" s="137">
        <v>47668</v>
      </c>
      <c r="N16" s="138">
        <f t="shared" si="5"/>
        <v>-3.6211811803716243E-2</v>
      </c>
      <c r="O16" s="137">
        <v>3192</v>
      </c>
      <c r="P16" s="138">
        <f t="shared" si="6"/>
        <v>8.9048106448311071E-2</v>
      </c>
      <c r="Q16" s="137">
        <v>2212</v>
      </c>
      <c r="R16" s="138">
        <f t="shared" si="7"/>
        <v>9.6678235002478852E-2</v>
      </c>
      <c r="S16" s="137">
        <f t="shared" si="23"/>
        <v>30930</v>
      </c>
      <c r="T16" s="138">
        <f t="shared" si="8"/>
        <v>-0.21431655955495721</v>
      </c>
      <c r="U16" s="137">
        <v>9506</v>
      </c>
      <c r="V16" s="138">
        <f t="shared" si="9"/>
        <v>-0.20934874823255423</v>
      </c>
      <c r="W16" s="137">
        <v>7683</v>
      </c>
      <c r="X16" s="138">
        <f t="shared" si="10"/>
        <v>-0.10412779850746268</v>
      </c>
      <c r="Y16" s="137">
        <v>5959</v>
      </c>
      <c r="Z16" s="138">
        <f t="shared" si="11"/>
        <v>-0.28005315935725505</v>
      </c>
      <c r="AA16" s="137">
        <v>7782</v>
      </c>
      <c r="AB16" s="138">
        <f t="shared" si="12"/>
        <v>-0.25822133257077495</v>
      </c>
      <c r="AC16" s="137">
        <v>598</v>
      </c>
      <c r="AD16" s="138">
        <f t="shared" si="13"/>
        <v>-0.11011904761904767</v>
      </c>
      <c r="AE16" s="137">
        <v>719</v>
      </c>
      <c r="AF16" s="138">
        <f t="shared" si="14"/>
        <v>0.13586097946287512</v>
      </c>
      <c r="AG16" s="137">
        <v>772</v>
      </c>
      <c r="AH16" s="138">
        <f t="shared" si="15"/>
        <v>-6.3106796116504826E-2</v>
      </c>
      <c r="AI16" s="137">
        <v>1303</v>
      </c>
      <c r="AJ16" s="138">
        <f t="shared" si="16"/>
        <v>-7.5230660042583386E-2</v>
      </c>
      <c r="AK16" s="137">
        <v>1156</v>
      </c>
      <c r="AL16" s="138">
        <f t="shared" si="17"/>
        <v>-0.21944632005401754</v>
      </c>
      <c r="AM16" s="137">
        <v>364</v>
      </c>
      <c r="AN16" s="138">
        <f t="shared" si="18"/>
        <v>0.76699029126213603</v>
      </c>
      <c r="AO16" s="137">
        <v>285</v>
      </c>
      <c r="AP16" s="138">
        <f t="shared" si="19"/>
        <v>0.78125</v>
      </c>
      <c r="AQ16" s="137">
        <v>1048</v>
      </c>
      <c r="AR16" s="138">
        <f t="shared" si="20"/>
        <v>0.40106951871657759</v>
      </c>
      <c r="AS16" s="137">
        <f t="shared" si="24"/>
        <v>106441</v>
      </c>
      <c r="AT16" s="138">
        <f t="shared" si="21"/>
        <v>-9.9872305519615012E-2</v>
      </c>
      <c r="AU16" s="139">
        <v>120018</v>
      </c>
      <c r="AV16" s="140">
        <f t="shared" si="22"/>
        <v>-4.1397432927852029E-2</v>
      </c>
    </row>
    <row r="17" spans="2:48">
      <c r="B17" s="34" t="s">
        <v>38</v>
      </c>
      <c r="C17" s="137">
        <v>8654</v>
      </c>
      <c r="D17" s="138">
        <f t="shared" si="0"/>
        <v>0.28531115401752571</v>
      </c>
      <c r="E17" s="137">
        <v>5291</v>
      </c>
      <c r="F17" s="138">
        <f t="shared" si="1"/>
        <v>-8.1104550191038571E-2</v>
      </c>
      <c r="G17" s="137">
        <v>3806</v>
      </c>
      <c r="H17" s="138">
        <f t="shared" si="2"/>
        <v>6.2238347753279299E-2</v>
      </c>
      <c r="I17" s="137">
        <v>7061</v>
      </c>
      <c r="J17" s="138">
        <f t="shared" si="3"/>
        <v>5.9097045147742611E-2</v>
      </c>
      <c r="K17" s="137">
        <v>2680</v>
      </c>
      <c r="L17" s="138">
        <f t="shared" si="4"/>
        <v>4.8923679060665304E-2</v>
      </c>
      <c r="M17" s="137">
        <v>40514</v>
      </c>
      <c r="N17" s="138">
        <f t="shared" si="5"/>
        <v>-7.6751287543867619E-2</v>
      </c>
      <c r="O17" s="137">
        <v>3262</v>
      </c>
      <c r="P17" s="138">
        <f t="shared" si="6"/>
        <v>5.6005179669796012E-2</v>
      </c>
      <c r="Q17" s="137">
        <v>3191</v>
      </c>
      <c r="R17" s="138">
        <f t="shared" si="7"/>
        <v>0.15198555956678694</v>
      </c>
      <c r="S17" s="137">
        <f t="shared" si="23"/>
        <v>29292</v>
      </c>
      <c r="T17" s="138">
        <f t="shared" si="8"/>
        <v>-0.12125757484850308</v>
      </c>
      <c r="U17" s="137">
        <v>8321</v>
      </c>
      <c r="V17" s="138">
        <f t="shared" si="9"/>
        <v>-0.27174864344477512</v>
      </c>
      <c r="W17" s="137">
        <v>7442</v>
      </c>
      <c r="X17" s="138">
        <f t="shared" si="10"/>
        <v>-7.3362678404694792E-3</v>
      </c>
      <c r="Y17" s="137">
        <v>6299</v>
      </c>
      <c r="Z17" s="138">
        <f t="shared" si="11"/>
        <v>-4.992458521870291E-2</v>
      </c>
      <c r="AA17" s="137">
        <v>7230</v>
      </c>
      <c r="AB17" s="138">
        <f t="shared" si="12"/>
        <v>-7.0813520113096051E-2</v>
      </c>
      <c r="AC17" s="137">
        <v>697</v>
      </c>
      <c r="AD17" s="138">
        <f t="shared" si="13"/>
        <v>0.13149350649350655</v>
      </c>
      <c r="AE17" s="137">
        <v>796</v>
      </c>
      <c r="AF17" s="138">
        <f t="shared" si="14"/>
        <v>-7.3341094295692688E-2</v>
      </c>
      <c r="AG17" s="137">
        <v>640</v>
      </c>
      <c r="AH17" s="138">
        <f t="shared" si="15"/>
        <v>-3.6144578313253017E-2</v>
      </c>
      <c r="AI17" s="137">
        <v>1127</v>
      </c>
      <c r="AJ17" s="138">
        <f t="shared" si="16"/>
        <v>-0.31070336391437314</v>
      </c>
      <c r="AK17" s="137">
        <v>1210</v>
      </c>
      <c r="AL17" s="138">
        <f t="shared" si="17"/>
        <v>-0.26084300549786199</v>
      </c>
      <c r="AM17" s="137">
        <v>133</v>
      </c>
      <c r="AN17" s="138">
        <f t="shared" si="18"/>
        <v>-6.3380281690140872E-2</v>
      </c>
      <c r="AO17" s="137">
        <v>211</v>
      </c>
      <c r="AP17" s="138">
        <f t="shared" si="19"/>
        <v>0.61068702290076327</v>
      </c>
      <c r="AQ17" s="137">
        <v>823</v>
      </c>
      <c r="AR17" s="138">
        <f t="shared" si="20"/>
        <v>0.13831258644536648</v>
      </c>
      <c r="AS17" s="137">
        <f t="shared" si="24"/>
        <v>100734</v>
      </c>
      <c r="AT17" s="138">
        <f t="shared" si="21"/>
        <v>-6.7666250173538778E-2</v>
      </c>
      <c r="AU17" s="139">
        <v>109388</v>
      </c>
      <c r="AV17" s="140">
        <f t="shared" si="22"/>
        <v>-4.6960218857272307E-2</v>
      </c>
    </row>
    <row r="18" spans="2:48">
      <c r="B18" s="34" t="s">
        <v>39</v>
      </c>
      <c r="C18" s="137">
        <v>10081</v>
      </c>
      <c r="D18" s="138">
        <f t="shared" si="0"/>
        <v>0.50104228707564036</v>
      </c>
      <c r="E18" s="137">
        <v>4968</v>
      </c>
      <c r="F18" s="138">
        <f t="shared" si="1"/>
        <v>0.12271186440677972</v>
      </c>
      <c r="G18" s="137">
        <v>4042</v>
      </c>
      <c r="H18" s="138">
        <f t="shared" si="2"/>
        <v>0.21930618401206647</v>
      </c>
      <c r="I18" s="137">
        <v>7319</v>
      </c>
      <c r="J18" s="138">
        <f t="shared" si="3"/>
        <v>5.2336448598130803E-2</v>
      </c>
      <c r="K18" s="137">
        <v>2001</v>
      </c>
      <c r="L18" s="138">
        <f t="shared" si="4"/>
        <v>0.35385656292286871</v>
      </c>
      <c r="M18" s="137">
        <v>43200</v>
      </c>
      <c r="N18" s="138">
        <f t="shared" si="5"/>
        <v>-3.0477130930472662E-2</v>
      </c>
      <c r="O18" s="137">
        <v>3108</v>
      </c>
      <c r="P18" s="138">
        <f t="shared" si="6"/>
        <v>-5.3593179049939099E-2</v>
      </c>
      <c r="Q18" s="137">
        <v>3141</v>
      </c>
      <c r="R18" s="138">
        <f t="shared" si="7"/>
        <v>-7.3177928592505159E-2</v>
      </c>
      <c r="S18" s="137">
        <f t="shared" si="23"/>
        <v>32396</v>
      </c>
      <c r="T18" s="138">
        <f t="shared" si="8"/>
        <v>-2.7293199219336484E-2</v>
      </c>
      <c r="U18" s="137">
        <v>9282</v>
      </c>
      <c r="V18" s="138">
        <f t="shared" si="9"/>
        <v>-0.1088709677419355</v>
      </c>
      <c r="W18" s="137">
        <v>8749</v>
      </c>
      <c r="X18" s="138">
        <f t="shared" si="10"/>
        <v>0.27147216974277</v>
      </c>
      <c r="Y18" s="137">
        <v>6063</v>
      </c>
      <c r="Z18" s="138">
        <f t="shared" si="11"/>
        <v>-0.16522098306484923</v>
      </c>
      <c r="AA18" s="137">
        <v>8302</v>
      </c>
      <c r="AB18" s="138">
        <f t="shared" si="12"/>
        <v>-5.0657518582046923E-2</v>
      </c>
      <c r="AC18" s="137">
        <v>632</v>
      </c>
      <c r="AD18" s="138">
        <f t="shared" si="13"/>
        <v>-0.15620827770360479</v>
      </c>
      <c r="AE18" s="137">
        <v>896</v>
      </c>
      <c r="AF18" s="138">
        <f t="shared" si="14"/>
        <v>1.7026106696935273E-2</v>
      </c>
      <c r="AG18" s="137">
        <v>1478</v>
      </c>
      <c r="AH18" s="138">
        <f t="shared" si="15"/>
        <v>9.4004441154700302E-2</v>
      </c>
      <c r="AI18" s="137">
        <v>1519</v>
      </c>
      <c r="AJ18" s="138">
        <f t="shared" si="16"/>
        <v>0.21422861710631502</v>
      </c>
      <c r="AK18" s="137">
        <v>1614</v>
      </c>
      <c r="AL18" s="138">
        <f t="shared" si="17"/>
        <v>-0.26569608735213834</v>
      </c>
      <c r="AM18" s="137">
        <v>202</v>
      </c>
      <c r="AN18" s="138">
        <f t="shared" si="18"/>
        <v>0.34666666666666668</v>
      </c>
      <c r="AO18" s="137">
        <v>252</v>
      </c>
      <c r="AP18" s="138">
        <f t="shared" si="19"/>
        <v>0.10526315789473695</v>
      </c>
      <c r="AQ18" s="137">
        <v>534</v>
      </c>
      <c r="AR18" s="138">
        <f t="shared" si="20"/>
        <v>3.689320388349504E-2</v>
      </c>
      <c r="AS18" s="137">
        <f t="shared" si="24"/>
        <v>107302</v>
      </c>
      <c r="AT18" s="138">
        <f t="shared" si="21"/>
        <v>-6.7572571090047662E-3</v>
      </c>
      <c r="AU18" s="139">
        <v>117383</v>
      </c>
      <c r="AV18" s="140">
        <f t="shared" si="22"/>
        <v>2.2963363195872777E-2</v>
      </c>
    </row>
    <row r="19" spans="2:48" ht="30">
      <c r="B19" s="87" t="str">
        <f>actualizaciones!$A$2</f>
        <v xml:space="preserve">acumulado agosto 2010 </v>
      </c>
      <c r="C19" s="141">
        <v>181636</v>
      </c>
      <c r="D19" s="142">
        <v>0.10550084600309195</v>
      </c>
      <c r="E19" s="141">
        <v>44584</v>
      </c>
      <c r="F19" s="142">
        <v>-7.1011835305884285E-2</v>
      </c>
      <c r="G19" s="141">
        <v>31861</v>
      </c>
      <c r="H19" s="142">
        <v>3.8798865377718261E-2</v>
      </c>
      <c r="I19" s="141">
        <v>53592</v>
      </c>
      <c r="J19" s="142">
        <v>2.6430705584923109E-2</v>
      </c>
      <c r="K19" s="141">
        <v>20568</v>
      </c>
      <c r="L19" s="142">
        <v>0.28517870532366918</v>
      </c>
      <c r="M19" s="141">
        <v>395820</v>
      </c>
      <c r="N19" s="142">
        <v>1.5727845908681592E-2</v>
      </c>
      <c r="O19" s="141">
        <v>25751</v>
      </c>
      <c r="P19" s="142">
        <v>-3.0970121171069454E-2</v>
      </c>
      <c r="Q19" s="141">
        <v>23499</v>
      </c>
      <c r="R19" s="142">
        <v>5.0610274064470051E-2</v>
      </c>
      <c r="S19" s="141">
        <f t="shared" si="23"/>
        <v>111264</v>
      </c>
      <c r="T19" s="142">
        <v>-0.12756014176834052</v>
      </c>
      <c r="U19" s="141">
        <v>33345</v>
      </c>
      <c r="V19" s="142">
        <v>-0.16903409090909094</v>
      </c>
      <c r="W19" s="141">
        <v>28379</v>
      </c>
      <c r="X19" s="142">
        <v>3.7813128542695251E-2</v>
      </c>
      <c r="Y19" s="141">
        <v>22930</v>
      </c>
      <c r="Z19" s="142">
        <v>-0.21649695892844945</v>
      </c>
      <c r="AA19" s="141">
        <v>26610</v>
      </c>
      <c r="AB19" s="142">
        <v>-0.13584256162114772</v>
      </c>
      <c r="AC19" s="141">
        <v>6454</v>
      </c>
      <c r="AD19" s="142">
        <v>-2.5222776015707549E-2</v>
      </c>
      <c r="AE19" s="141">
        <v>5553</v>
      </c>
      <c r="AF19" s="142">
        <v>-3.9439543331603488E-2</v>
      </c>
      <c r="AG19" s="141">
        <v>12383</v>
      </c>
      <c r="AH19" s="142">
        <v>0.17910874119215392</v>
      </c>
      <c r="AI19" s="141">
        <v>13939</v>
      </c>
      <c r="AJ19" s="142">
        <v>0.17559247701779546</v>
      </c>
      <c r="AK19" s="141">
        <v>16044</v>
      </c>
      <c r="AL19" s="142">
        <v>-7.5540190146931696E-2</v>
      </c>
      <c r="AM19" s="141">
        <v>1850</v>
      </c>
      <c r="AN19" s="142">
        <v>-0.20838682071031234</v>
      </c>
      <c r="AO19" s="141">
        <v>2498</v>
      </c>
      <c r="AP19" s="142">
        <v>9.5133713283647614E-2</v>
      </c>
      <c r="AQ19" s="141">
        <v>9513</v>
      </c>
      <c r="AR19" s="142">
        <v>3.3572359843546229E-2</v>
      </c>
      <c r="AS19" s="141">
        <f t="shared" si="24"/>
        <v>775173</v>
      </c>
      <c r="AT19" s="142">
        <v>-4.8884375870528185E-3</v>
      </c>
      <c r="AU19" s="141">
        <v>956809</v>
      </c>
      <c r="AV19" s="142">
        <v>1.4339281000505633E-2</v>
      </c>
    </row>
    <row r="20" spans="2:48" ht="15" hidden="1" customHeight="1" outlineLevel="1">
      <c r="B20" s="34" t="s">
        <v>28</v>
      </c>
      <c r="C20" s="137">
        <v>13156</v>
      </c>
      <c r="D20" s="138">
        <f t="shared" ref="D20:D71" si="25">IFERROR(C20/C33-1,"-")</f>
        <v>0.72605615324061934</v>
      </c>
      <c r="E20" s="137">
        <v>5170</v>
      </c>
      <c r="F20" s="138">
        <f t="shared" ref="F20:F71" si="26">IFERROR(E20/E33-1,"-")</f>
        <v>-8.6289549376797892E-3</v>
      </c>
      <c r="G20" s="137">
        <v>4031</v>
      </c>
      <c r="H20" s="138">
        <f t="shared" ref="H20:H71" si="27">IFERROR(G20/G33-1,"-")</f>
        <v>-3.8865045302813539E-2</v>
      </c>
      <c r="I20" s="137">
        <v>6458</v>
      </c>
      <c r="J20" s="138">
        <f t="shared" ref="J20:J71" si="28">IFERROR(I20/I33-1,"-")</f>
        <v>-8.5139538178212182E-2</v>
      </c>
      <c r="K20" s="137">
        <v>1372</v>
      </c>
      <c r="L20" s="138">
        <f t="shared" ref="L20:L71" si="29">IFERROR(K20/K33-1,"-")</f>
        <v>6.2742060418280454E-2</v>
      </c>
      <c r="M20" s="137">
        <v>40763</v>
      </c>
      <c r="N20" s="138">
        <f t="shared" ref="N20:N71" si="30">IFERROR(M20/M33-1,"-")</f>
        <v>-0.15422441696406342</v>
      </c>
      <c r="O20" s="137">
        <v>2074</v>
      </c>
      <c r="P20" s="138">
        <f t="shared" ref="P20:P71" si="31">IFERROR(O20/O33-1,"-")</f>
        <v>-0.14262091773460106</v>
      </c>
      <c r="Q20" s="137">
        <v>2397</v>
      </c>
      <c r="R20" s="138">
        <f t="shared" ref="R20:R71" si="32">IFERROR(Q20/Q33-1,"-")</f>
        <v>-0.1168017686072218</v>
      </c>
      <c r="S20" s="137">
        <f>U20+W20+Y20+AA20</f>
        <v>28355</v>
      </c>
      <c r="T20" s="138">
        <f t="shared" ref="T20:T71" si="33">IFERROR(S20/S33-1,"-")</f>
        <v>-0.14616519618175794</v>
      </c>
      <c r="U20" s="137">
        <v>8532</v>
      </c>
      <c r="V20" s="138">
        <f t="shared" ref="V20:V71" si="34">IFERROR(U20/U33-1,"-")</f>
        <v>-0.24788434414668548</v>
      </c>
      <c r="W20" s="137">
        <v>6521</v>
      </c>
      <c r="X20" s="138">
        <f t="shared" ref="X20:X71" si="35">IFERROR(W20/W33-1,"-")</f>
        <v>-2.7006863622799138E-2</v>
      </c>
      <c r="Y20" s="137">
        <v>5566</v>
      </c>
      <c r="Z20" s="138">
        <f t="shared" ref="Z20:Z71" si="36">IFERROR(Y20/Y33-1,"-")</f>
        <v>-0.120695102685624</v>
      </c>
      <c r="AA20" s="137">
        <v>7736</v>
      </c>
      <c r="AB20" s="138">
        <f t="shared" ref="AB20:AB71" si="37">IFERROR(AA20/AA33-1,"-")</f>
        <v>-0.12419336578738815</v>
      </c>
      <c r="AC20" s="137">
        <v>587</v>
      </c>
      <c r="AD20" s="138">
        <f t="shared" ref="AD20:AD71" si="38">IFERROR(AC20/AC33-1,"-")</f>
        <v>-1.8394648829431426E-2</v>
      </c>
      <c r="AE20" s="137">
        <v>858</v>
      </c>
      <c r="AF20" s="138">
        <f t="shared" ref="AF20:AF71" si="39">IFERROR(AE20/AE33-1,"-")</f>
        <v>-2.1664766248574718E-2</v>
      </c>
      <c r="AG20" s="137">
        <v>903</v>
      </c>
      <c r="AH20" s="138">
        <f t="shared" ref="AH20:AH71" si="40">IFERROR(AG20/AG33-1,"-")</f>
        <v>-0.1723189734188818</v>
      </c>
      <c r="AI20" s="137">
        <v>1633</v>
      </c>
      <c r="AJ20" s="138">
        <f t="shared" ref="AJ20:AJ71" si="41">IFERROR(AI20/AI33-1,"-")</f>
        <v>0.21142433234421354</v>
      </c>
      <c r="AK20" s="137">
        <v>1297</v>
      </c>
      <c r="AL20" s="138">
        <f t="shared" ref="AL20:AL71" si="42">IFERROR(AK20/AK33-1,"-")</f>
        <v>-0.25970319634703198</v>
      </c>
      <c r="AM20" s="137">
        <v>322</v>
      </c>
      <c r="AN20" s="138">
        <f t="shared" ref="AN20:AN71" si="43">IFERROR(AM20/AM33-1,"-")</f>
        <v>0.8089887640449438</v>
      </c>
      <c r="AO20" s="137">
        <v>295</v>
      </c>
      <c r="AP20" s="138">
        <f t="shared" ref="AP20:AP71" si="44">IFERROR(AO20/AO33-1,"-")</f>
        <v>0.1216730038022813</v>
      </c>
      <c r="AQ20" s="137">
        <v>897</v>
      </c>
      <c r="AR20" s="138">
        <f t="shared" ref="AR20:AR71" si="45">IFERROR(AQ20/AQ33-1,"-")</f>
        <v>1.0248306997742662</v>
      </c>
      <c r="AS20" s="137">
        <f>AU20-C20</f>
        <v>97412</v>
      </c>
      <c r="AT20" s="138">
        <f t="shared" ref="AT20:AT71" si="46">IFERROR(AS20/AS33-1,"-")</f>
        <v>-0.12120309976814891</v>
      </c>
      <c r="AU20" s="139">
        <v>110568</v>
      </c>
      <c r="AV20" s="140">
        <f t="shared" ref="AV20:AV71" si="47">IFERROR(AU20/AU33-1,"-")</f>
        <v>-6.6692552482083944E-2</v>
      </c>
    </row>
    <row r="21" spans="2:48" ht="15" hidden="1" customHeight="1" outlineLevel="1">
      <c r="B21" s="34" t="s">
        <v>29</v>
      </c>
      <c r="C21" s="137">
        <v>9385</v>
      </c>
      <c r="D21" s="138">
        <f t="shared" si="25"/>
        <v>9.9332318144547349E-2</v>
      </c>
      <c r="E21" s="137">
        <v>4272</v>
      </c>
      <c r="F21" s="138">
        <f t="shared" si="26"/>
        <v>-5.6537102473498191E-2</v>
      </c>
      <c r="G21" s="137">
        <v>4039</v>
      </c>
      <c r="H21" s="138">
        <f t="shared" si="27"/>
        <v>6.5418095489316874E-2</v>
      </c>
      <c r="I21" s="137">
        <v>7018</v>
      </c>
      <c r="J21" s="138">
        <f t="shared" si="28"/>
        <v>-0.26735567386992376</v>
      </c>
      <c r="K21" s="137">
        <v>1188</v>
      </c>
      <c r="L21" s="138">
        <f t="shared" si="29"/>
        <v>1.799485861182526E-2</v>
      </c>
      <c r="M21" s="137">
        <v>39694</v>
      </c>
      <c r="N21" s="138">
        <f t="shared" si="30"/>
        <v>-0.21885270097412179</v>
      </c>
      <c r="O21" s="137">
        <v>2010</v>
      </c>
      <c r="P21" s="138">
        <f t="shared" si="31"/>
        <v>-0.41974595842956119</v>
      </c>
      <c r="Q21" s="137">
        <v>1965</v>
      </c>
      <c r="R21" s="138">
        <f t="shared" si="32"/>
        <v>0.17453676031081899</v>
      </c>
      <c r="S21" s="137">
        <f t="shared" ref="S21:S32" si="48">U21+W21+Y21+AA21</f>
        <v>30575</v>
      </c>
      <c r="T21" s="138">
        <f t="shared" si="33"/>
        <v>-0.24091958588842821</v>
      </c>
      <c r="U21" s="137">
        <v>9426</v>
      </c>
      <c r="V21" s="138">
        <f t="shared" si="34"/>
        <v>-0.29329734592892487</v>
      </c>
      <c r="W21" s="137">
        <v>7797</v>
      </c>
      <c r="X21" s="138">
        <f t="shared" si="35"/>
        <v>-0.20713849908480786</v>
      </c>
      <c r="Y21" s="137">
        <v>5368</v>
      </c>
      <c r="Z21" s="138">
        <f t="shared" si="36"/>
        <v>-0.35004237801186588</v>
      </c>
      <c r="AA21" s="137">
        <v>7984</v>
      </c>
      <c r="AB21" s="138">
        <f t="shared" si="37"/>
        <v>-9.7649186256781206E-2</v>
      </c>
      <c r="AC21" s="137">
        <v>631</v>
      </c>
      <c r="AD21" s="138">
        <f t="shared" si="38"/>
        <v>-0.40583804143126179</v>
      </c>
      <c r="AE21" s="137">
        <v>813</v>
      </c>
      <c r="AF21" s="138">
        <f t="shared" si="39"/>
        <v>-0.29732065687121867</v>
      </c>
      <c r="AG21" s="137">
        <v>891</v>
      </c>
      <c r="AH21" s="138">
        <f t="shared" si="40"/>
        <v>-0.17500000000000004</v>
      </c>
      <c r="AI21" s="137">
        <v>1376</v>
      </c>
      <c r="AJ21" s="138">
        <f t="shared" si="41"/>
        <v>-0.20782959124928035</v>
      </c>
      <c r="AK21" s="137">
        <v>1200</v>
      </c>
      <c r="AL21" s="138">
        <f t="shared" si="42"/>
        <v>-0.14590747330960852</v>
      </c>
      <c r="AM21" s="137">
        <v>254</v>
      </c>
      <c r="AN21" s="138">
        <f t="shared" si="43"/>
        <v>0.86764705882352944</v>
      </c>
      <c r="AO21" s="137">
        <v>200</v>
      </c>
      <c r="AP21" s="138">
        <f t="shared" si="44"/>
        <v>-0.11111111111111116</v>
      </c>
      <c r="AQ21" s="137">
        <v>645</v>
      </c>
      <c r="AR21" s="138">
        <f t="shared" si="45"/>
        <v>0.86956521739130443</v>
      </c>
      <c r="AS21" s="137">
        <f t="shared" ref="AS21:AS32" si="49">AU21-C21</f>
        <v>96771</v>
      </c>
      <c r="AT21" s="138">
        <f t="shared" si="46"/>
        <v>-0.20966490530287563</v>
      </c>
      <c r="AU21" s="139">
        <v>106156</v>
      </c>
      <c r="AV21" s="140">
        <f t="shared" si="47"/>
        <v>-0.18952511833867769</v>
      </c>
    </row>
    <row r="22" spans="2:48" ht="15" hidden="1" customHeight="1" outlineLevel="1">
      <c r="B22" s="34" t="s">
        <v>30</v>
      </c>
      <c r="C22" s="137">
        <v>17095</v>
      </c>
      <c r="D22" s="138">
        <f t="shared" si="25"/>
        <v>0.32314241486068118</v>
      </c>
      <c r="E22" s="137">
        <v>6336</v>
      </c>
      <c r="F22" s="138">
        <f t="shared" si="26"/>
        <v>-0.14018184285520419</v>
      </c>
      <c r="G22" s="137">
        <v>3660</v>
      </c>
      <c r="H22" s="138">
        <f t="shared" si="27"/>
        <v>0.24872057318321383</v>
      </c>
      <c r="I22" s="137">
        <v>7076</v>
      </c>
      <c r="J22" s="138">
        <f t="shared" si="28"/>
        <v>-8.2690960056062135E-3</v>
      </c>
      <c r="K22" s="137">
        <v>1948</v>
      </c>
      <c r="L22" s="138">
        <f t="shared" si="29"/>
        <v>0.33791208791208782</v>
      </c>
      <c r="M22" s="137">
        <v>59190</v>
      </c>
      <c r="N22" s="138">
        <f t="shared" si="30"/>
        <v>-6.8152836159259489E-2</v>
      </c>
      <c r="O22" s="137">
        <v>2899</v>
      </c>
      <c r="P22" s="138">
        <f t="shared" si="31"/>
        <v>-0.29635922330097086</v>
      </c>
      <c r="Q22" s="137">
        <v>1522</v>
      </c>
      <c r="R22" s="138">
        <f t="shared" si="32"/>
        <v>-7.701637355973312E-2</v>
      </c>
      <c r="S22" s="137">
        <f t="shared" si="48"/>
        <v>13865</v>
      </c>
      <c r="T22" s="138">
        <f t="shared" si="33"/>
        <v>-0.2886460417628649</v>
      </c>
      <c r="U22" s="137">
        <v>3031</v>
      </c>
      <c r="V22" s="138">
        <f t="shared" si="34"/>
        <v>-0.48522418478260865</v>
      </c>
      <c r="W22" s="137">
        <v>3487</v>
      </c>
      <c r="X22" s="138">
        <f t="shared" si="35"/>
        <v>-0.36193961573650502</v>
      </c>
      <c r="Y22" s="137">
        <v>3673</v>
      </c>
      <c r="Z22" s="138">
        <f t="shared" si="36"/>
        <v>-0.11536608863198461</v>
      </c>
      <c r="AA22" s="137">
        <v>3674</v>
      </c>
      <c r="AB22" s="138">
        <f t="shared" si="37"/>
        <v>-7.8273958855995973E-2</v>
      </c>
      <c r="AC22" s="137">
        <v>1153</v>
      </c>
      <c r="AD22" s="138">
        <f t="shared" si="38"/>
        <v>-0.10342146189735613</v>
      </c>
      <c r="AE22" s="137">
        <v>747</v>
      </c>
      <c r="AF22" s="138">
        <f t="shared" si="39"/>
        <v>-9.7826086956521729E-2</v>
      </c>
      <c r="AG22" s="137">
        <v>1650</v>
      </c>
      <c r="AH22" s="138">
        <f t="shared" si="40"/>
        <v>-0.4126023495906016</v>
      </c>
      <c r="AI22" s="137">
        <v>1500</v>
      </c>
      <c r="AJ22" s="138">
        <f t="shared" si="41"/>
        <v>-0.2707826932425863</v>
      </c>
      <c r="AK22" s="137">
        <v>1363</v>
      </c>
      <c r="AL22" s="138">
        <f t="shared" si="42"/>
        <v>-0.39124609200535954</v>
      </c>
      <c r="AM22" s="137">
        <v>226</v>
      </c>
      <c r="AN22" s="138">
        <f t="shared" si="43"/>
        <v>0.11881188118811892</v>
      </c>
      <c r="AO22" s="137">
        <v>156</v>
      </c>
      <c r="AP22" s="138">
        <f t="shared" si="44"/>
        <v>-0.24637681159420288</v>
      </c>
      <c r="AQ22" s="137">
        <v>1174</v>
      </c>
      <c r="AR22" s="138">
        <f t="shared" si="45"/>
        <v>2.1223404255319149</v>
      </c>
      <c r="AS22" s="137">
        <f t="shared" si="49"/>
        <v>104465</v>
      </c>
      <c r="AT22" s="138">
        <f t="shared" si="46"/>
        <v>-0.11225079456804388</v>
      </c>
      <c r="AU22" s="139">
        <v>121560</v>
      </c>
      <c r="AV22" s="140">
        <f t="shared" si="47"/>
        <v>-6.9176225554007043E-2</v>
      </c>
    </row>
    <row r="23" spans="2:48" ht="15" hidden="1" customHeight="1" outlineLevel="1">
      <c r="B23" s="34" t="s">
        <v>31</v>
      </c>
      <c r="C23" s="137">
        <v>24836</v>
      </c>
      <c r="D23" s="138">
        <f t="shared" si="25"/>
        <v>0.33713793474749654</v>
      </c>
      <c r="E23" s="137">
        <v>4630</v>
      </c>
      <c r="F23" s="138">
        <f t="shared" si="26"/>
        <v>-0.17820376286829964</v>
      </c>
      <c r="G23" s="137">
        <v>3783</v>
      </c>
      <c r="H23" s="138">
        <f t="shared" si="27"/>
        <v>0.40893854748603342</v>
      </c>
      <c r="I23" s="137">
        <v>5724</v>
      </c>
      <c r="J23" s="138">
        <f t="shared" si="28"/>
        <v>-0.14015322217214965</v>
      </c>
      <c r="K23" s="137">
        <v>1290</v>
      </c>
      <c r="L23" s="138">
        <f t="shared" si="29"/>
        <v>0.6433121019108281</v>
      </c>
      <c r="M23" s="137">
        <v>50118</v>
      </c>
      <c r="N23" s="138">
        <f t="shared" si="30"/>
        <v>-8.7685446436697956E-2</v>
      </c>
      <c r="O23" s="137">
        <v>2334</v>
      </c>
      <c r="P23" s="138">
        <f t="shared" si="31"/>
        <v>-0.32072176949941789</v>
      </c>
      <c r="Q23" s="137">
        <v>1725</v>
      </c>
      <c r="R23" s="138">
        <f t="shared" si="32"/>
        <v>-0.22227231740306586</v>
      </c>
      <c r="S23" s="137">
        <f t="shared" si="48"/>
        <v>2422</v>
      </c>
      <c r="T23" s="138">
        <f t="shared" si="33"/>
        <v>-0.37753790799280396</v>
      </c>
      <c r="U23" s="137">
        <v>461</v>
      </c>
      <c r="V23" s="138">
        <f t="shared" si="34"/>
        <v>-0.40439276485788112</v>
      </c>
      <c r="W23" s="137">
        <v>739</v>
      </c>
      <c r="X23" s="138">
        <f t="shared" si="35"/>
        <v>-0.56834112149532712</v>
      </c>
      <c r="Y23" s="137">
        <v>962</v>
      </c>
      <c r="Z23" s="138">
        <f t="shared" si="36"/>
        <v>-0.30441070137382498</v>
      </c>
      <c r="AA23" s="137">
        <v>260</v>
      </c>
      <c r="AB23" s="138">
        <f t="shared" si="37"/>
        <v>10.818181818181818</v>
      </c>
      <c r="AC23" s="137">
        <v>896</v>
      </c>
      <c r="AD23" s="138">
        <f t="shared" si="38"/>
        <v>-0.10756972111553786</v>
      </c>
      <c r="AE23" s="137">
        <v>568</v>
      </c>
      <c r="AF23" s="138">
        <f t="shared" si="39"/>
        <v>-6.5789473684210509E-2</v>
      </c>
      <c r="AG23" s="137">
        <v>1279</v>
      </c>
      <c r="AH23" s="138">
        <f t="shared" si="40"/>
        <v>-0.43556928508384818</v>
      </c>
      <c r="AI23" s="137">
        <v>1709</v>
      </c>
      <c r="AJ23" s="138">
        <f t="shared" si="41"/>
        <v>-0.21389144434222629</v>
      </c>
      <c r="AK23" s="137">
        <v>1732</v>
      </c>
      <c r="AL23" s="138">
        <f t="shared" si="42"/>
        <v>-0.48681481481481481</v>
      </c>
      <c r="AM23" s="137">
        <v>384</v>
      </c>
      <c r="AN23" s="138">
        <f t="shared" si="43"/>
        <v>1.6482758620689655</v>
      </c>
      <c r="AO23" s="137">
        <v>242</v>
      </c>
      <c r="AP23" s="138">
        <f t="shared" si="44"/>
        <v>-0.3202247191011236</v>
      </c>
      <c r="AQ23" s="137">
        <v>1362</v>
      </c>
      <c r="AR23" s="138">
        <f t="shared" si="45"/>
        <v>1.7570850202429149</v>
      </c>
      <c r="AS23" s="137">
        <f t="shared" si="49"/>
        <v>80198</v>
      </c>
      <c r="AT23" s="138">
        <f t="shared" si="46"/>
        <v>-0.11542746214001298</v>
      </c>
      <c r="AU23" s="139">
        <v>105034</v>
      </c>
      <c r="AV23" s="140">
        <f t="shared" si="47"/>
        <v>-3.8475974257806467E-2</v>
      </c>
    </row>
    <row r="24" spans="2:48" ht="15" hidden="1" customHeight="1" outlineLevel="1">
      <c r="B24" s="34" t="s">
        <v>32</v>
      </c>
      <c r="C24" s="137">
        <v>43437</v>
      </c>
      <c r="D24" s="138">
        <f t="shared" si="25"/>
        <v>0.19545892390257325</v>
      </c>
      <c r="E24" s="137">
        <v>7906</v>
      </c>
      <c r="F24" s="138">
        <f t="shared" si="26"/>
        <v>4.1222178322138703E-2</v>
      </c>
      <c r="G24" s="137">
        <v>3696</v>
      </c>
      <c r="H24" s="138">
        <f t="shared" si="27"/>
        <v>0.17110266159695819</v>
      </c>
      <c r="I24" s="137">
        <v>5596</v>
      </c>
      <c r="J24" s="138">
        <f t="shared" si="28"/>
        <v>-0.21094190637337851</v>
      </c>
      <c r="K24" s="137">
        <v>2723</v>
      </c>
      <c r="L24" s="138">
        <f t="shared" si="29"/>
        <v>0.18442801217920834</v>
      </c>
      <c r="M24" s="137">
        <v>50424</v>
      </c>
      <c r="N24" s="138">
        <f t="shared" si="30"/>
        <v>-0.17568782593058807</v>
      </c>
      <c r="O24" s="137">
        <v>2619</v>
      </c>
      <c r="P24" s="138">
        <f t="shared" si="31"/>
        <v>-0.25575447570332477</v>
      </c>
      <c r="Q24" s="137">
        <v>6147</v>
      </c>
      <c r="R24" s="138">
        <f t="shared" si="32"/>
        <v>-0.25246260488872674</v>
      </c>
      <c r="S24" s="137">
        <f t="shared" si="48"/>
        <v>1518</v>
      </c>
      <c r="T24" s="138">
        <f t="shared" si="33"/>
        <v>-0.34597156398104267</v>
      </c>
      <c r="U24" s="137">
        <v>305</v>
      </c>
      <c r="V24" s="138">
        <f t="shared" si="34"/>
        <v>-5.5727554179566541E-2</v>
      </c>
      <c r="W24" s="137">
        <v>516</v>
      </c>
      <c r="X24" s="138">
        <f t="shared" si="35"/>
        <v>-0.49805447470817121</v>
      </c>
      <c r="Y24" s="137">
        <v>690</v>
      </c>
      <c r="Z24" s="138">
        <f t="shared" si="36"/>
        <v>-0.23925027563395806</v>
      </c>
      <c r="AA24" s="137">
        <v>7</v>
      </c>
      <c r="AB24" s="138">
        <f t="shared" si="37"/>
        <v>-0.88888888888888884</v>
      </c>
      <c r="AC24" s="137">
        <v>777</v>
      </c>
      <c r="AD24" s="138">
        <f t="shared" si="38"/>
        <v>4.1554959785522705E-2</v>
      </c>
      <c r="AE24" s="137">
        <v>689</v>
      </c>
      <c r="AF24" s="138">
        <f t="shared" si="39"/>
        <v>-5.7455540355677126E-2</v>
      </c>
      <c r="AG24" s="137">
        <v>1610</v>
      </c>
      <c r="AH24" s="138">
        <f t="shared" si="40"/>
        <v>-0.45772987537891541</v>
      </c>
      <c r="AI24" s="137">
        <v>1578</v>
      </c>
      <c r="AJ24" s="138">
        <f t="shared" si="41"/>
        <v>-0.33947258267057345</v>
      </c>
      <c r="AK24" s="137">
        <v>3514</v>
      </c>
      <c r="AL24" s="138">
        <f t="shared" si="42"/>
        <v>-0.34962058115861561</v>
      </c>
      <c r="AM24" s="137">
        <v>240</v>
      </c>
      <c r="AN24" s="138">
        <f t="shared" si="43"/>
        <v>0.53846153846153855</v>
      </c>
      <c r="AO24" s="137">
        <v>545</v>
      </c>
      <c r="AP24" s="138">
        <f t="shared" si="44"/>
        <v>-0.15372670807453415</v>
      </c>
      <c r="AQ24" s="137">
        <v>1581</v>
      </c>
      <c r="AR24" s="138">
        <f t="shared" si="45"/>
        <v>1.558252427184466</v>
      </c>
      <c r="AS24" s="137">
        <f t="shared" si="49"/>
        <v>91163</v>
      </c>
      <c r="AT24" s="138">
        <f t="shared" si="46"/>
        <v>-0.16387232871686697</v>
      </c>
      <c r="AU24" s="139">
        <v>134600</v>
      </c>
      <c r="AV24" s="140">
        <f t="shared" si="47"/>
        <v>-7.405496508788223E-2</v>
      </c>
    </row>
    <row r="25" spans="2:48" ht="15" hidden="1" customHeight="1" outlineLevel="1">
      <c r="B25" s="34" t="s">
        <v>33</v>
      </c>
      <c r="C25" s="137">
        <v>33146</v>
      </c>
      <c r="D25" s="138">
        <f t="shared" si="25"/>
        <v>0.22400295420974881</v>
      </c>
      <c r="E25" s="137">
        <v>8124</v>
      </c>
      <c r="F25" s="138">
        <f t="shared" si="26"/>
        <v>6.2933403113960562E-2</v>
      </c>
      <c r="G25" s="137">
        <v>4488</v>
      </c>
      <c r="H25" s="138">
        <f t="shared" si="27"/>
        <v>0.30351437699680517</v>
      </c>
      <c r="I25" s="137">
        <v>5616</v>
      </c>
      <c r="J25" s="138">
        <f t="shared" si="28"/>
        <v>-3.1223046403312082E-2</v>
      </c>
      <c r="K25" s="137">
        <v>2161</v>
      </c>
      <c r="L25" s="138">
        <f t="shared" si="29"/>
        <v>0.67389620449264132</v>
      </c>
      <c r="M25" s="137">
        <v>55756</v>
      </c>
      <c r="N25" s="138">
        <f t="shared" si="30"/>
        <v>-0.12247788724857567</v>
      </c>
      <c r="O25" s="137">
        <v>3288</v>
      </c>
      <c r="P25" s="138">
        <f t="shared" si="31"/>
        <v>-0.11422413793103448</v>
      </c>
      <c r="Q25" s="137">
        <v>2451</v>
      </c>
      <c r="R25" s="138">
        <f t="shared" si="32"/>
        <v>-0.27784325279905719</v>
      </c>
      <c r="S25" s="137">
        <f t="shared" si="48"/>
        <v>2297</v>
      </c>
      <c r="T25" s="138">
        <f t="shared" si="33"/>
        <v>-0.45139718175304511</v>
      </c>
      <c r="U25" s="137">
        <v>579</v>
      </c>
      <c r="V25" s="138">
        <f t="shared" si="34"/>
        <v>-2.5252525252525304E-2</v>
      </c>
      <c r="W25" s="137">
        <v>835</v>
      </c>
      <c r="X25" s="138">
        <f t="shared" si="35"/>
        <v>-0.57571138211382111</v>
      </c>
      <c r="Y25" s="137">
        <v>810</v>
      </c>
      <c r="Z25" s="138">
        <f t="shared" si="36"/>
        <v>-0.47538860103626945</v>
      </c>
      <c r="AA25" s="137">
        <v>73</v>
      </c>
      <c r="AB25" s="138">
        <f t="shared" si="37"/>
        <v>-9.8765432098765427E-2</v>
      </c>
      <c r="AC25" s="137">
        <v>1355</v>
      </c>
      <c r="AD25" s="138">
        <f t="shared" si="38"/>
        <v>0.11798679867986794</v>
      </c>
      <c r="AE25" s="137">
        <v>845</v>
      </c>
      <c r="AF25" s="138">
        <f t="shared" si="39"/>
        <v>-4.0862656072644721E-2</v>
      </c>
      <c r="AG25" s="137">
        <v>1567</v>
      </c>
      <c r="AH25" s="138">
        <f t="shared" si="40"/>
        <v>-0.26500938086303938</v>
      </c>
      <c r="AI25" s="137">
        <v>1744</v>
      </c>
      <c r="AJ25" s="138">
        <f t="shared" si="41"/>
        <v>-0.30044123545928603</v>
      </c>
      <c r="AK25" s="137">
        <v>3051</v>
      </c>
      <c r="AL25" s="138">
        <f t="shared" si="42"/>
        <v>-0.3046946216955333</v>
      </c>
      <c r="AM25" s="137">
        <v>497</v>
      </c>
      <c r="AN25" s="138">
        <f t="shared" si="43"/>
        <v>1.9583333333333335</v>
      </c>
      <c r="AO25" s="137">
        <v>368</v>
      </c>
      <c r="AP25" s="138">
        <f t="shared" si="44"/>
        <v>-0.18584070796460173</v>
      </c>
      <c r="AQ25" s="137">
        <v>1845</v>
      </c>
      <c r="AR25" s="138">
        <f t="shared" si="45"/>
        <v>0.78260869565217384</v>
      </c>
      <c r="AS25" s="137">
        <f t="shared" si="49"/>
        <v>95453</v>
      </c>
      <c r="AT25" s="138">
        <f t="shared" si="46"/>
        <v>-9.7507705689919288E-2</v>
      </c>
      <c r="AU25" s="139">
        <v>128599</v>
      </c>
      <c r="AV25" s="140">
        <f t="shared" si="47"/>
        <v>-3.1969347966818717E-2</v>
      </c>
    </row>
    <row r="26" spans="2:48" ht="15" hidden="1" customHeight="1" outlineLevel="1">
      <c r="B26" s="34" t="s">
        <v>34</v>
      </c>
      <c r="C26" s="137">
        <v>20291</v>
      </c>
      <c r="D26" s="138">
        <f t="shared" si="25"/>
        <v>-0.19030327214684761</v>
      </c>
      <c r="E26" s="137">
        <v>5316</v>
      </c>
      <c r="F26" s="138">
        <f t="shared" si="26"/>
        <v>-0.11311311311311312</v>
      </c>
      <c r="G26" s="137">
        <v>3685</v>
      </c>
      <c r="H26" s="138">
        <f t="shared" si="27"/>
        <v>0.28173913043478271</v>
      </c>
      <c r="I26" s="137">
        <v>5676</v>
      </c>
      <c r="J26" s="138">
        <f t="shared" si="28"/>
        <v>-6.7061143984220917E-2</v>
      </c>
      <c r="K26" s="137">
        <v>1314</v>
      </c>
      <c r="L26" s="138">
        <f t="shared" si="29"/>
        <v>0.4567627494456763</v>
      </c>
      <c r="M26" s="137">
        <v>49120</v>
      </c>
      <c r="N26" s="138">
        <f t="shared" si="30"/>
        <v>-0.18142883330278137</v>
      </c>
      <c r="O26" s="137">
        <v>3085</v>
      </c>
      <c r="P26" s="138">
        <f t="shared" si="31"/>
        <v>-0.29790623577605824</v>
      </c>
      <c r="Q26" s="137">
        <v>1796</v>
      </c>
      <c r="R26" s="138">
        <f t="shared" si="32"/>
        <v>-0.25446243254462431</v>
      </c>
      <c r="S26" s="137">
        <f t="shared" si="48"/>
        <v>1859</v>
      </c>
      <c r="T26" s="138">
        <f t="shared" si="33"/>
        <v>-0.26811023622047248</v>
      </c>
      <c r="U26" s="137">
        <v>352</v>
      </c>
      <c r="V26" s="138">
        <f t="shared" si="34"/>
        <v>0.19322033898305091</v>
      </c>
      <c r="W26" s="137">
        <v>466</v>
      </c>
      <c r="X26" s="138">
        <f t="shared" si="35"/>
        <v>-0.54268891069676151</v>
      </c>
      <c r="Y26" s="137">
        <v>997</v>
      </c>
      <c r="Z26" s="138">
        <f t="shared" si="36"/>
        <v>-0.15722738799661873</v>
      </c>
      <c r="AA26" s="137">
        <v>44</v>
      </c>
      <c r="AB26" s="138">
        <f t="shared" si="37"/>
        <v>2.3255813953488413E-2</v>
      </c>
      <c r="AC26" s="137">
        <v>710</v>
      </c>
      <c r="AD26" s="138">
        <f t="shared" si="38"/>
        <v>-0.16568742655699176</v>
      </c>
      <c r="AE26" s="137">
        <v>578</v>
      </c>
      <c r="AF26" s="138">
        <f t="shared" si="39"/>
        <v>-0.24444444444444446</v>
      </c>
      <c r="AG26" s="137">
        <v>1443</v>
      </c>
      <c r="AH26" s="138">
        <f t="shared" si="40"/>
        <v>0.17988552739165975</v>
      </c>
      <c r="AI26" s="137">
        <v>1636</v>
      </c>
      <c r="AJ26" s="138">
        <f t="shared" si="41"/>
        <v>-0.24643021649009678</v>
      </c>
      <c r="AK26" s="137">
        <v>2287</v>
      </c>
      <c r="AL26" s="138">
        <f t="shared" si="42"/>
        <v>-0.43010216795414902</v>
      </c>
      <c r="AM26" s="137">
        <v>393</v>
      </c>
      <c r="AN26" s="138">
        <f t="shared" si="43"/>
        <v>0.7623318385650224</v>
      </c>
      <c r="AO26" s="137">
        <v>274</v>
      </c>
      <c r="AP26" s="138">
        <f t="shared" si="44"/>
        <v>-0.41327623126338331</v>
      </c>
      <c r="AQ26" s="137">
        <v>1703</v>
      </c>
      <c r="AR26" s="138">
        <f t="shared" si="45"/>
        <v>0.9330306469920544</v>
      </c>
      <c r="AS26" s="137">
        <f t="shared" si="49"/>
        <v>80875</v>
      </c>
      <c r="AT26" s="138">
        <f t="shared" si="46"/>
        <v>-0.15578450714516856</v>
      </c>
      <c r="AU26" s="139">
        <v>101166</v>
      </c>
      <c r="AV26" s="140">
        <f t="shared" si="47"/>
        <v>-0.16294194060847766</v>
      </c>
    </row>
    <row r="27" spans="2:48" ht="15" hidden="1" customHeight="1" outlineLevel="1">
      <c r="B27" s="34" t="s">
        <v>35</v>
      </c>
      <c r="C27" s="137">
        <v>22307</v>
      </c>
      <c r="D27" s="138">
        <f t="shared" si="25"/>
        <v>3.3544919612658042E-2</v>
      </c>
      <c r="E27" s="137">
        <v>5289</v>
      </c>
      <c r="F27" s="138">
        <f t="shared" si="26"/>
        <v>-5.2661275155162501E-3</v>
      </c>
      <c r="G27" s="137">
        <v>3780</v>
      </c>
      <c r="H27" s="138">
        <f t="shared" si="27"/>
        <v>6.3291139240506222E-2</v>
      </c>
      <c r="I27" s="137">
        <v>5933</v>
      </c>
      <c r="J27" s="138">
        <f t="shared" si="28"/>
        <v>-0.17505561735261399</v>
      </c>
      <c r="K27" s="137">
        <v>1596</v>
      </c>
      <c r="L27" s="138">
        <f t="shared" si="29"/>
        <v>-7.6923076923076872E-2</v>
      </c>
      <c r="M27" s="137">
        <v>46670</v>
      </c>
      <c r="N27" s="138">
        <f t="shared" si="30"/>
        <v>-0.19127330699383105</v>
      </c>
      <c r="O27" s="137">
        <v>4754</v>
      </c>
      <c r="P27" s="138">
        <f t="shared" si="31"/>
        <v>0.1674852652259331</v>
      </c>
      <c r="Q27" s="137">
        <v>1589</v>
      </c>
      <c r="R27" s="138">
        <f t="shared" si="32"/>
        <v>-0.22374206155349297</v>
      </c>
      <c r="S27" s="137">
        <f t="shared" si="48"/>
        <v>1517</v>
      </c>
      <c r="T27" s="138">
        <f t="shared" si="33"/>
        <v>-0.35364294844482314</v>
      </c>
      <c r="U27" s="137">
        <v>126</v>
      </c>
      <c r="V27" s="138">
        <f t="shared" si="34"/>
        <v>-0.43243243243243246</v>
      </c>
      <c r="W27" s="137">
        <v>52</v>
      </c>
      <c r="X27" s="138">
        <f t="shared" si="35"/>
        <v>-0.90441176470588236</v>
      </c>
      <c r="Y27" s="137">
        <v>968</v>
      </c>
      <c r="Z27" s="138">
        <f t="shared" si="36"/>
        <v>-0.38107416879795397</v>
      </c>
      <c r="AA27" s="137">
        <v>371</v>
      </c>
      <c r="AB27" s="138">
        <f t="shared" si="37"/>
        <v>20.823529411764707</v>
      </c>
      <c r="AC27" s="137">
        <v>709</v>
      </c>
      <c r="AD27" s="138">
        <f t="shared" si="38"/>
        <v>-0.23018458197611291</v>
      </c>
      <c r="AE27" s="137">
        <v>509</v>
      </c>
      <c r="AF27" s="138">
        <f t="shared" si="39"/>
        <v>-0.30559345156889495</v>
      </c>
      <c r="AG27" s="137">
        <v>1669</v>
      </c>
      <c r="AH27" s="138">
        <f t="shared" si="40"/>
        <v>-7.4320576816417128E-2</v>
      </c>
      <c r="AI27" s="137">
        <v>1186</v>
      </c>
      <c r="AJ27" s="138">
        <f t="shared" si="41"/>
        <v>1.5410958904109595E-2</v>
      </c>
      <c r="AK27" s="137">
        <v>1309</v>
      </c>
      <c r="AL27" s="138">
        <f t="shared" si="42"/>
        <v>-0.36301703163017029</v>
      </c>
      <c r="AM27" s="137">
        <v>394</v>
      </c>
      <c r="AN27" s="138">
        <f t="shared" si="43"/>
        <v>1.5584415584415585</v>
      </c>
      <c r="AO27" s="137">
        <v>267</v>
      </c>
      <c r="AP27" s="138">
        <f t="shared" si="44"/>
        <v>-0.24788732394366197</v>
      </c>
      <c r="AQ27" s="137">
        <v>1040</v>
      </c>
      <c r="AR27" s="138">
        <f t="shared" si="45"/>
        <v>9.3585699263932787E-2</v>
      </c>
      <c r="AS27" s="137">
        <f t="shared" si="49"/>
        <v>78211</v>
      </c>
      <c r="AT27" s="138">
        <f t="shared" si="46"/>
        <v>-0.15086801220319845</v>
      </c>
      <c r="AU27" s="139">
        <v>100518</v>
      </c>
      <c r="AV27" s="140">
        <f t="shared" si="47"/>
        <v>-0.11585891459231246</v>
      </c>
    </row>
    <row r="28" spans="2:48" ht="15" hidden="1" customHeight="1" outlineLevel="1">
      <c r="B28" s="34" t="s">
        <v>36</v>
      </c>
      <c r="C28" s="137">
        <v>24722</v>
      </c>
      <c r="D28" s="138">
        <f t="shared" si="25"/>
        <v>0.65708157383202637</v>
      </c>
      <c r="E28" s="137">
        <v>5877</v>
      </c>
      <c r="F28" s="138">
        <f t="shared" si="26"/>
        <v>-0.10438890582139593</v>
      </c>
      <c r="G28" s="137">
        <v>4186</v>
      </c>
      <c r="H28" s="138">
        <f t="shared" si="27"/>
        <v>0.4971387696709586</v>
      </c>
      <c r="I28" s="137">
        <v>8255</v>
      </c>
      <c r="J28" s="138">
        <f t="shared" si="28"/>
        <v>-9.3952365272747196E-2</v>
      </c>
      <c r="K28" s="137">
        <v>2582</v>
      </c>
      <c r="L28" s="138">
        <f t="shared" si="29"/>
        <v>4.7464503042596418E-2</v>
      </c>
      <c r="M28" s="137">
        <v>49822</v>
      </c>
      <c r="N28" s="138">
        <f t="shared" si="30"/>
        <v>-0.13660861277185687</v>
      </c>
      <c r="O28" s="137">
        <v>3524</v>
      </c>
      <c r="P28" s="138">
        <f t="shared" si="31"/>
        <v>0.39952343129467827</v>
      </c>
      <c r="Q28" s="137">
        <v>2208</v>
      </c>
      <c r="R28" s="138">
        <f t="shared" si="32"/>
        <v>0.11346444780635401</v>
      </c>
      <c r="S28" s="137">
        <f t="shared" si="48"/>
        <v>14335</v>
      </c>
      <c r="T28" s="138">
        <f t="shared" si="33"/>
        <v>0.18795060909919625</v>
      </c>
      <c r="U28" s="137">
        <v>4901</v>
      </c>
      <c r="V28" s="138">
        <f t="shared" si="34"/>
        <v>0.14965986394557818</v>
      </c>
      <c r="W28" s="137">
        <v>2522</v>
      </c>
      <c r="X28" s="138">
        <f t="shared" si="35"/>
        <v>0.15794306703397609</v>
      </c>
      <c r="Y28" s="137">
        <v>3631</v>
      </c>
      <c r="Z28" s="138">
        <f t="shared" si="36"/>
        <v>0.18737737083060835</v>
      </c>
      <c r="AA28" s="137">
        <v>3281</v>
      </c>
      <c r="AB28" s="138">
        <f t="shared" si="37"/>
        <v>0.27764797507788153</v>
      </c>
      <c r="AC28" s="137">
        <v>1033</v>
      </c>
      <c r="AD28" s="138">
        <f t="shared" si="38"/>
        <v>-0.17293835068054442</v>
      </c>
      <c r="AE28" s="137">
        <v>787</v>
      </c>
      <c r="AF28" s="138">
        <f t="shared" si="39"/>
        <v>-5.0663449939686411E-2</v>
      </c>
      <c r="AG28" s="137">
        <v>1374</v>
      </c>
      <c r="AH28" s="138">
        <f t="shared" si="40"/>
        <v>-0.21034482758620687</v>
      </c>
      <c r="AI28" s="137">
        <v>1418</v>
      </c>
      <c r="AJ28" s="138">
        <f t="shared" si="41"/>
        <v>-6.5260382333553024E-2</v>
      </c>
      <c r="AK28" s="137">
        <v>1878</v>
      </c>
      <c r="AL28" s="138">
        <f t="shared" si="42"/>
        <v>-0.14363885088919293</v>
      </c>
      <c r="AM28" s="137">
        <v>315</v>
      </c>
      <c r="AN28" s="138">
        <f t="shared" si="43"/>
        <v>0.47196261682243001</v>
      </c>
      <c r="AO28" s="137">
        <v>308</v>
      </c>
      <c r="AP28" s="138">
        <f t="shared" si="44"/>
        <v>0.65591397849462374</v>
      </c>
      <c r="AQ28" s="137">
        <v>1049</v>
      </c>
      <c r="AR28" s="138">
        <f t="shared" si="45"/>
        <v>0.2982673267326732</v>
      </c>
      <c r="AS28" s="137">
        <f t="shared" si="49"/>
        <v>98951</v>
      </c>
      <c r="AT28" s="138">
        <f t="shared" si="46"/>
        <v>-4.8026322118853604E-2</v>
      </c>
      <c r="AU28" s="139">
        <v>123673</v>
      </c>
      <c r="AV28" s="140">
        <f t="shared" si="47"/>
        <v>4.0475509414278799E-2</v>
      </c>
    </row>
    <row r="29" spans="2:48" ht="15" hidden="1" customHeight="1" outlineLevel="1">
      <c r="B29" s="34" t="s">
        <v>37</v>
      </c>
      <c r="C29" s="137">
        <v>6950</v>
      </c>
      <c r="D29" s="138">
        <f t="shared" si="25"/>
        <v>-0.45792059901723736</v>
      </c>
      <c r="E29" s="137">
        <v>5297</v>
      </c>
      <c r="F29" s="138">
        <f t="shared" si="26"/>
        <v>-5.6969912764821107E-2</v>
      </c>
      <c r="G29" s="137">
        <v>3938</v>
      </c>
      <c r="H29" s="138">
        <f t="shared" si="27"/>
        <v>0.20244274809160312</v>
      </c>
      <c r="I29" s="137">
        <v>7514</v>
      </c>
      <c r="J29" s="138">
        <f t="shared" si="28"/>
        <v>-0.1737409280844513</v>
      </c>
      <c r="K29" s="137">
        <v>1595</v>
      </c>
      <c r="L29" s="138">
        <f t="shared" si="29"/>
        <v>-2.5061124694376491E-2</v>
      </c>
      <c r="M29" s="137">
        <v>49459</v>
      </c>
      <c r="N29" s="138">
        <f t="shared" si="30"/>
        <v>-0.15968942199870872</v>
      </c>
      <c r="O29" s="137">
        <v>2931</v>
      </c>
      <c r="P29" s="138">
        <f t="shared" si="31"/>
        <v>-0.20179738562091498</v>
      </c>
      <c r="Q29" s="137">
        <v>2017</v>
      </c>
      <c r="R29" s="138">
        <f t="shared" si="32"/>
        <v>-0.24172932330827068</v>
      </c>
      <c r="S29" s="137">
        <f t="shared" si="48"/>
        <v>39367</v>
      </c>
      <c r="T29" s="138">
        <f t="shared" si="33"/>
        <v>-5.2470695838447989E-2</v>
      </c>
      <c r="U29" s="137">
        <v>12023</v>
      </c>
      <c r="V29" s="138">
        <f t="shared" si="34"/>
        <v>-0.14821112291888061</v>
      </c>
      <c r="W29" s="137">
        <v>8576</v>
      </c>
      <c r="X29" s="138">
        <f t="shared" si="35"/>
        <v>-6.467444650452614E-2</v>
      </c>
      <c r="Y29" s="137">
        <v>8277</v>
      </c>
      <c r="Z29" s="138">
        <f t="shared" si="36"/>
        <v>-8.3591674047829967E-2</v>
      </c>
      <c r="AA29" s="137">
        <v>10491</v>
      </c>
      <c r="AB29" s="138">
        <f t="shared" si="37"/>
        <v>0.13649658758531036</v>
      </c>
      <c r="AC29" s="137">
        <v>672</v>
      </c>
      <c r="AD29" s="138">
        <f t="shared" si="38"/>
        <v>-0.37254901960784315</v>
      </c>
      <c r="AE29" s="137">
        <v>633</v>
      </c>
      <c r="AF29" s="138">
        <f t="shared" si="39"/>
        <v>-0.32873806998939559</v>
      </c>
      <c r="AG29" s="137">
        <v>824</v>
      </c>
      <c r="AH29" s="138">
        <f t="shared" si="40"/>
        <v>-0.31618257261410787</v>
      </c>
      <c r="AI29" s="137">
        <v>1409</v>
      </c>
      <c r="AJ29" s="138">
        <f t="shared" si="41"/>
        <v>-0.12375621890547261</v>
      </c>
      <c r="AK29" s="137">
        <v>1481</v>
      </c>
      <c r="AL29" s="138">
        <f t="shared" si="42"/>
        <v>-0.27187807276302856</v>
      </c>
      <c r="AM29" s="137">
        <v>206</v>
      </c>
      <c r="AN29" s="138">
        <f t="shared" si="43"/>
        <v>-0.49385749385749389</v>
      </c>
      <c r="AO29" s="137">
        <v>160</v>
      </c>
      <c r="AP29" s="138">
        <f t="shared" si="44"/>
        <v>-0.375</v>
      </c>
      <c r="AQ29" s="137">
        <v>748</v>
      </c>
      <c r="AR29" s="138">
        <f t="shared" si="45"/>
        <v>0.25714285714285712</v>
      </c>
      <c r="AS29" s="137">
        <f t="shared" si="49"/>
        <v>118251</v>
      </c>
      <c r="AT29" s="138">
        <f t="shared" si="46"/>
        <v>-0.1206665774327399</v>
      </c>
      <c r="AU29" s="139">
        <v>125201</v>
      </c>
      <c r="AV29" s="140">
        <f t="shared" si="47"/>
        <v>-0.15002138507389728</v>
      </c>
    </row>
    <row r="30" spans="2:48" ht="15" hidden="1" customHeight="1" outlineLevel="1">
      <c r="B30" s="34" t="s">
        <v>38</v>
      </c>
      <c r="C30" s="137">
        <v>6733</v>
      </c>
      <c r="D30" s="138">
        <f t="shared" si="25"/>
        <v>-8.9396808222883428E-2</v>
      </c>
      <c r="E30" s="137">
        <v>5758</v>
      </c>
      <c r="F30" s="138">
        <f t="shared" si="26"/>
        <v>0</v>
      </c>
      <c r="G30" s="137">
        <v>3583</v>
      </c>
      <c r="H30" s="138">
        <f t="shared" si="27"/>
        <v>0.31582813073815652</v>
      </c>
      <c r="I30" s="137">
        <v>6667</v>
      </c>
      <c r="J30" s="138">
        <f t="shared" si="28"/>
        <v>-0.12632682479360502</v>
      </c>
      <c r="K30" s="137">
        <v>2555</v>
      </c>
      <c r="L30" s="138">
        <f t="shared" si="29"/>
        <v>5.7095573024410484E-2</v>
      </c>
      <c r="M30" s="137">
        <v>43882</v>
      </c>
      <c r="N30" s="138">
        <f t="shared" si="30"/>
        <v>-0.27639997361651603</v>
      </c>
      <c r="O30" s="137">
        <v>3089</v>
      </c>
      <c r="P30" s="138">
        <f t="shared" si="31"/>
        <v>5.3187862257074725E-2</v>
      </c>
      <c r="Q30" s="137">
        <v>2770</v>
      </c>
      <c r="R30" s="138">
        <f t="shared" si="32"/>
        <v>-0.13084405396925003</v>
      </c>
      <c r="S30" s="137">
        <f t="shared" si="48"/>
        <v>33334</v>
      </c>
      <c r="T30" s="138">
        <f t="shared" si="33"/>
        <v>-0.14184944907836472</v>
      </c>
      <c r="U30" s="137">
        <v>11426</v>
      </c>
      <c r="V30" s="138">
        <f t="shared" si="34"/>
        <v>-6.734144151497834E-2</v>
      </c>
      <c r="W30" s="137">
        <v>7497</v>
      </c>
      <c r="X30" s="138">
        <f t="shared" si="35"/>
        <v>-2.6995457495132991E-2</v>
      </c>
      <c r="Y30" s="137">
        <v>6630</v>
      </c>
      <c r="Z30" s="138">
        <f t="shared" si="36"/>
        <v>-0.25639300134589504</v>
      </c>
      <c r="AA30" s="137">
        <v>7781</v>
      </c>
      <c r="AB30" s="138">
        <f t="shared" si="37"/>
        <v>-0.21971520256718813</v>
      </c>
      <c r="AC30" s="137">
        <v>616</v>
      </c>
      <c r="AD30" s="138">
        <f t="shared" si="38"/>
        <v>-1.1235955056179803E-2</v>
      </c>
      <c r="AE30" s="137">
        <v>859</v>
      </c>
      <c r="AF30" s="138">
        <f t="shared" si="39"/>
        <v>0.22017045454545459</v>
      </c>
      <c r="AG30" s="137">
        <v>664</v>
      </c>
      <c r="AH30" s="138">
        <f t="shared" si="40"/>
        <v>-0.34645669291338588</v>
      </c>
      <c r="AI30" s="137">
        <v>1635</v>
      </c>
      <c r="AJ30" s="138">
        <f t="shared" si="41"/>
        <v>0.74493062966915691</v>
      </c>
      <c r="AK30" s="137">
        <v>1637</v>
      </c>
      <c r="AL30" s="138">
        <f t="shared" si="42"/>
        <v>0.13601665510062455</v>
      </c>
      <c r="AM30" s="137">
        <v>142</v>
      </c>
      <c r="AN30" s="138">
        <f t="shared" si="43"/>
        <v>-0.36322869955156956</v>
      </c>
      <c r="AO30" s="137">
        <v>131</v>
      </c>
      <c r="AP30" s="138">
        <f t="shared" si="44"/>
        <v>-0.38207547169811318</v>
      </c>
      <c r="AQ30" s="137">
        <v>723</v>
      </c>
      <c r="AR30" s="138">
        <f t="shared" si="45"/>
        <v>1.2246153846153844</v>
      </c>
      <c r="AS30" s="137">
        <f t="shared" si="49"/>
        <v>108045</v>
      </c>
      <c r="AT30" s="138">
        <f t="shared" si="46"/>
        <v>-0.16643521733092626</v>
      </c>
      <c r="AU30" s="139">
        <v>114778</v>
      </c>
      <c r="AV30" s="140">
        <f t="shared" si="47"/>
        <v>-0.16227775669284439</v>
      </c>
    </row>
    <row r="31" spans="2:48" ht="15" hidden="1" customHeight="1" outlineLevel="1">
      <c r="B31" s="34" t="s">
        <v>39</v>
      </c>
      <c r="C31" s="137">
        <v>6716</v>
      </c>
      <c r="D31" s="138">
        <f t="shared" si="25"/>
        <v>1.3735849056603744E-2</v>
      </c>
      <c r="E31" s="137">
        <v>4425</v>
      </c>
      <c r="F31" s="138">
        <f t="shared" si="26"/>
        <v>-4.9613402061855716E-2</v>
      </c>
      <c r="G31" s="137">
        <v>3315</v>
      </c>
      <c r="H31" s="138">
        <f t="shared" si="27"/>
        <v>-0.12138881526636625</v>
      </c>
      <c r="I31" s="137">
        <v>6955</v>
      </c>
      <c r="J31" s="138">
        <f t="shared" si="28"/>
        <v>-0.14996333414813001</v>
      </c>
      <c r="K31" s="137">
        <v>1478</v>
      </c>
      <c r="L31" s="138">
        <f t="shared" si="29"/>
        <v>-0.33692238672050245</v>
      </c>
      <c r="M31" s="137">
        <v>44558</v>
      </c>
      <c r="N31" s="138">
        <f t="shared" si="30"/>
        <v>-0.15007820547056805</v>
      </c>
      <c r="O31" s="137">
        <v>3284</v>
      </c>
      <c r="P31" s="138">
        <f t="shared" si="31"/>
        <v>0.28081123244929795</v>
      </c>
      <c r="Q31" s="137">
        <v>3389</v>
      </c>
      <c r="R31" s="138">
        <f t="shared" si="32"/>
        <v>-0.28168715557439594</v>
      </c>
      <c r="S31" s="137">
        <f t="shared" si="48"/>
        <v>33305</v>
      </c>
      <c r="T31" s="138">
        <f t="shared" si="33"/>
        <v>1.5086863761048397E-2</v>
      </c>
      <c r="U31" s="137">
        <v>10416</v>
      </c>
      <c r="V31" s="138">
        <f t="shared" si="34"/>
        <v>9.6074923708302729E-2</v>
      </c>
      <c r="W31" s="137">
        <v>6881</v>
      </c>
      <c r="X31" s="138">
        <f t="shared" si="35"/>
        <v>-1.3759495485165529E-2</v>
      </c>
      <c r="Y31" s="137">
        <v>7263</v>
      </c>
      <c r="Z31" s="138">
        <f t="shared" si="36"/>
        <v>-0.11663828752128436</v>
      </c>
      <c r="AA31" s="137">
        <v>8745</v>
      </c>
      <c r="AB31" s="138">
        <f t="shared" si="37"/>
        <v>7.8564380858411553E-2</v>
      </c>
      <c r="AC31" s="137">
        <v>749</v>
      </c>
      <c r="AD31" s="138">
        <f t="shared" si="38"/>
        <v>0.10798816568047331</v>
      </c>
      <c r="AE31" s="137">
        <v>881</v>
      </c>
      <c r="AF31" s="138">
        <f t="shared" si="39"/>
        <v>0.22873082287308222</v>
      </c>
      <c r="AG31" s="137">
        <v>1351</v>
      </c>
      <c r="AH31" s="138">
        <f t="shared" si="40"/>
        <v>-0.18220338983050843</v>
      </c>
      <c r="AI31" s="137">
        <v>1251</v>
      </c>
      <c r="AJ31" s="138">
        <f t="shared" si="41"/>
        <v>0.15833333333333344</v>
      </c>
      <c r="AK31" s="137">
        <v>2198</v>
      </c>
      <c r="AL31" s="138">
        <f t="shared" si="42"/>
        <v>-2.0062416406598338E-2</v>
      </c>
      <c r="AM31" s="137">
        <v>150</v>
      </c>
      <c r="AN31" s="138">
        <f t="shared" si="43"/>
        <v>-0.33333333333333337</v>
      </c>
      <c r="AO31" s="137">
        <v>228</v>
      </c>
      <c r="AP31" s="138">
        <f t="shared" si="44"/>
        <v>-0.17391304347826086</v>
      </c>
      <c r="AQ31" s="137">
        <v>515</v>
      </c>
      <c r="AR31" s="138">
        <f t="shared" si="45"/>
        <v>-0.31968295904887711</v>
      </c>
      <c r="AS31" s="137">
        <f t="shared" si="49"/>
        <v>108032</v>
      </c>
      <c r="AT31" s="138">
        <f t="shared" si="46"/>
        <v>-9.2045989376722925E-2</v>
      </c>
      <c r="AU31" s="139">
        <v>114748</v>
      </c>
      <c r="AV31" s="140">
        <f t="shared" si="47"/>
        <v>-8.6466734071603102E-2</v>
      </c>
    </row>
    <row r="32" spans="2:48" collapsed="1">
      <c r="B32" s="143">
        <v>2009</v>
      </c>
      <c r="C32" s="144">
        <v>228774</v>
      </c>
      <c r="D32" s="145">
        <f t="shared" si="25"/>
        <v>0.1469093096706271</v>
      </c>
      <c r="E32" s="144">
        <v>68400</v>
      </c>
      <c r="F32" s="145">
        <f t="shared" si="26"/>
        <v>-4.8493447959268798E-2</v>
      </c>
      <c r="G32" s="144">
        <v>46184</v>
      </c>
      <c r="H32" s="145">
        <f t="shared" si="27"/>
        <v>0.17825343776309421</v>
      </c>
      <c r="I32" s="144">
        <v>78488</v>
      </c>
      <c r="J32" s="145">
        <f t="shared" si="28"/>
        <v>-0.13381082184675486</v>
      </c>
      <c r="K32" s="144">
        <v>21802</v>
      </c>
      <c r="L32" s="145">
        <f t="shared" si="29"/>
        <v>0.1085574820765749</v>
      </c>
      <c r="M32" s="144">
        <v>579456</v>
      </c>
      <c r="N32" s="145">
        <f t="shared" si="30"/>
        <v>-0.15962652388176157</v>
      </c>
      <c r="O32" s="144">
        <v>35891</v>
      </c>
      <c r="P32" s="145">
        <f t="shared" si="31"/>
        <v>-0.12081424687063669</v>
      </c>
      <c r="Q32" s="144">
        <v>29976</v>
      </c>
      <c r="R32" s="145">
        <f t="shared" si="32"/>
        <v>-0.18709152542372887</v>
      </c>
      <c r="S32" s="144">
        <f t="shared" si="48"/>
        <v>202749</v>
      </c>
      <c r="T32" s="145">
        <f t="shared" si="33"/>
        <v>-0.13181862948705325</v>
      </c>
      <c r="U32" s="144">
        <v>61578</v>
      </c>
      <c r="V32" s="145">
        <f t="shared" si="34"/>
        <v>-0.15542449595391583</v>
      </c>
      <c r="W32" s="144">
        <v>45889</v>
      </c>
      <c r="X32" s="145">
        <f t="shared" si="35"/>
        <v>-0.15491427413859782</v>
      </c>
      <c r="Y32" s="144">
        <v>44835</v>
      </c>
      <c r="Z32" s="145">
        <f t="shared" si="36"/>
        <v>-0.17809349220898263</v>
      </c>
      <c r="AA32" s="144">
        <v>50447</v>
      </c>
      <c r="AB32" s="145">
        <f t="shared" si="37"/>
        <v>-2.5592984624893789E-2</v>
      </c>
      <c r="AC32" s="144">
        <v>9888</v>
      </c>
      <c r="AD32" s="145">
        <f t="shared" si="38"/>
        <v>-0.12487830781485088</v>
      </c>
      <c r="AE32" s="144">
        <v>8767</v>
      </c>
      <c r="AF32" s="145">
        <f t="shared" si="39"/>
        <v>-0.10293666223268183</v>
      </c>
      <c r="AG32" s="144">
        <v>15225</v>
      </c>
      <c r="AH32" s="145">
        <f t="shared" si="40"/>
        <v>-0.27451634422948634</v>
      </c>
      <c r="AI32" s="144">
        <v>18075</v>
      </c>
      <c r="AJ32" s="145">
        <f t="shared" si="41"/>
        <v>-0.12592485129841868</v>
      </c>
      <c r="AK32" s="144">
        <v>22947</v>
      </c>
      <c r="AL32" s="145">
        <f t="shared" si="42"/>
        <v>-0.29482806305891029</v>
      </c>
      <c r="AM32" s="144">
        <v>3523</v>
      </c>
      <c r="AN32" s="145">
        <f t="shared" si="43"/>
        <v>0.44919786096256686</v>
      </c>
      <c r="AO32" s="144">
        <v>3174</v>
      </c>
      <c r="AP32" s="145">
        <f t="shared" si="44"/>
        <v>-0.18594511413182868</v>
      </c>
      <c r="AQ32" s="144">
        <v>13282</v>
      </c>
      <c r="AR32" s="145">
        <f t="shared" si="45"/>
        <v>0.74121657052962764</v>
      </c>
      <c r="AS32" s="144">
        <f t="shared" si="49"/>
        <v>1157827</v>
      </c>
      <c r="AT32" s="145">
        <f t="shared" si="46"/>
        <v>-0.13033743142309473</v>
      </c>
      <c r="AU32" s="146">
        <v>1386601</v>
      </c>
      <c r="AV32" s="147">
        <f t="shared" si="47"/>
        <v>-9.4211475926005761E-2</v>
      </c>
    </row>
    <row r="33" spans="2:48" ht="15" hidden="1" customHeight="1" outlineLevel="1">
      <c r="B33" s="34" t="s">
        <v>28</v>
      </c>
      <c r="C33" s="137">
        <v>7622</v>
      </c>
      <c r="D33" s="138">
        <f t="shared" si="25"/>
        <v>-0.17367736339982653</v>
      </c>
      <c r="E33" s="137">
        <v>5215</v>
      </c>
      <c r="F33" s="138">
        <f t="shared" si="26"/>
        <v>0.140139921294272</v>
      </c>
      <c r="G33" s="137">
        <v>4194</v>
      </c>
      <c r="H33" s="138">
        <f t="shared" si="27"/>
        <v>9.7331240188383017E-2</v>
      </c>
      <c r="I33" s="137">
        <v>7059</v>
      </c>
      <c r="J33" s="138">
        <f t="shared" si="28"/>
        <v>-1.6989277259434665E-2</v>
      </c>
      <c r="K33" s="137">
        <v>1291</v>
      </c>
      <c r="L33" s="138">
        <f t="shared" si="29"/>
        <v>6.2353858144972296E-3</v>
      </c>
      <c r="M33" s="137">
        <v>48196</v>
      </c>
      <c r="N33" s="138">
        <f t="shared" si="30"/>
        <v>-7.2850739664890418E-2</v>
      </c>
      <c r="O33" s="137">
        <v>2419</v>
      </c>
      <c r="P33" s="138">
        <f t="shared" si="31"/>
        <v>7.2251773049645474E-2</v>
      </c>
      <c r="Q33" s="137">
        <v>2714</v>
      </c>
      <c r="R33" s="138">
        <f t="shared" si="32"/>
        <v>0.25764596848934196</v>
      </c>
      <c r="S33" s="137">
        <f>U33+W33+Y33+AA33</f>
        <v>33209</v>
      </c>
      <c r="T33" s="138">
        <f t="shared" si="33"/>
        <v>-0.1767316178293421</v>
      </c>
      <c r="U33" s="137">
        <v>11344</v>
      </c>
      <c r="V33" s="138">
        <f t="shared" si="34"/>
        <v>-0.10971590017265731</v>
      </c>
      <c r="W33" s="137">
        <v>6702</v>
      </c>
      <c r="X33" s="138">
        <f t="shared" si="35"/>
        <v>-0.11769352290679302</v>
      </c>
      <c r="Y33" s="137">
        <v>6330</v>
      </c>
      <c r="Z33" s="138">
        <f t="shared" si="36"/>
        <v>-0.30008845643520565</v>
      </c>
      <c r="AA33" s="137">
        <v>8833</v>
      </c>
      <c r="AB33" s="138">
        <f t="shared" si="37"/>
        <v>-0.19377510040160639</v>
      </c>
      <c r="AC33" s="137">
        <v>598</v>
      </c>
      <c r="AD33" s="138">
        <f t="shared" si="38"/>
        <v>-0.13832853025936598</v>
      </c>
      <c r="AE33" s="137">
        <v>877</v>
      </c>
      <c r="AF33" s="138">
        <f t="shared" si="39"/>
        <v>0.11012658227848093</v>
      </c>
      <c r="AG33" s="137">
        <v>1091</v>
      </c>
      <c r="AH33" s="138">
        <f t="shared" si="40"/>
        <v>-0.13412698412698409</v>
      </c>
      <c r="AI33" s="137">
        <v>1348</v>
      </c>
      <c r="AJ33" s="138">
        <f t="shared" si="41"/>
        <v>9.5044679122664455E-2</v>
      </c>
      <c r="AK33" s="137">
        <v>1752</v>
      </c>
      <c r="AL33" s="138">
        <f t="shared" si="42"/>
        <v>4.597014925373144E-2</v>
      </c>
      <c r="AM33" s="137">
        <v>178</v>
      </c>
      <c r="AN33" s="138">
        <f t="shared" si="43"/>
        <v>-0.11881188118811881</v>
      </c>
      <c r="AO33" s="137">
        <v>263</v>
      </c>
      <c r="AP33" s="138">
        <f t="shared" si="44"/>
        <v>0.11440677966101687</v>
      </c>
      <c r="AQ33" s="137">
        <v>443</v>
      </c>
      <c r="AR33" s="138">
        <f t="shared" si="45"/>
        <v>-0.464328899637243</v>
      </c>
      <c r="AS33" s="137">
        <f>AU33-C33</f>
        <v>110847</v>
      </c>
      <c r="AT33" s="138">
        <f t="shared" si="46"/>
        <v>-8.0184217077420961E-2</v>
      </c>
      <c r="AU33" s="139">
        <v>118469</v>
      </c>
      <c r="AV33" s="140">
        <f t="shared" si="47"/>
        <v>-8.6831516795905506E-2</v>
      </c>
    </row>
    <row r="34" spans="2:48" ht="15" hidden="1" customHeight="1" outlineLevel="1">
      <c r="B34" s="34" t="s">
        <v>29</v>
      </c>
      <c r="C34" s="137">
        <v>8537</v>
      </c>
      <c r="D34" s="138">
        <f t="shared" si="25"/>
        <v>-0.17301172139881815</v>
      </c>
      <c r="E34" s="137">
        <v>4528</v>
      </c>
      <c r="F34" s="138">
        <f t="shared" si="26"/>
        <v>-5.3115851108322842E-2</v>
      </c>
      <c r="G34" s="137">
        <v>3791</v>
      </c>
      <c r="H34" s="138">
        <f t="shared" si="27"/>
        <v>0.33017543859649123</v>
      </c>
      <c r="I34" s="137">
        <v>9579</v>
      </c>
      <c r="J34" s="138">
        <f t="shared" si="28"/>
        <v>3.6015574302401099E-2</v>
      </c>
      <c r="K34" s="137">
        <v>1167</v>
      </c>
      <c r="L34" s="138">
        <f t="shared" si="29"/>
        <v>0.19815195071868574</v>
      </c>
      <c r="M34" s="137">
        <v>50815</v>
      </c>
      <c r="N34" s="138">
        <f t="shared" si="30"/>
        <v>-0.10860260323474724</v>
      </c>
      <c r="O34" s="137">
        <v>3464</v>
      </c>
      <c r="P34" s="138">
        <f t="shared" si="31"/>
        <v>0.57168784029038111</v>
      </c>
      <c r="Q34" s="137">
        <v>1673</v>
      </c>
      <c r="R34" s="138">
        <f t="shared" si="32"/>
        <v>-3.5735556879095132E-3</v>
      </c>
      <c r="S34" s="137">
        <f t="shared" ref="S34:S45" si="50">U34+W34+Y34+AA34</f>
        <v>40279</v>
      </c>
      <c r="T34" s="138">
        <f t="shared" si="33"/>
        <v>0.15221122489844952</v>
      </c>
      <c r="U34" s="137">
        <v>13338</v>
      </c>
      <c r="V34" s="138">
        <f t="shared" si="34"/>
        <v>0.14824380165289264</v>
      </c>
      <c r="W34" s="137">
        <v>9834</v>
      </c>
      <c r="X34" s="138">
        <f t="shared" si="35"/>
        <v>0.29462875197472349</v>
      </c>
      <c r="Y34" s="137">
        <v>8259</v>
      </c>
      <c r="Z34" s="138">
        <f t="shared" si="36"/>
        <v>5.6813819577735014E-2</v>
      </c>
      <c r="AA34" s="137">
        <v>8848</v>
      </c>
      <c r="AB34" s="138">
        <f t="shared" si="37"/>
        <v>0.11562224183583414</v>
      </c>
      <c r="AC34" s="137">
        <v>1062</v>
      </c>
      <c r="AD34" s="138">
        <f t="shared" si="38"/>
        <v>7.5987841945288848E-2</v>
      </c>
      <c r="AE34" s="137">
        <v>1157</v>
      </c>
      <c r="AF34" s="138">
        <f t="shared" si="39"/>
        <v>3.488372093023262E-2</v>
      </c>
      <c r="AG34" s="137">
        <v>1080</v>
      </c>
      <c r="AH34" s="138">
        <f t="shared" si="40"/>
        <v>-0.28476821192052981</v>
      </c>
      <c r="AI34" s="137">
        <v>1737</v>
      </c>
      <c r="AJ34" s="138">
        <f t="shared" si="41"/>
        <v>0.73526473526473524</v>
      </c>
      <c r="AK34" s="137">
        <v>1405</v>
      </c>
      <c r="AL34" s="138">
        <f t="shared" si="42"/>
        <v>-0.34222846441947563</v>
      </c>
      <c r="AM34" s="137">
        <v>136</v>
      </c>
      <c r="AN34" s="138">
        <f t="shared" si="43"/>
        <v>0.19298245614035081</v>
      </c>
      <c r="AO34" s="137">
        <v>225</v>
      </c>
      <c r="AP34" s="138">
        <f t="shared" si="44"/>
        <v>0.33136094674556205</v>
      </c>
      <c r="AQ34" s="137">
        <v>345</v>
      </c>
      <c r="AR34" s="138">
        <f t="shared" si="45"/>
        <v>-0.48736998514115903</v>
      </c>
      <c r="AS34" s="137">
        <f t="shared" ref="AS34:AS45" si="51">AU34-C34</f>
        <v>122443</v>
      </c>
      <c r="AT34" s="138">
        <f t="shared" si="46"/>
        <v>8.5332806180862253E-3</v>
      </c>
      <c r="AU34" s="139">
        <v>130980</v>
      </c>
      <c r="AV34" s="140">
        <f t="shared" si="47"/>
        <v>-5.6934639034388335E-3</v>
      </c>
    </row>
    <row r="35" spans="2:48" ht="15" hidden="1" customHeight="1" outlineLevel="1">
      <c r="B35" s="34" t="s">
        <v>30</v>
      </c>
      <c r="C35" s="137">
        <v>12920</v>
      </c>
      <c r="D35" s="138">
        <f t="shared" si="25"/>
        <v>-0.12371134020618557</v>
      </c>
      <c r="E35" s="137">
        <v>7369</v>
      </c>
      <c r="F35" s="138">
        <f t="shared" si="26"/>
        <v>-1.1535881958417149E-2</v>
      </c>
      <c r="G35" s="137">
        <v>2931</v>
      </c>
      <c r="H35" s="138">
        <f t="shared" si="27"/>
        <v>-0.1764540601292498</v>
      </c>
      <c r="I35" s="137">
        <v>7135</v>
      </c>
      <c r="J35" s="138">
        <f t="shared" si="28"/>
        <v>1.3350376366993322E-2</v>
      </c>
      <c r="K35" s="137">
        <v>1456</v>
      </c>
      <c r="L35" s="138">
        <f t="shared" si="29"/>
        <v>-0.12183353437876965</v>
      </c>
      <c r="M35" s="137">
        <v>63519</v>
      </c>
      <c r="N35" s="138">
        <f t="shared" si="30"/>
        <v>-4.4295322209349508E-2</v>
      </c>
      <c r="O35" s="137">
        <v>4120</v>
      </c>
      <c r="P35" s="138">
        <f t="shared" si="31"/>
        <v>0.60373686259244841</v>
      </c>
      <c r="Q35" s="137">
        <v>1649</v>
      </c>
      <c r="R35" s="138">
        <f t="shared" si="32"/>
        <v>-0.24357798165137612</v>
      </c>
      <c r="S35" s="137">
        <f t="shared" si="50"/>
        <v>19491</v>
      </c>
      <c r="T35" s="138">
        <f t="shared" si="33"/>
        <v>1.0577072639601726E-2</v>
      </c>
      <c r="U35" s="137">
        <v>5888</v>
      </c>
      <c r="V35" s="138">
        <f t="shared" si="34"/>
        <v>-0.15523672883787665</v>
      </c>
      <c r="W35" s="137">
        <v>5465</v>
      </c>
      <c r="X35" s="138">
        <f t="shared" si="35"/>
        <v>0.19636602451838869</v>
      </c>
      <c r="Y35" s="137">
        <v>4152</v>
      </c>
      <c r="Z35" s="138">
        <f t="shared" si="36"/>
        <v>6.7901234567901314E-2</v>
      </c>
      <c r="AA35" s="137">
        <v>3986</v>
      </c>
      <c r="AB35" s="138">
        <f t="shared" si="37"/>
        <v>3.2375032375032475E-2</v>
      </c>
      <c r="AC35" s="137">
        <v>1286</v>
      </c>
      <c r="AD35" s="138">
        <f t="shared" si="38"/>
        <v>0.15751575157515751</v>
      </c>
      <c r="AE35" s="137">
        <v>828</v>
      </c>
      <c r="AF35" s="138">
        <f t="shared" si="39"/>
        <v>1.346389228886169E-2</v>
      </c>
      <c r="AG35" s="137">
        <v>2809</v>
      </c>
      <c r="AH35" s="138">
        <f t="shared" si="40"/>
        <v>0.91609822646657579</v>
      </c>
      <c r="AI35" s="137">
        <v>2057</v>
      </c>
      <c r="AJ35" s="138">
        <f t="shared" si="41"/>
        <v>1.2855555555555553</v>
      </c>
      <c r="AK35" s="137">
        <v>2239</v>
      </c>
      <c r="AL35" s="138">
        <f t="shared" si="42"/>
        <v>-6.1609388097233819E-2</v>
      </c>
      <c r="AM35" s="137">
        <v>202</v>
      </c>
      <c r="AN35" s="138">
        <f t="shared" si="43"/>
        <v>0.3202614379084967</v>
      </c>
      <c r="AO35" s="137">
        <v>207</v>
      </c>
      <c r="AP35" s="138">
        <f t="shared" si="44"/>
        <v>-0.14462809917355368</v>
      </c>
      <c r="AQ35" s="137">
        <v>376</v>
      </c>
      <c r="AR35" s="138">
        <f t="shared" si="45"/>
        <v>-0.5890710382513662</v>
      </c>
      <c r="AS35" s="137">
        <f t="shared" si="51"/>
        <v>117674</v>
      </c>
      <c r="AT35" s="138">
        <f t="shared" si="46"/>
        <v>-4.4669294935787418E-3</v>
      </c>
      <c r="AU35" s="139">
        <v>130594</v>
      </c>
      <c r="AV35" s="140">
        <f t="shared" si="47"/>
        <v>-1.7691393498111996E-2</v>
      </c>
    </row>
    <row r="36" spans="2:48" ht="15" hidden="1" customHeight="1" outlineLevel="1">
      <c r="B36" s="34" t="s">
        <v>31</v>
      </c>
      <c r="C36" s="137">
        <v>18574</v>
      </c>
      <c r="D36" s="138">
        <f t="shared" si="25"/>
        <v>-0.17194953412687797</v>
      </c>
      <c r="E36" s="137">
        <v>5634</v>
      </c>
      <c r="F36" s="138">
        <f t="shared" si="26"/>
        <v>0.13041733547351519</v>
      </c>
      <c r="G36" s="137">
        <v>2685</v>
      </c>
      <c r="H36" s="138">
        <f t="shared" si="27"/>
        <v>-0.18215047212915014</v>
      </c>
      <c r="I36" s="137">
        <v>6657</v>
      </c>
      <c r="J36" s="138">
        <f t="shared" si="28"/>
        <v>-7.6186511240632804E-2</v>
      </c>
      <c r="K36" s="137">
        <v>785</v>
      </c>
      <c r="L36" s="138">
        <f t="shared" si="29"/>
        <v>-0.29215509467989176</v>
      </c>
      <c r="M36" s="137">
        <v>54935</v>
      </c>
      <c r="N36" s="138">
        <f t="shared" si="30"/>
        <v>1.5040372498660304E-2</v>
      </c>
      <c r="O36" s="137">
        <v>3436</v>
      </c>
      <c r="P36" s="138">
        <f t="shared" si="31"/>
        <v>2.9050613956274285E-2</v>
      </c>
      <c r="Q36" s="137">
        <v>2218</v>
      </c>
      <c r="R36" s="138">
        <f t="shared" si="32"/>
        <v>0.26598173515981727</v>
      </c>
      <c r="S36" s="137">
        <f t="shared" si="50"/>
        <v>3891</v>
      </c>
      <c r="T36" s="138">
        <f t="shared" si="33"/>
        <v>0.68077753779697625</v>
      </c>
      <c r="U36" s="137">
        <v>774</v>
      </c>
      <c r="V36" s="138">
        <f t="shared" si="34"/>
        <v>1.4339622641509435</v>
      </c>
      <c r="W36" s="137">
        <v>1712</v>
      </c>
      <c r="X36" s="138">
        <f t="shared" si="35"/>
        <v>1.2918340026773762</v>
      </c>
      <c r="Y36" s="137">
        <v>1383</v>
      </c>
      <c r="Z36" s="138">
        <f t="shared" si="36"/>
        <v>0.1534612176814012</v>
      </c>
      <c r="AA36" s="137">
        <v>22</v>
      </c>
      <c r="AB36" s="138">
        <f t="shared" si="37"/>
        <v>-0.56862745098039214</v>
      </c>
      <c r="AC36" s="137">
        <v>1004</v>
      </c>
      <c r="AD36" s="138">
        <f t="shared" si="38"/>
        <v>3.7190082644628086E-2</v>
      </c>
      <c r="AE36" s="137">
        <v>608</v>
      </c>
      <c r="AF36" s="138">
        <f t="shared" si="39"/>
        <v>-8.7087087087087123E-2</v>
      </c>
      <c r="AG36" s="137">
        <v>2266</v>
      </c>
      <c r="AH36" s="138">
        <f t="shared" si="40"/>
        <v>0.71666666666666656</v>
      </c>
      <c r="AI36" s="137">
        <v>2174</v>
      </c>
      <c r="AJ36" s="138">
        <f t="shared" si="41"/>
        <v>0.29636255217650564</v>
      </c>
      <c r="AK36" s="137">
        <v>3375</v>
      </c>
      <c r="AL36" s="138">
        <f t="shared" si="42"/>
        <v>0.30712625871417498</v>
      </c>
      <c r="AM36" s="137">
        <v>145</v>
      </c>
      <c r="AN36" s="138">
        <f t="shared" si="43"/>
        <v>0.1328125</v>
      </c>
      <c r="AO36" s="137">
        <v>356</v>
      </c>
      <c r="AP36" s="138">
        <f t="shared" si="44"/>
        <v>-0.15439429928741089</v>
      </c>
      <c r="AQ36" s="137">
        <v>494</v>
      </c>
      <c r="AR36" s="138">
        <f t="shared" si="45"/>
        <v>-0.69543773119605423</v>
      </c>
      <c r="AS36" s="137">
        <f t="shared" si="51"/>
        <v>90663</v>
      </c>
      <c r="AT36" s="138">
        <f t="shared" si="46"/>
        <v>3.6231469946167216E-2</v>
      </c>
      <c r="AU36" s="139">
        <v>109237</v>
      </c>
      <c r="AV36" s="140">
        <f t="shared" si="47"/>
        <v>-6.2497725701393669E-3</v>
      </c>
    </row>
    <row r="37" spans="2:48" ht="15" hidden="1" customHeight="1" outlineLevel="1">
      <c r="B37" s="34" t="s">
        <v>32</v>
      </c>
      <c r="C37" s="137">
        <v>36335</v>
      </c>
      <c r="D37" s="138">
        <f t="shared" si="25"/>
        <v>0.13892110459831364</v>
      </c>
      <c r="E37" s="137">
        <v>7593</v>
      </c>
      <c r="F37" s="138">
        <f t="shared" si="26"/>
        <v>5.3851492019430847E-2</v>
      </c>
      <c r="G37" s="137">
        <v>3156</v>
      </c>
      <c r="H37" s="138">
        <f t="shared" si="27"/>
        <v>-0.26978250809810278</v>
      </c>
      <c r="I37" s="137">
        <v>7092</v>
      </c>
      <c r="J37" s="138">
        <f t="shared" si="28"/>
        <v>-7.7283372365339553E-2</v>
      </c>
      <c r="K37" s="137">
        <v>2299</v>
      </c>
      <c r="L37" s="138">
        <f t="shared" si="29"/>
        <v>2.1777777777777674E-2</v>
      </c>
      <c r="M37" s="137">
        <v>61171</v>
      </c>
      <c r="N37" s="138">
        <f t="shared" si="30"/>
        <v>4.2025773618976636E-3</v>
      </c>
      <c r="O37" s="137">
        <v>3519</v>
      </c>
      <c r="P37" s="138">
        <f t="shared" si="31"/>
        <v>-0.13175425610658775</v>
      </c>
      <c r="Q37" s="137">
        <v>8223</v>
      </c>
      <c r="R37" s="138">
        <f t="shared" si="32"/>
        <v>0.15103583426651745</v>
      </c>
      <c r="S37" s="137">
        <f t="shared" si="50"/>
        <v>2321</v>
      </c>
      <c r="T37" s="138">
        <f t="shared" si="33"/>
        <v>-4.4069192751235553E-2</v>
      </c>
      <c r="U37" s="137">
        <v>323</v>
      </c>
      <c r="V37" s="138">
        <f t="shared" si="34"/>
        <v>0.2234848484848484</v>
      </c>
      <c r="W37" s="137">
        <v>1028</v>
      </c>
      <c r="X37" s="138">
        <f t="shared" si="35"/>
        <v>0.78472222222222232</v>
      </c>
      <c r="Y37" s="137">
        <v>907</v>
      </c>
      <c r="Z37" s="138">
        <f t="shared" si="36"/>
        <v>-0.40132013201320127</v>
      </c>
      <c r="AA37" s="137">
        <v>63</v>
      </c>
      <c r="AB37" s="138">
        <f t="shared" si="37"/>
        <v>-0.13698630136986301</v>
      </c>
      <c r="AC37" s="137">
        <v>746</v>
      </c>
      <c r="AD37" s="138">
        <f t="shared" si="38"/>
        <v>6.7238912732475065E-2</v>
      </c>
      <c r="AE37" s="137">
        <v>731</v>
      </c>
      <c r="AF37" s="138">
        <f t="shared" si="39"/>
        <v>0.11432926829268286</v>
      </c>
      <c r="AG37" s="137">
        <v>2969</v>
      </c>
      <c r="AH37" s="138">
        <f t="shared" si="40"/>
        <v>0.44899951195705223</v>
      </c>
      <c r="AI37" s="137">
        <v>2389</v>
      </c>
      <c r="AJ37" s="138">
        <f t="shared" si="41"/>
        <v>0.16423001949317739</v>
      </c>
      <c r="AK37" s="137">
        <v>5403</v>
      </c>
      <c r="AL37" s="138">
        <f t="shared" si="42"/>
        <v>0.27489381783860312</v>
      </c>
      <c r="AM37" s="137">
        <v>156</v>
      </c>
      <c r="AN37" s="138">
        <f t="shared" si="43"/>
        <v>0.11428571428571432</v>
      </c>
      <c r="AO37" s="137">
        <v>644</v>
      </c>
      <c r="AP37" s="138">
        <f t="shared" si="44"/>
        <v>0.96941896024464835</v>
      </c>
      <c r="AQ37" s="137">
        <v>618</v>
      </c>
      <c r="AR37" s="138">
        <f t="shared" si="45"/>
        <v>-0.1428571428571429</v>
      </c>
      <c r="AS37" s="137">
        <f t="shared" si="51"/>
        <v>109030</v>
      </c>
      <c r="AT37" s="138">
        <f t="shared" si="46"/>
        <v>2.0068297703138782E-2</v>
      </c>
      <c r="AU37" s="139">
        <v>145365</v>
      </c>
      <c r="AV37" s="140">
        <f t="shared" si="47"/>
        <v>4.7388823241202305E-2</v>
      </c>
    </row>
    <row r="38" spans="2:48" ht="15" hidden="1" customHeight="1" outlineLevel="1">
      <c r="B38" s="34" t="s">
        <v>33</v>
      </c>
      <c r="C38" s="137">
        <v>27080</v>
      </c>
      <c r="D38" s="138">
        <f t="shared" si="25"/>
        <v>-5.2529111413143204E-3</v>
      </c>
      <c r="E38" s="137">
        <v>7643</v>
      </c>
      <c r="F38" s="138">
        <f t="shared" si="26"/>
        <v>-5.7350764676862398E-2</v>
      </c>
      <c r="G38" s="137">
        <v>3443</v>
      </c>
      <c r="H38" s="138">
        <f t="shared" si="27"/>
        <v>-5.6453822965195966E-2</v>
      </c>
      <c r="I38" s="137">
        <v>5797</v>
      </c>
      <c r="J38" s="138">
        <f t="shared" si="28"/>
        <v>-9.6899828633743579E-2</v>
      </c>
      <c r="K38" s="137">
        <v>1291</v>
      </c>
      <c r="L38" s="138">
        <f t="shared" si="29"/>
        <v>-0.20846106683016552</v>
      </c>
      <c r="M38" s="137">
        <v>63538</v>
      </c>
      <c r="N38" s="138">
        <f t="shared" si="30"/>
        <v>0.12057988395266395</v>
      </c>
      <c r="O38" s="137">
        <v>3712</v>
      </c>
      <c r="P38" s="138">
        <f t="shared" si="31"/>
        <v>-8.8184721198722671E-2</v>
      </c>
      <c r="Q38" s="137">
        <v>3394</v>
      </c>
      <c r="R38" s="138">
        <f t="shared" si="32"/>
        <v>-6.7310506292068695E-3</v>
      </c>
      <c r="S38" s="137">
        <f t="shared" si="50"/>
        <v>4187</v>
      </c>
      <c r="T38" s="138">
        <f t="shared" si="33"/>
        <v>0.44578729281767959</v>
      </c>
      <c r="U38" s="137">
        <v>594</v>
      </c>
      <c r="V38" s="138">
        <f t="shared" si="34"/>
        <v>0.73684210526315796</v>
      </c>
      <c r="W38" s="137">
        <v>1968</v>
      </c>
      <c r="X38" s="138">
        <f t="shared" si="35"/>
        <v>1.0081632653061225</v>
      </c>
      <c r="Y38" s="137">
        <v>1544</v>
      </c>
      <c r="Z38" s="138">
        <f t="shared" si="36"/>
        <v>4.5543266102796576E-3</v>
      </c>
      <c r="AA38" s="137">
        <v>81</v>
      </c>
      <c r="AB38" s="138">
        <f t="shared" si="37"/>
        <v>1.189189189189189</v>
      </c>
      <c r="AC38" s="137">
        <v>1212</v>
      </c>
      <c r="AD38" s="138">
        <f t="shared" si="38"/>
        <v>0.26249999999999996</v>
      </c>
      <c r="AE38" s="137">
        <v>881</v>
      </c>
      <c r="AF38" s="138">
        <f t="shared" si="39"/>
        <v>7.1776155717761636E-2</v>
      </c>
      <c r="AG38" s="137">
        <v>2132</v>
      </c>
      <c r="AH38" s="138">
        <f t="shared" si="40"/>
        <v>0.27283582089552239</v>
      </c>
      <c r="AI38" s="137">
        <v>2493</v>
      </c>
      <c r="AJ38" s="138">
        <f t="shared" si="41"/>
        <v>0.48658318425760294</v>
      </c>
      <c r="AK38" s="137">
        <v>4388</v>
      </c>
      <c r="AL38" s="138">
        <f t="shared" si="42"/>
        <v>5.836951278340563E-2</v>
      </c>
      <c r="AM38" s="137">
        <v>168</v>
      </c>
      <c r="AN38" s="138">
        <f t="shared" si="43"/>
        <v>-0.20754716981132071</v>
      </c>
      <c r="AO38" s="137">
        <v>452</v>
      </c>
      <c r="AP38" s="138">
        <f t="shared" si="44"/>
        <v>0.68656716417910446</v>
      </c>
      <c r="AQ38" s="137">
        <v>1035</v>
      </c>
      <c r="AR38" s="138">
        <f t="shared" si="45"/>
        <v>-0.16464891041162233</v>
      </c>
      <c r="AS38" s="137">
        <f t="shared" si="51"/>
        <v>105766</v>
      </c>
      <c r="AT38" s="138">
        <f t="shared" si="46"/>
        <v>8.0446619198904834E-2</v>
      </c>
      <c r="AU38" s="139">
        <v>132846</v>
      </c>
      <c r="AV38" s="140">
        <f t="shared" si="47"/>
        <v>6.1799638729478801E-2</v>
      </c>
    </row>
    <row r="39" spans="2:48" ht="15" hidden="1" customHeight="1" outlineLevel="1">
      <c r="B39" s="34" t="s">
        <v>34</v>
      </c>
      <c r="C39" s="137">
        <v>25060</v>
      </c>
      <c r="D39" s="138">
        <f t="shared" si="25"/>
        <v>0.16217594954319892</v>
      </c>
      <c r="E39" s="137">
        <v>5994</v>
      </c>
      <c r="F39" s="138">
        <f t="shared" si="26"/>
        <v>0.24382652002490146</v>
      </c>
      <c r="G39" s="137">
        <v>2875</v>
      </c>
      <c r="H39" s="138">
        <f t="shared" si="27"/>
        <v>-0.11347517730496459</v>
      </c>
      <c r="I39" s="137">
        <v>6084</v>
      </c>
      <c r="J39" s="138">
        <f t="shared" si="28"/>
        <v>-9.4508111326090161E-2</v>
      </c>
      <c r="K39" s="137">
        <v>902</v>
      </c>
      <c r="L39" s="138">
        <f t="shared" si="29"/>
        <v>-0.45200486026731468</v>
      </c>
      <c r="M39" s="137">
        <v>60007</v>
      </c>
      <c r="N39" s="138">
        <f t="shared" si="30"/>
        <v>3.9010285001904732E-2</v>
      </c>
      <c r="O39" s="137">
        <v>4394</v>
      </c>
      <c r="P39" s="138">
        <f t="shared" si="31"/>
        <v>-2.9164825452938525E-2</v>
      </c>
      <c r="Q39" s="137">
        <v>2409</v>
      </c>
      <c r="R39" s="138">
        <f t="shared" si="32"/>
        <v>0.15428845232390986</v>
      </c>
      <c r="S39" s="137">
        <f t="shared" si="50"/>
        <v>2540</v>
      </c>
      <c r="T39" s="138">
        <f t="shared" si="33"/>
        <v>0.5592387968078576</v>
      </c>
      <c r="U39" s="137">
        <v>295</v>
      </c>
      <c r="V39" s="138">
        <f t="shared" si="34"/>
        <v>9.259259259259256E-2</v>
      </c>
      <c r="W39" s="137">
        <v>1019</v>
      </c>
      <c r="X39" s="138">
        <f t="shared" si="35"/>
        <v>2.3741721854304636</v>
      </c>
      <c r="Y39" s="137">
        <v>1183</v>
      </c>
      <c r="Z39" s="138">
        <f t="shared" si="36"/>
        <v>0.18655967903711135</v>
      </c>
      <c r="AA39" s="137">
        <v>43</v>
      </c>
      <c r="AB39" s="138">
        <f t="shared" si="37"/>
        <v>-0.28333333333333333</v>
      </c>
      <c r="AC39" s="137">
        <v>851</v>
      </c>
      <c r="AD39" s="138">
        <f t="shared" si="38"/>
        <v>0.44727891156462585</v>
      </c>
      <c r="AE39" s="137">
        <v>765</v>
      </c>
      <c r="AF39" s="138">
        <f t="shared" si="39"/>
        <v>6.25E-2</v>
      </c>
      <c r="AG39" s="137">
        <v>1223</v>
      </c>
      <c r="AH39" s="138">
        <f t="shared" si="40"/>
        <v>-0.23848069738480693</v>
      </c>
      <c r="AI39" s="137">
        <v>2171</v>
      </c>
      <c r="AJ39" s="138">
        <f t="shared" si="41"/>
        <v>1.1929292929292927</v>
      </c>
      <c r="AK39" s="137">
        <v>4013</v>
      </c>
      <c r="AL39" s="138">
        <f t="shared" si="42"/>
        <v>0.52122820318423058</v>
      </c>
      <c r="AM39" s="137">
        <v>223</v>
      </c>
      <c r="AN39" s="138">
        <f t="shared" si="43"/>
        <v>0.7421875</v>
      </c>
      <c r="AO39" s="137">
        <v>467</v>
      </c>
      <c r="AP39" s="138">
        <f t="shared" si="44"/>
        <v>1.3118811881188117</v>
      </c>
      <c r="AQ39" s="137">
        <v>881</v>
      </c>
      <c r="AR39" s="138">
        <f t="shared" si="45"/>
        <v>0.23389355742296924</v>
      </c>
      <c r="AS39" s="137">
        <f t="shared" si="51"/>
        <v>95799</v>
      </c>
      <c r="AT39" s="138">
        <f t="shared" si="46"/>
        <v>6.4326900643268958E-2</v>
      </c>
      <c r="AU39" s="139">
        <v>120859</v>
      </c>
      <c r="AV39" s="140">
        <f t="shared" si="47"/>
        <v>8.3237729896389778E-2</v>
      </c>
    </row>
    <row r="40" spans="2:48" ht="15" hidden="1" customHeight="1" outlineLevel="1">
      <c r="B40" s="34" t="s">
        <v>35</v>
      </c>
      <c r="C40" s="137">
        <v>21583</v>
      </c>
      <c r="D40" s="138">
        <f t="shared" si="25"/>
        <v>0.74042415934198846</v>
      </c>
      <c r="E40" s="137">
        <v>5317</v>
      </c>
      <c r="F40" s="138">
        <f t="shared" si="26"/>
        <v>0.10037251655629142</v>
      </c>
      <c r="G40" s="137">
        <v>3555</v>
      </c>
      <c r="H40" s="138">
        <f t="shared" si="27"/>
        <v>7.3369565217391353E-2</v>
      </c>
      <c r="I40" s="137">
        <v>7192</v>
      </c>
      <c r="J40" s="138">
        <f t="shared" si="28"/>
        <v>8.0691209616829518E-2</v>
      </c>
      <c r="K40" s="137">
        <v>1729</v>
      </c>
      <c r="L40" s="138">
        <f t="shared" si="29"/>
        <v>0.21163279607568319</v>
      </c>
      <c r="M40" s="137">
        <v>57708</v>
      </c>
      <c r="N40" s="138">
        <f t="shared" si="30"/>
        <v>4.0852767707375115E-2</v>
      </c>
      <c r="O40" s="137">
        <v>4072</v>
      </c>
      <c r="P40" s="138">
        <f t="shared" si="31"/>
        <v>6.4853556485355623E-2</v>
      </c>
      <c r="Q40" s="137">
        <v>2047</v>
      </c>
      <c r="R40" s="138">
        <f t="shared" si="32"/>
        <v>0.21483679525222543</v>
      </c>
      <c r="S40" s="137">
        <f t="shared" si="50"/>
        <v>2347</v>
      </c>
      <c r="T40" s="138">
        <f t="shared" si="33"/>
        <v>5.199462124607801E-2</v>
      </c>
      <c r="U40" s="137">
        <v>222</v>
      </c>
      <c r="V40" s="138">
        <f t="shared" si="34"/>
        <v>0.39622641509433953</v>
      </c>
      <c r="W40" s="137">
        <v>544</v>
      </c>
      <c r="X40" s="138">
        <f t="shared" si="35"/>
        <v>14.542857142857143</v>
      </c>
      <c r="Y40" s="137">
        <v>1564</v>
      </c>
      <c r="Z40" s="138">
        <f t="shared" si="36"/>
        <v>-0.22612568035625924</v>
      </c>
      <c r="AA40" s="137">
        <v>17</v>
      </c>
      <c r="AB40" s="138">
        <f t="shared" si="37"/>
        <v>6.25E-2</v>
      </c>
      <c r="AC40" s="137">
        <v>921</v>
      </c>
      <c r="AD40" s="138">
        <f t="shared" si="38"/>
        <v>0.41910631741140225</v>
      </c>
      <c r="AE40" s="137">
        <v>733</v>
      </c>
      <c r="AF40" s="138">
        <f t="shared" si="39"/>
        <v>0.32072072072072078</v>
      </c>
      <c r="AG40" s="137">
        <v>1803</v>
      </c>
      <c r="AH40" s="138">
        <f t="shared" si="40"/>
        <v>0.52151898734177204</v>
      </c>
      <c r="AI40" s="137">
        <v>1168</v>
      </c>
      <c r="AJ40" s="138">
        <f t="shared" si="41"/>
        <v>0.76168929110105577</v>
      </c>
      <c r="AK40" s="137">
        <v>2055</v>
      </c>
      <c r="AL40" s="138">
        <f t="shared" si="42"/>
        <v>0.25688073394495414</v>
      </c>
      <c r="AM40" s="137">
        <v>154</v>
      </c>
      <c r="AN40" s="138">
        <f t="shared" si="43"/>
        <v>-0.18085106382978722</v>
      </c>
      <c r="AO40" s="137">
        <v>355</v>
      </c>
      <c r="AP40" s="138">
        <f t="shared" si="44"/>
        <v>0.6435185185185186</v>
      </c>
      <c r="AQ40" s="137">
        <v>951</v>
      </c>
      <c r="AR40" s="138">
        <f t="shared" si="45"/>
        <v>0.72909090909090901</v>
      </c>
      <c r="AS40" s="137">
        <f t="shared" si="51"/>
        <v>92107</v>
      </c>
      <c r="AT40" s="138">
        <f t="shared" si="46"/>
        <v>8.2974720752498454E-2</v>
      </c>
      <c r="AU40" s="139">
        <v>113690</v>
      </c>
      <c r="AV40" s="140">
        <f t="shared" si="47"/>
        <v>0.16663759222583652</v>
      </c>
    </row>
    <row r="41" spans="2:48" ht="15" hidden="1" customHeight="1" outlineLevel="1">
      <c r="B41" s="34" t="s">
        <v>36</v>
      </c>
      <c r="C41" s="137">
        <v>14919</v>
      </c>
      <c r="D41" s="138">
        <f t="shared" si="25"/>
        <v>-0.24742736077481842</v>
      </c>
      <c r="E41" s="137">
        <v>6562</v>
      </c>
      <c r="F41" s="138">
        <f t="shared" si="26"/>
        <v>0.2078041597644027</v>
      </c>
      <c r="G41" s="137">
        <v>2796</v>
      </c>
      <c r="H41" s="138">
        <f t="shared" si="27"/>
        <v>-0.22333333333333338</v>
      </c>
      <c r="I41" s="137">
        <v>9111</v>
      </c>
      <c r="J41" s="138">
        <f t="shared" si="28"/>
        <v>0.10610659220590013</v>
      </c>
      <c r="K41" s="137">
        <v>2465</v>
      </c>
      <c r="L41" s="138">
        <f t="shared" si="29"/>
        <v>-0.2384924312635156</v>
      </c>
      <c r="M41" s="137">
        <v>57705</v>
      </c>
      <c r="N41" s="138">
        <f t="shared" si="30"/>
        <v>0.25029792212857238</v>
      </c>
      <c r="O41" s="137">
        <v>2518</v>
      </c>
      <c r="P41" s="138">
        <f t="shared" si="31"/>
        <v>0.17279925477410329</v>
      </c>
      <c r="Q41" s="137">
        <v>1983</v>
      </c>
      <c r="R41" s="138">
        <f t="shared" si="32"/>
        <v>-0.45296551724137935</v>
      </c>
      <c r="S41" s="137">
        <f t="shared" si="50"/>
        <v>12067</v>
      </c>
      <c r="T41" s="138">
        <f t="shared" si="33"/>
        <v>-0.17184819161347886</v>
      </c>
      <c r="U41" s="137">
        <v>4263</v>
      </c>
      <c r="V41" s="138">
        <f t="shared" si="34"/>
        <v>-0.17158958414302372</v>
      </c>
      <c r="W41" s="137">
        <v>2178</v>
      </c>
      <c r="X41" s="138">
        <f t="shared" si="35"/>
        <v>-0.186706497386109</v>
      </c>
      <c r="Y41" s="137">
        <v>3058</v>
      </c>
      <c r="Z41" s="138">
        <f t="shared" si="36"/>
        <v>-0.22875157629255993</v>
      </c>
      <c r="AA41" s="137">
        <v>2568</v>
      </c>
      <c r="AB41" s="138">
        <f t="shared" si="37"/>
        <v>-7.6923076923076872E-2</v>
      </c>
      <c r="AC41" s="137">
        <v>1249</v>
      </c>
      <c r="AD41" s="138">
        <f t="shared" si="38"/>
        <v>0.44059976931949252</v>
      </c>
      <c r="AE41" s="137">
        <v>829</v>
      </c>
      <c r="AF41" s="138">
        <f t="shared" si="39"/>
        <v>0.18938307030129131</v>
      </c>
      <c r="AG41" s="137">
        <v>1740</v>
      </c>
      <c r="AH41" s="138">
        <f t="shared" si="40"/>
        <v>8.6820737039350337E-2</v>
      </c>
      <c r="AI41" s="137">
        <v>1517</v>
      </c>
      <c r="AJ41" s="138">
        <f t="shared" si="41"/>
        <v>0.37409420289855078</v>
      </c>
      <c r="AK41" s="137">
        <v>2193</v>
      </c>
      <c r="AL41" s="138">
        <f t="shared" si="42"/>
        <v>0.58683068017366136</v>
      </c>
      <c r="AM41" s="137">
        <v>214</v>
      </c>
      <c r="AN41" s="138">
        <f t="shared" si="43"/>
        <v>-0.16731517509727623</v>
      </c>
      <c r="AO41" s="137">
        <v>186</v>
      </c>
      <c r="AP41" s="138">
        <f t="shared" si="44"/>
        <v>-0.23140495867768596</v>
      </c>
      <c r="AQ41" s="137">
        <v>808</v>
      </c>
      <c r="AR41" s="138">
        <f t="shared" si="45"/>
        <v>-0.13024757804090414</v>
      </c>
      <c r="AS41" s="137">
        <f t="shared" si="51"/>
        <v>103943</v>
      </c>
      <c r="AT41" s="138">
        <f t="shared" si="46"/>
        <v>0.10481282285665694</v>
      </c>
      <c r="AU41" s="139">
        <v>118862</v>
      </c>
      <c r="AV41" s="140">
        <f t="shared" si="47"/>
        <v>4.3509560514810364E-2</v>
      </c>
    </row>
    <row r="42" spans="2:48" ht="15" hidden="1" customHeight="1" outlineLevel="1">
      <c r="B42" s="34" t="s">
        <v>37</v>
      </c>
      <c r="C42" s="137">
        <v>12821</v>
      </c>
      <c r="D42" s="138">
        <f t="shared" si="25"/>
        <v>6.1604703154757079E-2</v>
      </c>
      <c r="E42" s="137">
        <v>5617</v>
      </c>
      <c r="F42" s="138">
        <f t="shared" si="26"/>
        <v>-7.7213734187612904E-2</v>
      </c>
      <c r="G42" s="137">
        <v>3275</v>
      </c>
      <c r="H42" s="138">
        <f t="shared" si="27"/>
        <v>-0.14109624967217416</v>
      </c>
      <c r="I42" s="137">
        <v>9094</v>
      </c>
      <c r="J42" s="138">
        <f t="shared" si="28"/>
        <v>-9.359114920761491E-2</v>
      </c>
      <c r="K42" s="137">
        <v>1636</v>
      </c>
      <c r="L42" s="138">
        <f t="shared" si="29"/>
        <v>-0.41340982430978845</v>
      </c>
      <c r="M42" s="137">
        <v>58858</v>
      </c>
      <c r="N42" s="138">
        <f t="shared" si="30"/>
        <v>-4.8175040833158156E-2</v>
      </c>
      <c r="O42" s="137">
        <v>3672</v>
      </c>
      <c r="P42" s="138">
        <f t="shared" si="31"/>
        <v>0.644424540976265</v>
      </c>
      <c r="Q42" s="137">
        <v>2660</v>
      </c>
      <c r="R42" s="138">
        <f t="shared" si="32"/>
        <v>-0.29179978700745479</v>
      </c>
      <c r="S42" s="137">
        <f t="shared" si="50"/>
        <v>41547</v>
      </c>
      <c r="T42" s="138">
        <f t="shared" si="33"/>
        <v>0.40703738824166891</v>
      </c>
      <c r="U42" s="137">
        <v>14115</v>
      </c>
      <c r="V42" s="138">
        <f t="shared" si="34"/>
        <v>0.53074503849907817</v>
      </c>
      <c r="W42" s="137">
        <v>9169</v>
      </c>
      <c r="X42" s="138">
        <f t="shared" si="35"/>
        <v>0.63966380543633772</v>
      </c>
      <c r="Y42" s="137">
        <v>9032</v>
      </c>
      <c r="Z42" s="138">
        <f t="shared" si="36"/>
        <v>0.38463896979917211</v>
      </c>
      <c r="AA42" s="137">
        <v>9231</v>
      </c>
      <c r="AB42" s="138">
        <f t="shared" si="37"/>
        <v>0.1268310546875</v>
      </c>
      <c r="AC42" s="137">
        <v>1071</v>
      </c>
      <c r="AD42" s="138">
        <f t="shared" si="38"/>
        <v>0.70270270270270263</v>
      </c>
      <c r="AE42" s="137">
        <v>943</v>
      </c>
      <c r="AF42" s="138">
        <f t="shared" si="39"/>
        <v>0.12799043062200965</v>
      </c>
      <c r="AG42" s="137">
        <v>1205</v>
      </c>
      <c r="AH42" s="138">
        <f t="shared" si="40"/>
        <v>0.31406761177753539</v>
      </c>
      <c r="AI42" s="137">
        <v>1608</v>
      </c>
      <c r="AJ42" s="138">
        <f t="shared" si="41"/>
        <v>1.1213720316622693</v>
      </c>
      <c r="AK42" s="137">
        <v>2034</v>
      </c>
      <c r="AL42" s="138">
        <f t="shared" si="42"/>
        <v>0.16628440366972486</v>
      </c>
      <c r="AM42" s="137">
        <v>407</v>
      </c>
      <c r="AN42" s="138">
        <f t="shared" si="43"/>
        <v>-4.8899755501222719E-3</v>
      </c>
      <c r="AO42" s="137">
        <v>256</v>
      </c>
      <c r="AP42" s="138">
        <f t="shared" si="44"/>
        <v>-4.1198501872659166E-2</v>
      </c>
      <c r="AQ42" s="137">
        <v>595</v>
      </c>
      <c r="AR42" s="138">
        <f t="shared" si="45"/>
        <v>0.13117870722433467</v>
      </c>
      <c r="AS42" s="137">
        <f t="shared" si="51"/>
        <v>134478</v>
      </c>
      <c r="AT42" s="138">
        <f t="shared" si="46"/>
        <v>6.5915251819089749E-2</v>
      </c>
      <c r="AU42" s="139">
        <v>147299</v>
      </c>
      <c r="AV42" s="140">
        <f t="shared" si="47"/>
        <v>6.5538668537822087E-2</v>
      </c>
    </row>
    <row r="43" spans="2:48" ht="15" hidden="1" customHeight="1" outlineLevel="1">
      <c r="B43" s="34" t="s">
        <v>38</v>
      </c>
      <c r="C43" s="137">
        <v>7394</v>
      </c>
      <c r="D43" s="138">
        <f t="shared" si="25"/>
        <v>-0.21432366379768353</v>
      </c>
      <c r="E43" s="137">
        <v>5758</v>
      </c>
      <c r="F43" s="138">
        <f t="shared" si="26"/>
        <v>6.1186877994839683E-2</v>
      </c>
      <c r="G43" s="137">
        <v>2723</v>
      </c>
      <c r="H43" s="138">
        <f t="shared" si="27"/>
        <v>-8.8992974238875866E-2</v>
      </c>
      <c r="I43" s="137">
        <v>7631</v>
      </c>
      <c r="J43" s="138">
        <f t="shared" si="28"/>
        <v>0.10786875725900114</v>
      </c>
      <c r="K43" s="137">
        <v>2417</v>
      </c>
      <c r="L43" s="138">
        <f t="shared" si="29"/>
        <v>-0.17900815217391308</v>
      </c>
      <c r="M43" s="137">
        <v>60644</v>
      </c>
      <c r="N43" s="138">
        <f t="shared" si="30"/>
        <v>0.10745069393718043</v>
      </c>
      <c r="O43" s="137">
        <v>2933</v>
      </c>
      <c r="P43" s="138">
        <f t="shared" si="31"/>
        <v>0.61419922949917449</v>
      </c>
      <c r="Q43" s="137">
        <v>3187</v>
      </c>
      <c r="R43" s="138">
        <f t="shared" si="32"/>
        <v>-0.26920431093785824</v>
      </c>
      <c r="S43" s="137">
        <f t="shared" si="50"/>
        <v>38844</v>
      </c>
      <c r="T43" s="138">
        <f t="shared" si="33"/>
        <v>0.26701024202492007</v>
      </c>
      <c r="U43" s="137">
        <v>12251</v>
      </c>
      <c r="V43" s="138">
        <f t="shared" si="34"/>
        <v>0.22046224347479582</v>
      </c>
      <c r="W43" s="137">
        <v>7705</v>
      </c>
      <c r="X43" s="138">
        <f t="shared" si="35"/>
        <v>0.25795918367346937</v>
      </c>
      <c r="Y43" s="137">
        <v>8916</v>
      </c>
      <c r="Z43" s="138">
        <f t="shared" si="36"/>
        <v>0.19277591973244146</v>
      </c>
      <c r="AA43" s="137">
        <v>9972</v>
      </c>
      <c r="AB43" s="138">
        <f t="shared" si="37"/>
        <v>0.42051282051282057</v>
      </c>
      <c r="AC43" s="137">
        <v>623</v>
      </c>
      <c r="AD43" s="138">
        <f t="shared" si="38"/>
        <v>5.2364864864864913E-2</v>
      </c>
      <c r="AE43" s="137">
        <v>704</v>
      </c>
      <c r="AF43" s="138">
        <f t="shared" si="39"/>
        <v>-0.15384615384615385</v>
      </c>
      <c r="AG43" s="137">
        <v>1016</v>
      </c>
      <c r="AH43" s="138">
        <f t="shared" si="40"/>
        <v>0.22409638554216871</v>
      </c>
      <c r="AI43" s="137">
        <v>937</v>
      </c>
      <c r="AJ43" s="138">
        <f t="shared" si="41"/>
        <v>-2.0898641588296796E-2</v>
      </c>
      <c r="AK43" s="137">
        <v>1441</v>
      </c>
      <c r="AL43" s="138">
        <f t="shared" si="42"/>
        <v>0.27409372236958451</v>
      </c>
      <c r="AM43" s="137">
        <v>223</v>
      </c>
      <c r="AN43" s="138">
        <f t="shared" si="43"/>
        <v>1.8264840182648401E-2</v>
      </c>
      <c r="AO43" s="137">
        <v>212</v>
      </c>
      <c r="AP43" s="138">
        <f t="shared" si="44"/>
        <v>-1.851851851851849E-2</v>
      </c>
      <c r="AQ43" s="137">
        <v>325</v>
      </c>
      <c r="AR43" s="138">
        <f t="shared" si="45"/>
        <v>-0.49139280125195617</v>
      </c>
      <c r="AS43" s="137">
        <f t="shared" si="51"/>
        <v>129618</v>
      </c>
      <c r="AT43" s="138">
        <f t="shared" si="46"/>
        <v>0.12458029307906537</v>
      </c>
      <c r="AU43" s="139">
        <v>137012</v>
      </c>
      <c r="AV43" s="140">
        <f t="shared" si="47"/>
        <v>9.899735301195145E-2</v>
      </c>
    </row>
    <row r="44" spans="2:48" ht="15" hidden="1" customHeight="1" outlineLevel="1">
      <c r="B44" s="34" t="s">
        <v>39</v>
      </c>
      <c r="C44" s="137">
        <v>6625</v>
      </c>
      <c r="D44" s="138">
        <f t="shared" si="25"/>
        <v>-0.30744302738866824</v>
      </c>
      <c r="E44" s="137">
        <v>4656</v>
      </c>
      <c r="F44" s="138">
        <f t="shared" si="26"/>
        <v>-8.8667058132707033E-2</v>
      </c>
      <c r="G44" s="137">
        <v>3773</v>
      </c>
      <c r="H44" s="138">
        <f t="shared" si="27"/>
        <v>5.656678801456172E-2</v>
      </c>
      <c r="I44" s="137">
        <v>8182</v>
      </c>
      <c r="J44" s="138">
        <f t="shared" si="28"/>
        <v>-1.951695535496456E-3</v>
      </c>
      <c r="K44" s="137">
        <v>2229</v>
      </c>
      <c r="L44" s="138">
        <f t="shared" si="29"/>
        <v>0.14719505918682452</v>
      </c>
      <c r="M44" s="137">
        <v>52426</v>
      </c>
      <c r="N44" s="138">
        <f t="shared" si="30"/>
        <v>5.7935627081021179E-2</v>
      </c>
      <c r="O44" s="137">
        <v>2564</v>
      </c>
      <c r="P44" s="138">
        <f t="shared" si="31"/>
        <v>0.59254658385093162</v>
      </c>
      <c r="Q44" s="137">
        <v>4718</v>
      </c>
      <c r="R44" s="138">
        <f t="shared" si="32"/>
        <v>-0.14868278599783469</v>
      </c>
      <c r="S44" s="137">
        <f t="shared" si="50"/>
        <v>32810</v>
      </c>
      <c r="T44" s="138">
        <f t="shared" si="33"/>
        <v>0.12613694868714598</v>
      </c>
      <c r="U44" s="137">
        <v>9503</v>
      </c>
      <c r="V44" s="138">
        <f t="shared" si="34"/>
        <v>-6.7144399725139858E-2</v>
      </c>
      <c r="W44" s="137">
        <v>6977</v>
      </c>
      <c r="X44" s="138">
        <f t="shared" si="35"/>
        <v>0.39763621794871784</v>
      </c>
      <c r="Y44" s="137">
        <v>8222</v>
      </c>
      <c r="Z44" s="138">
        <f t="shared" si="36"/>
        <v>6.2823164426059952E-2</v>
      </c>
      <c r="AA44" s="137">
        <v>8108</v>
      </c>
      <c r="AB44" s="138">
        <f t="shared" si="37"/>
        <v>0.3035369774919614</v>
      </c>
      <c r="AC44" s="137">
        <v>676</v>
      </c>
      <c r="AD44" s="138">
        <f t="shared" si="38"/>
        <v>0.35200000000000009</v>
      </c>
      <c r="AE44" s="137">
        <v>717</v>
      </c>
      <c r="AF44" s="138">
        <f t="shared" si="39"/>
        <v>-0.11699507389162567</v>
      </c>
      <c r="AG44" s="137">
        <v>1652</v>
      </c>
      <c r="AH44" s="138">
        <f t="shared" si="40"/>
        <v>-0.29881154499151108</v>
      </c>
      <c r="AI44" s="137">
        <v>1080</v>
      </c>
      <c r="AJ44" s="138">
        <f t="shared" si="41"/>
        <v>-4.5092838196286511E-2</v>
      </c>
      <c r="AK44" s="137">
        <v>2243</v>
      </c>
      <c r="AL44" s="138">
        <f t="shared" si="42"/>
        <v>1.0826369545032497</v>
      </c>
      <c r="AM44" s="137">
        <v>225</v>
      </c>
      <c r="AN44" s="138">
        <f t="shared" si="43"/>
        <v>0.21621621621621623</v>
      </c>
      <c r="AO44" s="137">
        <v>276</v>
      </c>
      <c r="AP44" s="138">
        <f t="shared" si="44"/>
        <v>0.26605504587155959</v>
      </c>
      <c r="AQ44" s="137">
        <v>757</v>
      </c>
      <c r="AR44" s="138">
        <f t="shared" si="45"/>
        <v>0.5705394190871369</v>
      </c>
      <c r="AS44" s="137">
        <f t="shared" si="51"/>
        <v>118984</v>
      </c>
      <c r="AT44" s="138">
        <f t="shared" si="46"/>
        <v>6.7848937392303243E-2</v>
      </c>
      <c r="AU44" s="139">
        <v>125609</v>
      </c>
      <c r="AV44" s="140">
        <f t="shared" si="47"/>
        <v>3.8176708818910665E-2</v>
      </c>
    </row>
    <row r="45" spans="2:48" collapsed="1">
      <c r="B45" s="148">
        <v>2008</v>
      </c>
      <c r="C45" s="149">
        <v>199470</v>
      </c>
      <c r="D45" s="150">
        <f t="shared" si="25"/>
        <v>-6.0790273556230456E-3</v>
      </c>
      <c r="E45" s="149">
        <v>71886</v>
      </c>
      <c r="F45" s="150">
        <f t="shared" si="26"/>
        <v>4.4642078646786931E-2</v>
      </c>
      <c r="G45" s="149">
        <v>39197</v>
      </c>
      <c r="H45" s="150">
        <f t="shared" si="27"/>
        <v>-6.7026872634660672E-2</v>
      </c>
      <c r="I45" s="149">
        <v>90613</v>
      </c>
      <c r="J45" s="150">
        <f t="shared" si="28"/>
        <v>-9.7913866395654692E-3</v>
      </c>
      <c r="K45" s="149">
        <v>19667</v>
      </c>
      <c r="L45" s="150">
        <f t="shared" si="29"/>
        <v>-0.14084137870778912</v>
      </c>
      <c r="M45" s="149">
        <v>689522</v>
      </c>
      <c r="N45" s="150">
        <f t="shared" si="30"/>
        <v>2.5020403127141488E-2</v>
      </c>
      <c r="O45" s="149">
        <v>40823</v>
      </c>
      <c r="P45" s="150">
        <f t="shared" si="31"/>
        <v>0.17818696066264539</v>
      </c>
      <c r="Q45" s="149">
        <v>36875</v>
      </c>
      <c r="R45" s="150">
        <f t="shared" si="32"/>
        <v>-6.3753618036865856E-2</v>
      </c>
      <c r="S45" s="149">
        <f t="shared" si="50"/>
        <v>233533</v>
      </c>
      <c r="T45" s="150">
        <f t="shared" si="33"/>
        <v>0.11219960566546328</v>
      </c>
      <c r="U45" s="149">
        <v>72910</v>
      </c>
      <c r="V45" s="150">
        <f t="shared" si="34"/>
        <v>8.3792903542282859E-2</v>
      </c>
      <c r="W45" s="149">
        <v>54301</v>
      </c>
      <c r="X45" s="150">
        <f t="shared" si="35"/>
        <v>0.29947112738411463</v>
      </c>
      <c r="Y45" s="149">
        <v>54550</v>
      </c>
      <c r="Z45" s="150">
        <f t="shared" si="36"/>
        <v>1.5545006050451393E-2</v>
      </c>
      <c r="AA45" s="149">
        <v>51772</v>
      </c>
      <c r="AB45" s="150">
        <f t="shared" si="37"/>
        <v>9.6887645924701893E-2</v>
      </c>
      <c r="AC45" s="149">
        <v>11299</v>
      </c>
      <c r="AD45" s="150">
        <f t="shared" si="38"/>
        <v>0.2223063608827347</v>
      </c>
      <c r="AE45" s="149">
        <v>9773</v>
      </c>
      <c r="AF45" s="150">
        <f t="shared" si="39"/>
        <v>4.8492651003111176E-2</v>
      </c>
      <c r="AG45" s="149">
        <v>20986</v>
      </c>
      <c r="AH45" s="150">
        <f t="shared" si="40"/>
        <v>0.18064697609001401</v>
      </c>
      <c r="AI45" s="149">
        <v>20679</v>
      </c>
      <c r="AJ45" s="150">
        <f t="shared" si="41"/>
        <v>0.46234354006081602</v>
      </c>
      <c r="AK45" s="149">
        <v>32541</v>
      </c>
      <c r="AL45" s="150">
        <f t="shared" si="42"/>
        <v>0.21557713858797167</v>
      </c>
      <c r="AM45" s="149">
        <v>2431</v>
      </c>
      <c r="AN45" s="150">
        <f t="shared" si="43"/>
        <v>4.1113490364025784E-2</v>
      </c>
      <c r="AO45" s="149">
        <v>3899</v>
      </c>
      <c r="AP45" s="150">
        <f t="shared" si="44"/>
        <v>0.28935185185185186</v>
      </c>
      <c r="AQ45" s="149">
        <v>7628</v>
      </c>
      <c r="AR45" s="150">
        <f t="shared" si="45"/>
        <v>-0.22456033343499038</v>
      </c>
      <c r="AS45" s="149">
        <f t="shared" si="51"/>
        <v>1331352</v>
      </c>
      <c r="AT45" s="150">
        <f t="shared" si="46"/>
        <v>4.4710579468821621E-2</v>
      </c>
      <c r="AU45" s="146">
        <v>1530822</v>
      </c>
      <c r="AV45" s="147">
        <f t="shared" si="47"/>
        <v>3.780039374562727E-2</v>
      </c>
    </row>
    <row r="46" spans="2:48" hidden="1" outlineLevel="1">
      <c r="B46" s="34" t="s">
        <v>28</v>
      </c>
      <c r="C46" s="151">
        <v>9224</v>
      </c>
      <c r="D46" s="152">
        <f t="shared" si="25"/>
        <v>-0.28161993769470406</v>
      </c>
      <c r="E46" s="151">
        <v>4574</v>
      </c>
      <c r="F46" s="152">
        <f t="shared" si="26"/>
        <v>-9.5511172631995267E-2</v>
      </c>
      <c r="G46" s="151">
        <v>3822</v>
      </c>
      <c r="H46" s="152">
        <f t="shared" si="27"/>
        <v>-9.1082045184304405E-2</v>
      </c>
      <c r="I46" s="151">
        <v>7181</v>
      </c>
      <c r="J46" s="152">
        <f t="shared" si="28"/>
        <v>-8.4289722009691426E-2</v>
      </c>
      <c r="K46" s="151">
        <v>1283</v>
      </c>
      <c r="L46" s="152">
        <f t="shared" si="29"/>
        <v>-0.23539928486293205</v>
      </c>
      <c r="M46" s="151">
        <v>51983</v>
      </c>
      <c r="N46" s="152">
        <f t="shared" si="30"/>
        <v>-0.14977101733725873</v>
      </c>
      <c r="O46" s="151">
        <v>2256</v>
      </c>
      <c r="P46" s="152">
        <f t="shared" si="31"/>
        <v>0.3672727272727272</v>
      </c>
      <c r="Q46" s="151">
        <v>2158</v>
      </c>
      <c r="R46" s="152">
        <f t="shared" si="32"/>
        <v>-9.0219224283305199E-2</v>
      </c>
      <c r="S46" s="151">
        <f>U46+W46+Y46+AA46</f>
        <v>40338</v>
      </c>
      <c r="T46" s="152">
        <f t="shared" si="33"/>
        <v>0.39848842046872823</v>
      </c>
      <c r="U46" s="151">
        <v>12742</v>
      </c>
      <c r="V46" s="152">
        <f t="shared" si="34"/>
        <v>0.22992277992277987</v>
      </c>
      <c r="W46" s="151">
        <v>7596</v>
      </c>
      <c r="X46" s="152">
        <f t="shared" si="35"/>
        <v>0.25844930417495027</v>
      </c>
      <c r="Y46" s="151">
        <v>9044</v>
      </c>
      <c r="Z46" s="152">
        <f t="shared" si="36"/>
        <v>0.5271867612293144</v>
      </c>
      <c r="AA46" s="151">
        <v>10956</v>
      </c>
      <c r="AB46" s="152">
        <f t="shared" si="37"/>
        <v>0.67882316886300953</v>
      </c>
      <c r="AC46" s="151">
        <v>694</v>
      </c>
      <c r="AD46" s="152">
        <f t="shared" si="38"/>
        <v>8.6071987480438095E-2</v>
      </c>
      <c r="AE46" s="151">
        <v>790</v>
      </c>
      <c r="AF46" s="152">
        <f t="shared" si="39"/>
        <v>-3.3047735618115026E-2</v>
      </c>
      <c r="AG46" s="151">
        <v>1260</v>
      </c>
      <c r="AH46" s="152">
        <f t="shared" si="40"/>
        <v>0.43671607753705821</v>
      </c>
      <c r="AI46" s="151">
        <v>1231</v>
      </c>
      <c r="AJ46" s="152">
        <f t="shared" si="41"/>
        <v>2.8404344193817987E-2</v>
      </c>
      <c r="AK46" s="151">
        <v>1675</v>
      </c>
      <c r="AL46" s="152">
        <f t="shared" si="42"/>
        <v>0.60287081339712922</v>
      </c>
      <c r="AM46" s="151">
        <v>202</v>
      </c>
      <c r="AN46" s="152">
        <f t="shared" si="43"/>
        <v>-0.21400778210116733</v>
      </c>
      <c r="AO46" s="151">
        <v>236</v>
      </c>
      <c r="AP46" s="152">
        <f t="shared" si="44"/>
        <v>-0.40253164556962029</v>
      </c>
      <c r="AQ46" s="151">
        <v>827</v>
      </c>
      <c r="AR46" s="152">
        <f t="shared" si="45"/>
        <v>-0.54734537493158175</v>
      </c>
      <c r="AS46" s="151">
        <f>AU46-C46</f>
        <v>120510</v>
      </c>
      <c r="AT46" s="152">
        <f t="shared" si="46"/>
        <v>5.5740057742694749E-3</v>
      </c>
      <c r="AU46" s="139">
        <v>129734</v>
      </c>
      <c r="AV46" s="140">
        <f t="shared" si="47"/>
        <v>-2.2218537555960816E-2</v>
      </c>
    </row>
    <row r="47" spans="2:48" hidden="1" outlineLevel="1">
      <c r="B47" s="34" t="s">
        <v>29</v>
      </c>
      <c r="C47" s="151">
        <v>10323</v>
      </c>
      <c r="D47" s="152">
        <f t="shared" si="25"/>
        <v>-0.14939024390243905</v>
      </c>
      <c r="E47" s="151">
        <v>4782</v>
      </c>
      <c r="F47" s="152">
        <f t="shared" si="26"/>
        <v>-7.4719800747198306E-3</v>
      </c>
      <c r="G47" s="151">
        <v>2850</v>
      </c>
      <c r="H47" s="152">
        <f t="shared" si="27"/>
        <v>-0.2021276595744681</v>
      </c>
      <c r="I47" s="151">
        <v>9246</v>
      </c>
      <c r="J47" s="152">
        <f t="shared" si="28"/>
        <v>-0.14555031882450786</v>
      </c>
      <c r="K47" s="151">
        <v>974</v>
      </c>
      <c r="L47" s="152">
        <f t="shared" si="29"/>
        <v>-0.26546003016591246</v>
      </c>
      <c r="M47" s="151">
        <v>57006</v>
      </c>
      <c r="N47" s="152">
        <f t="shared" si="30"/>
        <v>3.0812628838016609E-2</v>
      </c>
      <c r="O47" s="151">
        <v>2204</v>
      </c>
      <c r="P47" s="152">
        <f t="shared" si="31"/>
        <v>0.44904667981591051</v>
      </c>
      <c r="Q47" s="151">
        <v>1679</v>
      </c>
      <c r="R47" s="152">
        <f t="shared" si="32"/>
        <v>-0.37257100149476829</v>
      </c>
      <c r="S47" s="151">
        <f t="shared" ref="S47:S58" si="52">U47+W47+Y47+AA47</f>
        <v>34958</v>
      </c>
      <c r="T47" s="152">
        <f t="shared" si="33"/>
        <v>0.45023853972204941</v>
      </c>
      <c r="U47" s="151">
        <v>11616</v>
      </c>
      <c r="V47" s="152">
        <f t="shared" si="34"/>
        <v>0.41039339485186987</v>
      </c>
      <c r="W47" s="151">
        <v>7596</v>
      </c>
      <c r="X47" s="152">
        <f t="shared" si="35"/>
        <v>0.50445632798573969</v>
      </c>
      <c r="Y47" s="151">
        <v>7815</v>
      </c>
      <c r="Z47" s="152">
        <f t="shared" si="36"/>
        <v>0.51014492753623197</v>
      </c>
      <c r="AA47" s="151">
        <v>7931</v>
      </c>
      <c r="AB47" s="152">
        <f t="shared" si="37"/>
        <v>0.40496014171833483</v>
      </c>
      <c r="AC47" s="151">
        <v>987</v>
      </c>
      <c r="AD47" s="152">
        <f t="shared" si="38"/>
        <v>-0.19821283509342003</v>
      </c>
      <c r="AE47" s="151">
        <v>1118</v>
      </c>
      <c r="AF47" s="152">
        <f t="shared" si="39"/>
        <v>4.9765258215962449E-2</v>
      </c>
      <c r="AG47" s="151">
        <v>1510</v>
      </c>
      <c r="AH47" s="152">
        <f t="shared" si="40"/>
        <v>4.2817679558011079E-2</v>
      </c>
      <c r="AI47" s="151">
        <v>1001</v>
      </c>
      <c r="AJ47" s="152">
        <f t="shared" si="41"/>
        <v>0.14925373134328357</v>
      </c>
      <c r="AK47" s="151">
        <v>2136</v>
      </c>
      <c r="AL47" s="152">
        <f t="shared" si="42"/>
        <v>1.3242655059847661</v>
      </c>
      <c r="AM47" s="151">
        <v>114</v>
      </c>
      <c r="AN47" s="152">
        <f t="shared" si="43"/>
        <v>-0.1428571428571429</v>
      </c>
      <c r="AO47" s="151">
        <v>169</v>
      </c>
      <c r="AP47" s="152">
        <f t="shared" si="44"/>
        <v>-0.47839506172839508</v>
      </c>
      <c r="AQ47" s="151">
        <v>673</v>
      </c>
      <c r="AR47" s="152">
        <f t="shared" si="45"/>
        <v>0.11608623548922048</v>
      </c>
      <c r="AS47" s="151">
        <f t="shared" ref="AS47:AS58" si="53">AU47-C47</f>
        <v>121407</v>
      </c>
      <c r="AT47" s="152">
        <f t="shared" si="46"/>
        <v>9.6374226757574455E-2</v>
      </c>
      <c r="AU47" s="139">
        <v>131730</v>
      </c>
      <c r="AV47" s="140">
        <f t="shared" si="47"/>
        <v>7.21000073247553E-2</v>
      </c>
    </row>
    <row r="48" spans="2:48" hidden="1" outlineLevel="1">
      <c r="B48" s="34" t="s">
        <v>30</v>
      </c>
      <c r="C48" s="151">
        <v>14744</v>
      </c>
      <c r="D48" s="152">
        <f t="shared" si="25"/>
        <v>-0.21707731520815632</v>
      </c>
      <c r="E48" s="151">
        <v>7455</v>
      </c>
      <c r="F48" s="152">
        <f t="shared" si="26"/>
        <v>0.15241923017467918</v>
      </c>
      <c r="G48" s="151">
        <v>3559</v>
      </c>
      <c r="H48" s="152">
        <f t="shared" si="27"/>
        <v>1.1366865586814434E-2</v>
      </c>
      <c r="I48" s="151">
        <v>7041</v>
      </c>
      <c r="J48" s="152">
        <f t="shared" si="28"/>
        <v>-0.21003029283069674</v>
      </c>
      <c r="K48" s="151">
        <v>1658</v>
      </c>
      <c r="L48" s="152">
        <f t="shared" si="29"/>
        <v>-0.33440385387394622</v>
      </c>
      <c r="M48" s="151">
        <v>66463</v>
      </c>
      <c r="N48" s="152">
        <f t="shared" si="30"/>
        <v>-9.2246336233388404E-2</v>
      </c>
      <c r="O48" s="151">
        <v>2569</v>
      </c>
      <c r="P48" s="152">
        <f t="shared" si="31"/>
        <v>-0.28836565096952904</v>
      </c>
      <c r="Q48" s="151">
        <v>2180</v>
      </c>
      <c r="R48" s="152">
        <f t="shared" si="32"/>
        <v>-0.37338315607933314</v>
      </c>
      <c r="S48" s="151">
        <f t="shared" si="52"/>
        <v>19287</v>
      </c>
      <c r="T48" s="152">
        <f t="shared" si="33"/>
        <v>0.12908324552160177</v>
      </c>
      <c r="U48" s="151">
        <v>6970</v>
      </c>
      <c r="V48" s="152">
        <f t="shared" si="34"/>
        <v>1.960210649502625E-2</v>
      </c>
      <c r="W48" s="151">
        <v>4568</v>
      </c>
      <c r="X48" s="152">
        <f t="shared" si="35"/>
        <v>0.34550810014727551</v>
      </c>
      <c r="Y48" s="151">
        <v>3888</v>
      </c>
      <c r="Z48" s="152">
        <f t="shared" si="36"/>
        <v>0.20297029702970293</v>
      </c>
      <c r="AA48" s="151">
        <v>3861</v>
      </c>
      <c r="AB48" s="152">
        <f t="shared" si="37"/>
        <v>6.6869300911854168E-2</v>
      </c>
      <c r="AC48" s="151">
        <v>1111</v>
      </c>
      <c r="AD48" s="152">
        <f t="shared" si="38"/>
        <v>-0.24524456521739135</v>
      </c>
      <c r="AE48" s="151">
        <v>817</v>
      </c>
      <c r="AF48" s="152">
        <f t="shared" si="39"/>
        <v>-0.1119565217391304</v>
      </c>
      <c r="AG48" s="151">
        <v>1466</v>
      </c>
      <c r="AH48" s="152">
        <f t="shared" si="40"/>
        <v>5.6957462148522042E-2</v>
      </c>
      <c r="AI48" s="151">
        <v>900</v>
      </c>
      <c r="AJ48" s="152">
        <f t="shared" si="41"/>
        <v>-7.6923076923076872E-2</v>
      </c>
      <c r="AK48" s="151">
        <v>2386</v>
      </c>
      <c r="AL48" s="152">
        <f t="shared" si="42"/>
        <v>0.36264991433466598</v>
      </c>
      <c r="AM48" s="151">
        <v>153</v>
      </c>
      <c r="AN48" s="152">
        <f t="shared" si="43"/>
        <v>-0.23115577889447236</v>
      </c>
      <c r="AO48" s="151">
        <v>242</v>
      </c>
      <c r="AP48" s="152">
        <f t="shared" si="44"/>
        <v>-0.3202247191011236</v>
      </c>
      <c r="AQ48" s="151">
        <v>915</v>
      </c>
      <c r="AR48" s="152">
        <f t="shared" si="45"/>
        <v>0.31844380403458206</v>
      </c>
      <c r="AS48" s="151">
        <f t="shared" si="53"/>
        <v>118202</v>
      </c>
      <c r="AT48" s="152">
        <f t="shared" si="46"/>
        <v>-6.5847914394550067E-2</v>
      </c>
      <c r="AU48" s="139">
        <v>132946</v>
      </c>
      <c r="AV48" s="140">
        <f t="shared" si="47"/>
        <v>-8.5439511302505378E-2</v>
      </c>
    </row>
    <row r="49" spans="2:48" hidden="1" outlineLevel="1">
      <c r="B49" s="34" t="s">
        <v>31</v>
      </c>
      <c r="C49" s="151">
        <v>22431</v>
      </c>
      <c r="D49" s="152">
        <f t="shared" si="25"/>
        <v>-4.4825137582105157E-3</v>
      </c>
      <c r="E49" s="151">
        <v>4984</v>
      </c>
      <c r="F49" s="152">
        <f t="shared" si="26"/>
        <v>-0.15682625613263412</v>
      </c>
      <c r="G49" s="151">
        <v>3283</v>
      </c>
      <c r="H49" s="152">
        <f t="shared" si="27"/>
        <v>2.0516008703761246E-2</v>
      </c>
      <c r="I49" s="151">
        <v>7206</v>
      </c>
      <c r="J49" s="152">
        <f t="shared" si="28"/>
        <v>-9.9700149925037507E-2</v>
      </c>
      <c r="K49" s="151">
        <v>1109</v>
      </c>
      <c r="L49" s="152">
        <f t="shared" si="29"/>
        <v>-0.43331630045988756</v>
      </c>
      <c r="M49" s="151">
        <v>54121</v>
      </c>
      <c r="N49" s="152">
        <f t="shared" si="30"/>
        <v>-0.19708927988606351</v>
      </c>
      <c r="O49" s="151">
        <v>3339</v>
      </c>
      <c r="P49" s="152">
        <f t="shared" si="31"/>
        <v>2.6437134952351782E-2</v>
      </c>
      <c r="Q49" s="151">
        <v>1752</v>
      </c>
      <c r="R49" s="152">
        <f t="shared" si="32"/>
        <v>-0.38396624472573837</v>
      </c>
      <c r="S49" s="151">
        <f t="shared" si="52"/>
        <v>2315</v>
      </c>
      <c r="T49" s="152">
        <f t="shared" si="33"/>
        <v>0.72375279225614286</v>
      </c>
      <c r="U49" s="151">
        <v>318</v>
      </c>
      <c r="V49" s="152">
        <f t="shared" si="34"/>
        <v>3.9215686274509887E-2</v>
      </c>
      <c r="W49" s="151">
        <v>747</v>
      </c>
      <c r="X49" s="152">
        <f t="shared" si="35"/>
        <v>1.0465753424657533</v>
      </c>
      <c r="Y49" s="151">
        <v>1199</v>
      </c>
      <c r="Z49" s="152">
        <f t="shared" si="36"/>
        <v>1.4173387096774195</v>
      </c>
      <c r="AA49" s="151">
        <v>51</v>
      </c>
      <c r="AB49" s="152">
        <f t="shared" si="37"/>
        <v>-0.71022727272727271</v>
      </c>
      <c r="AC49" s="151">
        <v>968</v>
      </c>
      <c r="AD49" s="152">
        <f t="shared" si="38"/>
        <v>0.16346153846153855</v>
      </c>
      <c r="AE49" s="151">
        <v>666</v>
      </c>
      <c r="AF49" s="152">
        <f t="shared" si="39"/>
        <v>-0.13842173350582143</v>
      </c>
      <c r="AG49" s="151">
        <v>1320</v>
      </c>
      <c r="AH49" s="152">
        <f t="shared" si="40"/>
        <v>-6.1833688699360345E-2</v>
      </c>
      <c r="AI49" s="151">
        <v>1677</v>
      </c>
      <c r="AJ49" s="152">
        <f t="shared" si="41"/>
        <v>-4.6075085324232101E-2</v>
      </c>
      <c r="AK49" s="151">
        <v>2582</v>
      </c>
      <c r="AL49" s="152">
        <f t="shared" si="42"/>
        <v>-0.25761932144910871</v>
      </c>
      <c r="AM49" s="151">
        <v>128</v>
      </c>
      <c r="AN49" s="152">
        <f t="shared" si="43"/>
        <v>-0.43111111111111111</v>
      </c>
      <c r="AO49" s="151">
        <v>421</v>
      </c>
      <c r="AP49" s="152">
        <f t="shared" si="44"/>
        <v>0.36688311688311681</v>
      </c>
      <c r="AQ49" s="151">
        <v>1622</v>
      </c>
      <c r="AR49" s="152">
        <f t="shared" si="45"/>
        <v>1.8861209964412811</v>
      </c>
      <c r="AS49" s="151">
        <f t="shared" si="53"/>
        <v>87493</v>
      </c>
      <c r="AT49" s="152">
        <f t="shared" si="46"/>
        <v>-0.15283990782160772</v>
      </c>
      <c r="AU49" s="139">
        <v>109924</v>
      </c>
      <c r="AV49" s="140">
        <f t="shared" si="47"/>
        <v>-0.12626977187822908</v>
      </c>
    </row>
    <row r="50" spans="2:48" hidden="1" outlineLevel="1">
      <c r="B50" s="34" t="s">
        <v>32</v>
      </c>
      <c r="C50" s="151">
        <v>31903</v>
      </c>
      <c r="D50" s="152">
        <f t="shared" si="25"/>
        <v>1.7217740649810187E-2</v>
      </c>
      <c r="E50" s="151">
        <v>7205</v>
      </c>
      <c r="F50" s="152">
        <f t="shared" si="26"/>
        <v>0.10709895513214507</v>
      </c>
      <c r="G50" s="151">
        <v>4322</v>
      </c>
      <c r="H50" s="152">
        <f t="shared" si="27"/>
        <v>0.32495401594114037</v>
      </c>
      <c r="I50" s="151">
        <v>7686</v>
      </c>
      <c r="J50" s="152">
        <f t="shared" si="28"/>
        <v>5.6059356966199569E-2</v>
      </c>
      <c r="K50" s="151">
        <v>2250</v>
      </c>
      <c r="L50" s="152">
        <f t="shared" si="29"/>
        <v>-0.16013437849944012</v>
      </c>
      <c r="M50" s="151">
        <v>60915</v>
      </c>
      <c r="N50" s="152">
        <f t="shared" si="30"/>
        <v>-0.1024885444446082</v>
      </c>
      <c r="O50" s="151">
        <v>4053</v>
      </c>
      <c r="P50" s="152">
        <f t="shared" si="31"/>
        <v>-0.17822384428223847</v>
      </c>
      <c r="Q50" s="151">
        <v>7144</v>
      </c>
      <c r="R50" s="152">
        <f t="shared" si="32"/>
        <v>-5.6274768824306487E-2</v>
      </c>
      <c r="S50" s="151">
        <f t="shared" si="52"/>
        <v>2428</v>
      </c>
      <c r="T50" s="152">
        <f t="shared" si="33"/>
        <v>1.0216486261448794</v>
      </c>
      <c r="U50" s="151">
        <v>264</v>
      </c>
      <c r="V50" s="152">
        <f t="shared" si="34"/>
        <v>0.29411764705882359</v>
      </c>
      <c r="W50" s="151">
        <v>576</v>
      </c>
      <c r="X50" s="152">
        <f t="shared" si="35"/>
        <v>0.19750519750519757</v>
      </c>
      <c r="Y50" s="151">
        <v>1515</v>
      </c>
      <c r="Z50" s="152">
        <f t="shared" si="36"/>
        <v>2.0299999999999998</v>
      </c>
      <c r="AA50" s="151">
        <v>73</v>
      </c>
      <c r="AB50" s="152">
        <f t="shared" si="37"/>
        <v>3.5625</v>
      </c>
      <c r="AC50" s="151">
        <v>699</v>
      </c>
      <c r="AD50" s="152">
        <f t="shared" si="38"/>
        <v>0.37328094302554038</v>
      </c>
      <c r="AE50" s="151">
        <v>656</v>
      </c>
      <c r="AF50" s="152">
        <f t="shared" si="39"/>
        <v>-0.21248499399759901</v>
      </c>
      <c r="AG50" s="151">
        <v>2049</v>
      </c>
      <c r="AH50" s="152">
        <f t="shared" si="40"/>
        <v>0.10398706896551735</v>
      </c>
      <c r="AI50" s="151">
        <v>2052</v>
      </c>
      <c r="AJ50" s="152">
        <f t="shared" si="41"/>
        <v>0.1362126245847175</v>
      </c>
      <c r="AK50" s="151">
        <v>4238</v>
      </c>
      <c r="AL50" s="152">
        <f t="shared" si="42"/>
        <v>-0.20398196844477834</v>
      </c>
      <c r="AM50" s="151">
        <v>140</v>
      </c>
      <c r="AN50" s="152">
        <f t="shared" si="43"/>
        <v>-0.18128654970760238</v>
      </c>
      <c r="AO50" s="151">
        <v>327</v>
      </c>
      <c r="AP50" s="152">
        <f t="shared" si="44"/>
        <v>-1.2084592145015116E-2</v>
      </c>
      <c r="AQ50" s="151">
        <v>721</v>
      </c>
      <c r="AR50" s="152">
        <f t="shared" si="45"/>
        <v>-0.15076560659599525</v>
      </c>
      <c r="AS50" s="151">
        <f t="shared" si="53"/>
        <v>106885</v>
      </c>
      <c r="AT50" s="152">
        <f t="shared" si="46"/>
        <v>-5.394760134537091E-2</v>
      </c>
      <c r="AU50" s="139">
        <v>138788</v>
      </c>
      <c r="AV50" s="140">
        <f t="shared" si="47"/>
        <v>-3.8484720422881646E-2</v>
      </c>
    </row>
    <row r="51" spans="2:48" hidden="1" outlineLevel="1">
      <c r="B51" s="34" t="s">
        <v>33</v>
      </c>
      <c r="C51" s="151">
        <v>27223</v>
      </c>
      <c r="D51" s="152">
        <f t="shared" si="25"/>
        <v>0.13908531737729612</v>
      </c>
      <c r="E51" s="151">
        <v>8108</v>
      </c>
      <c r="F51" s="152">
        <f t="shared" si="26"/>
        <v>3.1158590868625158E-2</v>
      </c>
      <c r="G51" s="151">
        <v>3649</v>
      </c>
      <c r="H51" s="152">
        <f t="shared" si="27"/>
        <v>-2.848775292864747E-2</v>
      </c>
      <c r="I51" s="151">
        <v>6419</v>
      </c>
      <c r="J51" s="152">
        <f t="shared" si="28"/>
        <v>-0.10921454343602555</v>
      </c>
      <c r="K51" s="151">
        <v>1631</v>
      </c>
      <c r="L51" s="152">
        <f t="shared" si="29"/>
        <v>-0.31441782261454387</v>
      </c>
      <c r="M51" s="151">
        <v>56701</v>
      </c>
      <c r="N51" s="152">
        <f t="shared" si="30"/>
        <v>-9.3103227663862365E-2</v>
      </c>
      <c r="O51" s="151">
        <v>4071</v>
      </c>
      <c r="P51" s="152">
        <f t="shared" si="31"/>
        <v>-0.17807389460932765</v>
      </c>
      <c r="Q51" s="151">
        <v>3417</v>
      </c>
      <c r="R51" s="152">
        <f t="shared" si="32"/>
        <v>-0.12294661190965095</v>
      </c>
      <c r="S51" s="151">
        <f t="shared" si="52"/>
        <v>2896</v>
      </c>
      <c r="T51" s="152">
        <f t="shared" si="33"/>
        <v>0.73933933933933926</v>
      </c>
      <c r="U51" s="151">
        <v>342</v>
      </c>
      <c r="V51" s="152">
        <f t="shared" si="34"/>
        <v>0.1399999999999999</v>
      </c>
      <c r="W51" s="151">
        <v>980</v>
      </c>
      <c r="X51" s="152">
        <f t="shared" si="35"/>
        <v>0.3049267643142477</v>
      </c>
      <c r="Y51" s="151">
        <v>1537</v>
      </c>
      <c r="Z51" s="152">
        <f t="shared" si="36"/>
        <v>2.2771855010660982</v>
      </c>
      <c r="AA51" s="151">
        <v>37</v>
      </c>
      <c r="AB51" s="152">
        <f t="shared" si="37"/>
        <v>-0.74482758620689649</v>
      </c>
      <c r="AC51" s="151">
        <v>960</v>
      </c>
      <c r="AD51" s="152">
        <f t="shared" si="38"/>
        <v>0.24513618677042803</v>
      </c>
      <c r="AE51" s="151">
        <v>822</v>
      </c>
      <c r="AF51" s="152">
        <f t="shared" si="39"/>
        <v>1.606922126081578E-2</v>
      </c>
      <c r="AG51" s="151">
        <v>1675</v>
      </c>
      <c r="AH51" s="152">
        <f t="shared" si="40"/>
        <v>-2.3892773892773889E-2</v>
      </c>
      <c r="AI51" s="151">
        <v>1677</v>
      </c>
      <c r="AJ51" s="152">
        <f t="shared" si="41"/>
        <v>6.5438373570521069E-2</v>
      </c>
      <c r="AK51" s="151">
        <v>4146</v>
      </c>
      <c r="AL51" s="152">
        <f t="shared" si="42"/>
        <v>0.21263527347177535</v>
      </c>
      <c r="AM51" s="151">
        <v>212</v>
      </c>
      <c r="AN51" s="152">
        <f t="shared" si="43"/>
        <v>-7.423580786026196E-2</v>
      </c>
      <c r="AO51" s="151">
        <v>268</v>
      </c>
      <c r="AP51" s="152">
        <f t="shared" si="44"/>
        <v>-6.6202090592334506E-2</v>
      </c>
      <c r="AQ51" s="151">
        <v>1239</v>
      </c>
      <c r="AR51" s="152">
        <f t="shared" si="45"/>
        <v>0.69726027397260282</v>
      </c>
      <c r="AS51" s="151">
        <f t="shared" si="53"/>
        <v>97891</v>
      </c>
      <c r="AT51" s="152">
        <f t="shared" si="46"/>
        <v>-5.6699590460130067E-2</v>
      </c>
      <c r="AU51" s="139">
        <v>125114</v>
      </c>
      <c r="AV51" s="140">
        <f t="shared" si="47"/>
        <v>-2.0051067562698699E-2</v>
      </c>
    </row>
    <row r="52" spans="2:48" hidden="1" outlineLevel="1">
      <c r="B52" s="34" t="s">
        <v>34</v>
      </c>
      <c r="C52" s="151">
        <v>21563</v>
      </c>
      <c r="D52" s="152">
        <f t="shared" si="25"/>
        <v>0.22482249360977002</v>
      </c>
      <c r="E52" s="151">
        <v>4819</v>
      </c>
      <c r="F52" s="152">
        <f t="shared" si="26"/>
        <v>9.2743764172335652E-2</v>
      </c>
      <c r="G52" s="151">
        <v>3243</v>
      </c>
      <c r="H52" s="152">
        <f t="shared" si="27"/>
        <v>-6.3528732313023362E-2</v>
      </c>
      <c r="I52" s="151">
        <v>6719</v>
      </c>
      <c r="J52" s="152">
        <f t="shared" si="28"/>
        <v>-4.9511953600226311E-2</v>
      </c>
      <c r="K52" s="151">
        <v>1646</v>
      </c>
      <c r="L52" s="152">
        <f t="shared" si="29"/>
        <v>6.2621045836023237E-2</v>
      </c>
      <c r="M52" s="151">
        <v>57754</v>
      </c>
      <c r="N52" s="152">
        <f t="shared" si="30"/>
        <v>-0.10833552052616136</v>
      </c>
      <c r="O52" s="151">
        <v>4526</v>
      </c>
      <c r="P52" s="152">
        <f t="shared" si="31"/>
        <v>-3.166452717158752E-2</v>
      </c>
      <c r="Q52" s="151">
        <v>2087</v>
      </c>
      <c r="R52" s="152">
        <f t="shared" si="32"/>
        <v>-6.8303571428571463E-2</v>
      </c>
      <c r="S52" s="151">
        <f t="shared" si="52"/>
        <v>1629</v>
      </c>
      <c r="T52" s="152">
        <f t="shared" si="33"/>
        <v>0.15123674911660778</v>
      </c>
      <c r="U52" s="151">
        <v>270</v>
      </c>
      <c r="V52" s="152">
        <f t="shared" si="34"/>
        <v>0.30434782608695654</v>
      </c>
      <c r="W52" s="151">
        <v>302</v>
      </c>
      <c r="X52" s="152">
        <f t="shared" si="35"/>
        <v>-0.14689265536723162</v>
      </c>
      <c r="Y52" s="151">
        <v>997</v>
      </c>
      <c r="Z52" s="152">
        <f t="shared" si="36"/>
        <v>1.3458823529411763</v>
      </c>
      <c r="AA52" s="151">
        <v>60</v>
      </c>
      <c r="AB52" s="152">
        <f t="shared" si="37"/>
        <v>-0.8601398601398601</v>
      </c>
      <c r="AC52" s="151">
        <v>588</v>
      </c>
      <c r="AD52" s="152">
        <f t="shared" si="38"/>
        <v>-8.4317032040471807E-3</v>
      </c>
      <c r="AE52" s="151">
        <v>720</v>
      </c>
      <c r="AF52" s="152">
        <f t="shared" si="39"/>
        <v>0.32596685082872923</v>
      </c>
      <c r="AG52" s="151">
        <v>1606</v>
      </c>
      <c r="AH52" s="152">
        <f t="shared" si="40"/>
        <v>0.10075394105551738</v>
      </c>
      <c r="AI52" s="151">
        <v>990</v>
      </c>
      <c r="AJ52" s="152">
        <f t="shared" si="41"/>
        <v>-7.129455909943716E-2</v>
      </c>
      <c r="AK52" s="151">
        <v>2638</v>
      </c>
      <c r="AL52" s="152">
        <f t="shared" si="42"/>
        <v>-3.8629737609329418E-2</v>
      </c>
      <c r="AM52" s="151">
        <v>128</v>
      </c>
      <c r="AN52" s="152">
        <f t="shared" si="43"/>
        <v>-0.50387596899224807</v>
      </c>
      <c r="AO52" s="151">
        <v>202</v>
      </c>
      <c r="AP52" s="152">
        <f t="shared" si="44"/>
        <v>-0.27598566308243733</v>
      </c>
      <c r="AQ52" s="151">
        <v>714</v>
      </c>
      <c r="AR52" s="152">
        <f t="shared" si="45"/>
        <v>0.71634615384615374</v>
      </c>
      <c r="AS52" s="151">
        <f t="shared" si="53"/>
        <v>90009</v>
      </c>
      <c r="AT52" s="152">
        <f t="shared" si="46"/>
        <v>-7.1584028716129122E-2</v>
      </c>
      <c r="AU52" s="139">
        <v>111572</v>
      </c>
      <c r="AV52" s="140">
        <f t="shared" si="47"/>
        <v>-2.6031391308902307E-2</v>
      </c>
    </row>
    <row r="53" spans="2:48" hidden="1" outlineLevel="1">
      <c r="B53" s="34" t="s">
        <v>35</v>
      </c>
      <c r="C53" s="151">
        <v>12401</v>
      </c>
      <c r="D53" s="152">
        <f t="shared" si="25"/>
        <v>-0.12055882561520459</v>
      </c>
      <c r="E53" s="151">
        <v>4832</v>
      </c>
      <c r="F53" s="152">
        <f t="shared" si="26"/>
        <v>-8.1194143373264915E-2</v>
      </c>
      <c r="G53" s="151">
        <v>3312</v>
      </c>
      <c r="H53" s="152">
        <f t="shared" si="27"/>
        <v>1.5950920245398681E-2</v>
      </c>
      <c r="I53" s="151">
        <v>6655</v>
      </c>
      <c r="J53" s="152">
        <f t="shared" si="28"/>
        <v>-7.8382495499238369E-2</v>
      </c>
      <c r="K53" s="151">
        <v>1427</v>
      </c>
      <c r="L53" s="152">
        <f t="shared" si="29"/>
        <v>-0.2036830357142857</v>
      </c>
      <c r="M53" s="151">
        <v>55443</v>
      </c>
      <c r="N53" s="152">
        <f t="shared" si="30"/>
        <v>-4.9706048711927742E-2</v>
      </c>
      <c r="O53" s="151">
        <v>3824</v>
      </c>
      <c r="P53" s="152">
        <f t="shared" si="31"/>
        <v>9.6644680240894676E-2</v>
      </c>
      <c r="Q53" s="151">
        <v>1685</v>
      </c>
      <c r="R53" s="152">
        <f t="shared" si="32"/>
        <v>-0.43607764390896919</v>
      </c>
      <c r="S53" s="151">
        <f t="shared" si="52"/>
        <v>2231</v>
      </c>
      <c r="T53" s="152">
        <f t="shared" si="33"/>
        <v>0.44494818652849744</v>
      </c>
      <c r="U53" s="151">
        <v>159</v>
      </c>
      <c r="V53" s="152">
        <f t="shared" si="34"/>
        <v>8.9041095890410871E-2</v>
      </c>
      <c r="W53" s="151">
        <v>35</v>
      </c>
      <c r="X53" s="152">
        <f t="shared" si="35"/>
        <v>-0.38596491228070173</v>
      </c>
      <c r="Y53" s="151">
        <v>2021</v>
      </c>
      <c r="Z53" s="152">
        <f t="shared" si="36"/>
        <v>1.1614973262032087</v>
      </c>
      <c r="AA53" s="151">
        <v>16</v>
      </c>
      <c r="AB53" s="152">
        <f t="shared" si="37"/>
        <v>-0.96059113300492616</v>
      </c>
      <c r="AC53" s="151">
        <v>649</v>
      </c>
      <c r="AD53" s="152">
        <f t="shared" si="38"/>
        <v>-1.0670731707317027E-2</v>
      </c>
      <c r="AE53" s="151">
        <v>555</v>
      </c>
      <c r="AF53" s="152">
        <f t="shared" si="39"/>
        <v>0.11670020120724356</v>
      </c>
      <c r="AG53" s="151">
        <v>1185</v>
      </c>
      <c r="AH53" s="152">
        <f t="shared" si="40"/>
        <v>6.1827956989247257E-2</v>
      </c>
      <c r="AI53" s="151">
        <v>663</v>
      </c>
      <c r="AJ53" s="152">
        <f t="shared" si="41"/>
        <v>7.8048780487804947E-2</v>
      </c>
      <c r="AK53" s="151">
        <v>1635</v>
      </c>
      <c r="AL53" s="152">
        <f t="shared" si="42"/>
        <v>0.13462873004857734</v>
      </c>
      <c r="AM53" s="151">
        <v>188</v>
      </c>
      <c r="AN53" s="152">
        <f t="shared" si="43"/>
        <v>0.11242603550295849</v>
      </c>
      <c r="AO53" s="151">
        <v>216</v>
      </c>
      <c r="AP53" s="152">
        <f t="shared" si="44"/>
        <v>-0.23943661971830987</v>
      </c>
      <c r="AQ53" s="151">
        <v>550</v>
      </c>
      <c r="AR53" s="152">
        <f t="shared" si="45"/>
        <v>1.6066350710900474</v>
      </c>
      <c r="AS53" s="151">
        <f t="shared" si="53"/>
        <v>85050</v>
      </c>
      <c r="AT53" s="152">
        <f t="shared" si="46"/>
        <v>-4.3124106972086906E-2</v>
      </c>
      <c r="AU53" s="139">
        <v>97451</v>
      </c>
      <c r="AV53" s="140">
        <f t="shared" si="47"/>
        <v>-5.3726792511458066E-2</v>
      </c>
    </row>
    <row r="54" spans="2:48" hidden="1" outlineLevel="1">
      <c r="B54" s="34" t="s">
        <v>36</v>
      </c>
      <c r="C54" s="151">
        <v>19824</v>
      </c>
      <c r="D54" s="152">
        <f t="shared" si="25"/>
        <v>-0.18610666338218995</v>
      </c>
      <c r="E54" s="151">
        <v>5433</v>
      </c>
      <c r="F54" s="152">
        <f t="shared" si="26"/>
        <v>0.10719380476869778</v>
      </c>
      <c r="G54" s="151">
        <v>3600</v>
      </c>
      <c r="H54" s="152">
        <f t="shared" si="27"/>
        <v>-9.5704596834966127E-2</v>
      </c>
      <c r="I54" s="151">
        <v>8237</v>
      </c>
      <c r="J54" s="152">
        <f t="shared" si="28"/>
        <v>-0.26218201361519167</v>
      </c>
      <c r="K54" s="151">
        <v>3237</v>
      </c>
      <c r="L54" s="152">
        <f t="shared" si="29"/>
        <v>-0.11436388508891926</v>
      </c>
      <c r="M54" s="151">
        <v>46153</v>
      </c>
      <c r="N54" s="152">
        <f t="shared" si="30"/>
        <v>-0.1976042698934265</v>
      </c>
      <c r="O54" s="151">
        <v>2147</v>
      </c>
      <c r="P54" s="152">
        <f t="shared" si="31"/>
        <v>0.22336182336182331</v>
      </c>
      <c r="Q54" s="151">
        <v>3625</v>
      </c>
      <c r="R54" s="152">
        <f t="shared" si="32"/>
        <v>0.18001302083333326</v>
      </c>
      <c r="S54" s="151">
        <f t="shared" si="52"/>
        <v>14571</v>
      </c>
      <c r="T54" s="152">
        <f t="shared" si="33"/>
        <v>-5.4199662469167853E-2</v>
      </c>
      <c r="U54" s="151">
        <v>5146</v>
      </c>
      <c r="V54" s="152">
        <f t="shared" si="34"/>
        <v>-3.7951018882034004E-2</v>
      </c>
      <c r="W54" s="151">
        <v>2678</v>
      </c>
      <c r="X54" s="152">
        <f t="shared" si="35"/>
        <v>0.11212624584717612</v>
      </c>
      <c r="Y54" s="151">
        <v>3965</v>
      </c>
      <c r="Z54" s="152">
        <f t="shared" si="36"/>
        <v>-7.1428571428571397E-2</v>
      </c>
      <c r="AA54" s="151">
        <v>2782</v>
      </c>
      <c r="AB54" s="152">
        <f t="shared" si="37"/>
        <v>-0.17667949097366087</v>
      </c>
      <c r="AC54" s="151">
        <v>867</v>
      </c>
      <c r="AD54" s="152">
        <f t="shared" si="38"/>
        <v>-1.0273972602739767E-2</v>
      </c>
      <c r="AE54" s="151">
        <v>697</v>
      </c>
      <c r="AF54" s="152">
        <f t="shared" si="39"/>
        <v>-0.27471383975026009</v>
      </c>
      <c r="AG54" s="151">
        <v>1601</v>
      </c>
      <c r="AH54" s="152">
        <f t="shared" si="40"/>
        <v>-0.11790633608815426</v>
      </c>
      <c r="AI54" s="151">
        <v>1104</v>
      </c>
      <c r="AJ54" s="152">
        <f t="shared" si="41"/>
        <v>-4.5808124459809862E-2</v>
      </c>
      <c r="AK54" s="151">
        <v>1382</v>
      </c>
      <c r="AL54" s="152">
        <f t="shared" si="42"/>
        <v>0.11182622687047461</v>
      </c>
      <c r="AM54" s="151">
        <v>257</v>
      </c>
      <c r="AN54" s="152">
        <f t="shared" si="43"/>
        <v>-9.8245614035087692E-2</v>
      </c>
      <c r="AO54" s="151">
        <v>242</v>
      </c>
      <c r="AP54" s="152">
        <f t="shared" si="44"/>
        <v>8.0357142857142794E-2</v>
      </c>
      <c r="AQ54" s="151">
        <v>929</v>
      </c>
      <c r="AR54" s="152">
        <f t="shared" si="45"/>
        <v>2.9364406779661016</v>
      </c>
      <c r="AS54" s="151">
        <f t="shared" si="53"/>
        <v>94082</v>
      </c>
      <c r="AT54" s="152">
        <f t="shared" si="46"/>
        <v>-0.13093038723026895</v>
      </c>
      <c r="AU54" s="139">
        <v>113906</v>
      </c>
      <c r="AV54" s="140">
        <f t="shared" si="47"/>
        <v>-0.14106460150965594</v>
      </c>
    </row>
    <row r="55" spans="2:48" hidden="1" outlineLevel="1">
      <c r="B55" s="34" t="s">
        <v>37</v>
      </c>
      <c r="C55" s="151">
        <v>12077</v>
      </c>
      <c r="D55" s="152">
        <f t="shared" si="25"/>
        <v>0.35255907716429613</v>
      </c>
      <c r="E55" s="151">
        <v>6087</v>
      </c>
      <c r="F55" s="152">
        <f t="shared" si="26"/>
        <v>0.16542217116599645</v>
      </c>
      <c r="G55" s="151">
        <v>3813</v>
      </c>
      <c r="H55" s="152">
        <f t="shared" si="27"/>
        <v>8.4470989761092241E-2</v>
      </c>
      <c r="I55" s="151">
        <v>10033</v>
      </c>
      <c r="J55" s="152">
        <f t="shared" si="28"/>
        <v>-1.896939473941528E-2</v>
      </c>
      <c r="K55" s="151">
        <v>2789</v>
      </c>
      <c r="L55" s="152">
        <f t="shared" si="29"/>
        <v>-0.1176842771274913</v>
      </c>
      <c r="M55" s="151">
        <v>61837</v>
      </c>
      <c r="N55" s="152">
        <f t="shared" si="30"/>
        <v>-1.3763955342902756E-2</v>
      </c>
      <c r="O55" s="151">
        <v>2233</v>
      </c>
      <c r="P55" s="152">
        <f t="shared" si="31"/>
        <v>0.49664879356568359</v>
      </c>
      <c r="Q55" s="151">
        <v>3756</v>
      </c>
      <c r="R55" s="152">
        <f t="shared" si="32"/>
        <v>0.23187930469006224</v>
      </c>
      <c r="S55" s="151">
        <f t="shared" si="52"/>
        <v>29528</v>
      </c>
      <c r="T55" s="152">
        <f t="shared" si="33"/>
        <v>-5.8027881455960717E-2</v>
      </c>
      <c r="U55" s="151">
        <v>9221</v>
      </c>
      <c r="V55" s="152">
        <f t="shared" si="34"/>
        <v>5.5879995419672479E-2</v>
      </c>
      <c r="W55" s="151">
        <v>5592</v>
      </c>
      <c r="X55" s="152">
        <f t="shared" si="35"/>
        <v>-2.2206679489421233E-2</v>
      </c>
      <c r="Y55" s="151">
        <v>6523</v>
      </c>
      <c r="Z55" s="152">
        <f t="shared" si="36"/>
        <v>-0.15120364346128823</v>
      </c>
      <c r="AA55" s="151">
        <v>8192</v>
      </c>
      <c r="AB55" s="152">
        <f t="shared" si="37"/>
        <v>-0.1105320304017372</v>
      </c>
      <c r="AC55" s="151">
        <v>629</v>
      </c>
      <c r="AD55" s="152">
        <f t="shared" si="38"/>
        <v>-0.2205700123915737</v>
      </c>
      <c r="AE55" s="151">
        <v>836</v>
      </c>
      <c r="AF55" s="152">
        <f t="shared" si="39"/>
        <v>2.8290282902829089E-2</v>
      </c>
      <c r="AG55" s="151">
        <v>917</v>
      </c>
      <c r="AH55" s="152">
        <f t="shared" si="40"/>
        <v>-8.9374379344587918E-2</v>
      </c>
      <c r="AI55" s="151">
        <v>758</v>
      </c>
      <c r="AJ55" s="152">
        <f t="shared" si="41"/>
        <v>-0.1624309392265193</v>
      </c>
      <c r="AK55" s="151">
        <v>1744</v>
      </c>
      <c r="AL55" s="152">
        <f t="shared" si="42"/>
        <v>1.0069044879171463</v>
      </c>
      <c r="AM55" s="151">
        <v>409</v>
      </c>
      <c r="AN55" s="152">
        <f t="shared" si="43"/>
        <v>0.26625386996904021</v>
      </c>
      <c r="AO55" s="151">
        <v>267</v>
      </c>
      <c r="AP55" s="152">
        <f t="shared" si="44"/>
        <v>0.82876712328767121</v>
      </c>
      <c r="AQ55" s="151">
        <v>526</v>
      </c>
      <c r="AR55" s="152">
        <f t="shared" si="45"/>
        <v>0.22610722610722611</v>
      </c>
      <c r="AS55" s="151">
        <f t="shared" si="53"/>
        <v>126162</v>
      </c>
      <c r="AT55" s="152">
        <f t="shared" si="46"/>
        <v>1.174472677639038E-3</v>
      </c>
      <c r="AU55" s="139">
        <v>138239</v>
      </c>
      <c r="AV55" s="140">
        <f t="shared" si="47"/>
        <v>2.4425127646487743E-2</v>
      </c>
    </row>
    <row r="56" spans="2:48" hidden="1" outlineLevel="1">
      <c r="B56" s="34" t="s">
        <v>38</v>
      </c>
      <c r="C56" s="151">
        <v>9411</v>
      </c>
      <c r="D56" s="152">
        <f t="shared" si="25"/>
        <v>4.4738010657193517E-2</v>
      </c>
      <c r="E56" s="151">
        <v>5426</v>
      </c>
      <c r="F56" s="152">
        <f t="shared" si="26"/>
        <v>6.6011787819253431E-2</v>
      </c>
      <c r="G56" s="151">
        <v>2989</v>
      </c>
      <c r="H56" s="152">
        <f t="shared" si="27"/>
        <v>-8.0307692307692302E-2</v>
      </c>
      <c r="I56" s="151">
        <v>6888</v>
      </c>
      <c r="J56" s="152">
        <f t="shared" si="28"/>
        <v>-0.14868372265480168</v>
      </c>
      <c r="K56" s="151">
        <v>2944</v>
      </c>
      <c r="L56" s="152">
        <f t="shared" si="29"/>
        <v>-2.6132980482963974E-2</v>
      </c>
      <c r="M56" s="151">
        <v>54760</v>
      </c>
      <c r="N56" s="152">
        <f t="shared" si="30"/>
        <v>8.3433907761707893E-2</v>
      </c>
      <c r="O56" s="151">
        <v>1817</v>
      </c>
      <c r="P56" s="152">
        <f t="shared" si="31"/>
        <v>0.52817493692178297</v>
      </c>
      <c r="Q56" s="151">
        <v>4361</v>
      </c>
      <c r="R56" s="152">
        <f t="shared" si="32"/>
        <v>0.15400899708917692</v>
      </c>
      <c r="S56" s="151">
        <f t="shared" si="52"/>
        <v>30658</v>
      </c>
      <c r="T56" s="152">
        <f t="shared" si="33"/>
        <v>3.5680382336573668E-3</v>
      </c>
      <c r="U56" s="151">
        <v>10038</v>
      </c>
      <c r="V56" s="152">
        <f t="shared" si="34"/>
        <v>0.16598908119409916</v>
      </c>
      <c r="W56" s="151">
        <v>6125</v>
      </c>
      <c r="X56" s="152">
        <f t="shared" si="35"/>
        <v>0.14678899082568808</v>
      </c>
      <c r="Y56" s="151">
        <v>7475</v>
      </c>
      <c r="Z56" s="152">
        <f t="shared" si="36"/>
        <v>-5.0914169629253436E-2</v>
      </c>
      <c r="AA56" s="151">
        <v>7020</v>
      </c>
      <c r="AB56" s="152">
        <f t="shared" si="37"/>
        <v>-0.19523099850968706</v>
      </c>
      <c r="AC56" s="151">
        <v>592</v>
      </c>
      <c r="AD56" s="152">
        <f t="shared" si="38"/>
        <v>-0.10843373493975905</v>
      </c>
      <c r="AE56" s="151">
        <v>832</v>
      </c>
      <c r="AF56" s="152">
        <f t="shared" si="39"/>
        <v>-7.3496659242761719E-2</v>
      </c>
      <c r="AG56" s="151">
        <v>830</v>
      </c>
      <c r="AH56" s="152">
        <f t="shared" si="40"/>
        <v>0.43598615916955019</v>
      </c>
      <c r="AI56" s="151">
        <v>957</v>
      </c>
      <c r="AJ56" s="152">
        <f t="shared" si="41"/>
        <v>0.14473684210526305</v>
      </c>
      <c r="AK56" s="151">
        <v>1131</v>
      </c>
      <c r="AL56" s="152">
        <f t="shared" si="42"/>
        <v>0.71363636363636362</v>
      </c>
      <c r="AM56" s="151">
        <v>219</v>
      </c>
      <c r="AN56" s="152">
        <f t="shared" si="43"/>
        <v>-0.32407407407407407</v>
      </c>
      <c r="AO56" s="151">
        <v>216</v>
      </c>
      <c r="AP56" s="152">
        <f t="shared" si="44"/>
        <v>0.11340206185567014</v>
      </c>
      <c r="AQ56" s="151">
        <v>639</v>
      </c>
      <c r="AR56" s="152">
        <f t="shared" si="45"/>
        <v>2</v>
      </c>
      <c r="AS56" s="151">
        <f t="shared" si="53"/>
        <v>115259</v>
      </c>
      <c r="AT56" s="152">
        <f t="shared" si="46"/>
        <v>4.8943857445782335E-2</v>
      </c>
      <c r="AU56" s="139">
        <v>124670</v>
      </c>
      <c r="AV56" s="140">
        <f t="shared" si="47"/>
        <v>4.8625188200758673E-2</v>
      </c>
    </row>
    <row r="57" spans="2:48" hidden="1" outlineLevel="1">
      <c r="B57" s="34" t="s">
        <v>39</v>
      </c>
      <c r="C57" s="151">
        <v>9566</v>
      </c>
      <c r="D57" s="152">
        <f t="shared" si="25"/>
        <v>0.11323170022111029</v>
      </c>
      <c r="E57" s="151">
        <v>5109</v>
      </c>
      <c r="F57" s="152">
        <f t="shared" si="26"/>
        <v>7.5805432722678479E-2</v>
      </c>
      <c r="G57" s="151">
        <v>3571</v>
      </c>
      <c r="H57" s="152">
        <f t="shared" si="27"/>
        <v>-3.7206794284173617E-2</v>
      </c>
      <c r="I57" s="151">
        <v>8198</v>
      </c>
      <c r="J57" s="152">
        <f t="shared" si="28"/>
        <v>-0.10257252326217847</v>
      </c>
      <c r="K57" s="151">
        <v>1943</v>
      </c>
      <c r="L57" s="152">
        <f t="shared" si="29"/>
        <v>-3.3814022874191996E-2</v>
      </c>
      <c r="M57" s="151">
        <v>49555</v>
      </c>
      <c r="N57" s="152">
        <f t="shared" si="30"/>
        <v>-8.1430266182249578E-2</v>
      </c>
      <c r="O57" s="151">
        <v>1610</v>
      </c>
      <c r="P57" s="152">
        <f t="shared" si="31"/>
        <v>0.44654088050314455</v>
      </c>
      <c r="Q57" s="151">
        <v>5542</v>
      </c>
      <c r="R57" s="152">
        <f t="shared" si="32"/>
        <v>6.5974225812656329E-2</v>
      </c>
      <c r="S57" s="151">
        <f t="shared" si="52"/>
        <v>29135</v>
      </c>
      <c r="T57" s="152">
        <f t="shared" si="33"/>
        <v>-0.18848532115202499</v>
      </c>
      <c r="U57" s="151">
        <v>10187</v>
      </c>
      <c r="V57" s="152">
        <f t="shared" si="34"/>
        <v>-4.1674506114769527E-2</v>
      </c>
      <c r="W57" s="151">
        <v>4992</v>
      </c>
      <c r="X57" s="152">
        <f t="shared" si="35"/>
        <v>-0.26835702770042502</v>
      </c>
      <c r="Y57" s="151">
        <v>7736</v>
      </c>
      <c r="Z57" s="152">
        <f t="shared" si="36"/>
        <v>-0.10473324846661269</v>
      </c>
      <c r="AA57" s="151">
        <v>6220</v>
      </c>
      <c r="AB57" s="152">
        <f t="shared" si="37"/>
        <v>-0.36582381729200653</v>
      </c>
      <c r="AC57" s="151">
        <v>500</v>
      </c>
      <c r="AD57" s="152">
        <f t="shared" si="38"/>
        <v>-0.35233160621761661</v>
      </c>
      <c r="AE57" s="151">
        <v>812</v>
      </c>
      <c r="AF57" s="152">
        <f t="shared" si="39"/>
        <v>-5.9096176129779798E-2</v>
      </c>
      <c r="AG57" s="151">
        <v>2356</v>
      </c>
      <c r="AH57" s="152">
        <f t="shared" si="40"/>
        <v>0.8624505928853754</v>
      </c>
      <c r="AI57" s="151">
        <v>1131</v>
      </c>
      <c r="AJ57" s="152">
        <f t="shared" si="41"/>
        <v>0.24696802646086002</v>
      </c>
      <c r="AK57" s="151">
        <v>1077</v>
      </c>
      <c r="AL57" s="152">
        <f t="shared" si="42"/>
        <v>0.14209968186638378</v>
      </c>
      <c r="AM57" s="151">
        <v>185</v>
      </c>
      <c r="AN57" s="152">
        <f t="shared" si="43"/>
        <v>-0.19913419913419916</v>
      </c>
      <c r="AO57" s="151">
        <v>218</v>
      </c>
      <c r="AP57" s="152">
        <f t="shared" si="44"/>
        <v>4.3062200956937691E-2</v>
      </c>
      <c r="AQ57" s="151">
        <v>482</v>
      </c>
      <c r="AR57" s="152">
        <f t="shared" si="45"/>
        <v>1.1422222222222222</v>
      </c>
      <c r="AS57" s="151">
        <f t="shared" si="53"/>
        <v>111424</v>
      </c>
      <c r="AT57" s="152">
        <f t="shared" si="46"/>
        <v>-8.051592246309236E-2</v>
      </c>
      <c r="AU57" s="139">
        <v>120990</v>
      </c>
      <c r="AV57" s="140">
        <f t="shared" si="47"/>
        <v>-6.7686901844745462E-2</v>
      </c>
    </row>
    <row r="58" spans="2:48" collapsed="1">
      <c r="B58" s="148">
        <v>2007</v>
      </c>
      <c r="C58" s="149">
        <v>200690</v>
      </c>
      <c r="D58" s="150">
        <f t="shared" si="25"/>
        <v>-1.7164964862019128E-2</v>
      </c>
      <c r="E58" s="149">
        <v>68814</v>
      </c>
      <c r="F58" s="150">
        <f t="shared" si="26"/>
        <v>3.848243390076056E-2</v>
      </c>
      <c r="G58" s="149">
        <v>42013</v>
      </c>
      <c r="H58" s="150">
        <f t="shared" si="27"/>
        <v>-1.6319363146804045E-2</v>
      </c>
      <c r="I58" s="149">
        <v>91509</v>
      </c>
      <c r="J58" s="150">
        <f t="shared" si="28"/>
        <v>-0.11131289392158961</v>
      </c>
      <c r="K58" s="149">
        <v>22891</v>
      </c>
      <c r="L58" s="150">
        <f t="shared" si="29"/>
        <v>-0.17363994079636114</v>
      </c>
      <c r="M58" s="149">
        <v>672691</v>
      </c>
      <c r="N58" s="150">
        <f t="shared" si="30"/>
        <v>-8.5125162862684012E-2</v>
      </c>
      <c r="O58" s="149">
        <v>34649</v>
      </c>
      <c r="P58" s="150">
        <f t="shared" si="31"/>
        <v>3.0330964346248823E-2</v>
      </c>
      <c r="Q58" s="149">
        <v>39386</v>
      </c>
      <c r="R58" s="150">
        <f t="shared" si="32"/>
        <v>-8.752664257251408E-2</v>
      </c>
      <c r="S58" s="149">
        <f t="shared" si="52"/>
        <v>209974</v>
      </c>
      <c r="T58" s="150">
        <f t="shared" si="33"/>
        <v>0.10278724599927513</v>
      </c>
      <c r="U58" s="149">
        <v>67273</v>
      </c>
      <c r="V58" s="150">
        <f t="shared" si="34"/>
        <v>0.12278857066559845</v>
      </c>
      <c r="W58" s="149">
        <v>41787</v>
      </c>
      <c r="X58" s="150">
        <f t="shared" si="35"/>
        <v>0.13616465918051057</v>
      </c>
      <c r="Y58" s="149">
        <v>53715</v>
      </c>
      <c r="Z58" s="150">
        <f t="shared" si="36"/>
        <v>0.17728926489282437</v>
      </c>
      <c r="AA58" s="149">
        <v>47199</v>
      </c>
      <c r="AB58" s="150">
        <f t="shared" si="37"/>
        <v>-1.8364460712948727E-2</v>
      </c>
      <c r="AC58" s="149">
        <v>9244</v>
      </c>
      <c r="AD58" s="150">
        <f t="shared" si="38"/>
        <v>-5.8847485237222608E-2</v>
      </c>
      <c r="AE58" s="149">
        <v>9321</v>
      </c>
      <c r="AF58" s="150">
        <f t="shared" si="39"/>
        <v>-4.8100490196078427E-2</v>
      </c>
      <c r="AG58" s="149">
        <v>17775</v>
      </c>
      <c r="AH58" s="150">
        <f t="shared" si="40"/>
        <v>0.115749168288243</v>
      </c>
      <c r="AI58" s="149">
        <v>14141</v>
      </c>
      <c r="AJ58" s="150">
        <f t="shared" si="41"/>
        <v>3.4682080924855585E-2</v>
      </c>
      <c r="AK58" s="149">
        <v>26770</v>
      </c>
      <c r="AL58" s="150">
        <f t="shared" si="42"/>
        <v>0.12309112267158917</v>
      </c>
      <c r="AM58" s="149">
        <v>2335</v>
      </c>
      <c r="AN58" s="150">
        <f t="shared" si="43"/>
        <v>-0.16726105563480742</v>
      </c>
      <c r="AO58" s="149">
        <v>3024</v>
      </c>
      <c r="AP58" s="150">
        <f t="shared" si="44"/>
        <v>-9.3796823494156412E-2</v>
      </c>
      <c r="AQ58" s="149">
        <v>9837</v>
      </c>
      <c r="AR58" s="150">
        <f t="shared" si="45"/>
        <v>0.40629020729092202</v>
      </c>
      <c r="AS58" s="149">
        <f t="shared" si="53"/>
        <v>1274374</v>
      </c>
      <c r="AT58" s="150">
        <f t="shared" si="46"/>
        <v>-4.0603534722368662E-2</v>
      </c>
      <c r="AU58" s="146">
        <v>1475064</v>
      </c>
      <c r="AV58" s="147">
        <f t="shared" si="47"/>
        <v>-3.7480513904377344E-2</v>
      </c>
    </row>
    <row r="59" spans="2:48" hidden="1" outlineLevel="1">
      <c r="B59" s="34" t="s">
        <v>28</v>
      </c>
      <c r="C59" s="151">
        <v>12840</v>
      </c>
      <c r="D59" s="152" t="str">
        <f t="shared" si="25"/>
        <v>-</v>
      </c>
      <c r="E59" s="151">
        <v>5057</v>
      </c>
      <c r="F59" s="152" t="str">
        <f t="shared" si="26"/>
        <v>-</v>
      </c>
      <c r="G59" s="151">
        <v>4205</v>
      </c>
      <c r="H59" s="152" t="str">
        <f t="shared" si="27"/>
        <v>-</v>
      </c>
      <c r="I59" s="151">
        <v>7842</v>
      </c>
      <c r="J59" s="152" t="str">
        <f t="shared" si="28"/>
        <v>-</v>
      </c>
      <c r="K59" s="151">
        <v>1678</v>
      </c>
      <c r="L59" s="152" t="str">
        <f t="shared" si="29"/>
        <v>-</v>
      </c>
      <c r="M59" s="151">
        <v>61140</v>
      </c>
      <c r="N59" s="152" t="str">
        <f t="shared" si="30"/>
        <v>-</v>
      </c>
      <c r="O59" s="151">
        <v>1650</v>
      </c>
      <c r="P59" s="152" t="str">
        <f t="shared" si="31"/>
        <v>-</v>
      </c>
      <c r="Q59" s="151">
        <v>2372</v>
      </c>
      <c r="R59" s="152" t="str">
        <f t="shared" si="32"/>
        <v>-</v>
      </c>
      <c r="S59" s="151">
        <f>U59+W59+Y59+AA59</f>
        <v>28844</v>
      </c>
      <c r="T59" s="152" t="str">
        <f t="shared" si="33"/>
        <v>-</v>
      </c>
      <c r="U59" s="151">
        <v>10360</v>
      </c>
      <c r="V59" s="152" t="str">
        <f t="shared" si="34"/>
        <v>-</v>
      </c>
      <c r="W59" s="151">
        <v>6036</v>
      </c>
      <c r="X59" s="152" t="str">
        <f t="shared" si="35"/>
        <v>-</v>
      </c>
      <c r="Y59" s="151">
        <v>5922</v>
      </c>
      <c r="Z59" s="152" t="str">
        <f t="shared" si="36"/>
        <v>-</v>
      </c>
      <c r="AA59" s="151">
        <v>6526</v>
      </c>
      <c r="AB59" s="152" t="str">
        <f t="shared" si="37"/>
        <v>-</v>
      </c>
      <c r="AC59" s="151">
        <v>639</v>
      </c>
      <c r="AD59" s="152" t="str">
        <f t="shared" si="38"/>
        <v>-</v>
      </c>
      <c r="AE59" s="151">
        <v>817</v>
      </c>
      <c r="AF59" s="152" t="str">
        <f t="shared" si="39"/>
        <v>-</v>
      </c>
      <c r="AG59" s="151">
        <v>877</v>
      </c>
      <c r="AH59" s="152" t="str">
        <f t="shared" si="40"/>
        <v>-</v>
      </c>
      <c r="AI59" s="151">
        <v>1197</v>
      </c>
      <c r="AJ59" s="152" t="str">
        <f t="shared" si="41"/>
        <v>-</v>
      </c>
      <c r="AK59" s="151">
        <v>1045</v>
      </c>
      <c r="AL59" s="152" t="str">
        <f t="shared" si="42"/>
        <v>-</v>
      </c>
      <c r="AM59" s="151">
        <v>257</v>
      </c>
      <c r="AN59" s="152" t="str">
        <f t="shared" si="43"/>
        <v>-</v>
      </c>
      <c r="AO59" s="151">
        <v>395</v>
      </c>
      <c r="AP59" s="152" t="str">
        <f t="shared" si="44"/>
        <v>-</v>
      </c>
      <c r="AQ59" s="151">
        <v>1827</v>
      </c>
      <c r="AR59" s="152" t="str">
        <f t="shared" si="45"/>
        <v>-</v>
      </c>
      <c r="AS59" s="151">
        <f>AU59-C59</f>
        <v>119842</v>
      </c>
      <c r="AT59" s="152" t="str">
        <f t="shared" si="46"/>
        <v>-</v>
      </c>
      <c r="AU59" s="139">
        <v>132682</v>
      </c>
      <c r="AV59" s="140" t="str">
        <f t="shared" si="47"/>
        <v>-</v>
      </c>
    </row>
    <row r="60" spans="2:48" hidden="1" outlineLevel="1">
      <c r="B60" s="34" t="s">
        <v>29</v>
      </c>
      <c r="C60" s="151">
        <v>12136</v>
      </c>
      <c r="D60" s="152" t="str">
        <f t="shared" si="25"/>
        <v>-</v>
      </c>
      <c r="E60" s="151">
        <v>4818</v>
      </c>
      <c r="F60" s="152" t="str">
        <f t="shared" si="26"/>
        <v>-</v>
      </c>
      <c r="G60" s="151">
        <v>3572</v>
      </c>
      <c r="H60" s="152" t="str">
        <f t="shared" si="27"/>
        <v>-</v>
      </c>
      <c r="I60" s="151">
        <v>10821</v>
      </c>
      <c r="J60" s="152" t="str">
        <f t="shared" si="28"/>
        <v>-</v>
      </c>
      <c r="K60" s="151">
        <v>1326</v>
      </c>
      <c r="L60" s="152" t="str">
        <f t="shared" si="29"/>
        <v>-</v>
      </c>
      <c r="M60" s="151">
        <v>55302</v>
      </c>
      <c r="N60" s="152" t="str">
        <f t="shared" si="30"/>
        <v>-</v>
      </c>
      <c r="O60" s="151">
        <v>1521</v>
      </c>
      <c r="P60" s="152" t="str">
        <f t="shared" si="31"/>
        <v>-</v>
      </c>
      <c r="Q60" s="151">
        <v>2676</v>
      </c>
      <c r="R60" s="152" t="str">
        <f t="shared" si="32"/>
        <v>-</v>
      </c>
      <c r="S60" s="151">
        <f t="shared" ref="S60:S71" si="54">U60+W60+Y60+AA60</f>
        <v>24105</v>
      </c>
      <c r="T60" s="152" t="str">
        <f t="shared" si="33"/>
        <v>-</v>
      </c>
      <c r="U60" s="151">
        <v>8236</v>
      </c>
      <c r="V60" s="152" t="str">
        <f t="shared" si="34"/>
        <v>-</v>
      </c>
      <c r="W60" s="151">
        <v>5049</v>
      </c>
      <c r="X60" s="152" t="str">
        <f t="shared" si="35"/>
        <v>-</v>
      </c>
      <c r="Y60" s="151">
        <v>5175</v>
      </c>
      <c r="Z60" s="152" t="str">
        <f t="shared" si="36"/>
        <v>-</v>
      </c>
      <c r="AA60" s="151">
        <v>5645</v>
      </c>
      <c r="AB60" s="152" t="str">
        <f t="shared" si="37"/>
        <v>-</v>
      </c>
      <c r="AC60" s="151">
        <v>1231</v>
      </c>
      <c r="AD60" s="152" t="str">
        <f t="shared" si="38"/>
        <v>-</v>
      </c>
      <c r="AE60" s="151">
        <v>1065</v>
      </c>
      <c r="AF60" s="152" t="str">
        <f t="shared" si="39"/>
        <v>-</v>
      </c>
      <c r="AG60" s="151">
        <v>1448</v>
      </c>
      <c r="AH60" s="152" t="str">
        <f t="shared" si="40"/>
        <v>-</v>
      </c>
      <c r="AI60" s="151">
        <v>871</v>
      </c>
      <c r="AJ60" s="152" t="str">
        <f t="shared" si="41"/>
        <v>-</v>
      </c>
      <c r="AK60" s="151">
        <v>919</v>
      </c>
      <c r="AL60" s="152" t="str">
        <f t="shared" si="42"/>
        <v>-</v>
      </c>
      <c r="AM60" s="151">
        <v>133</v>
      </c>
      <c r="AN60" s="152" t="str">
        <f t="shared" si="43"/>
        <v>-</v>
      </c>
      <c r="AO60" s="151">
        <v>324</v>
      </c>
      <c r="AP60" s="152" t="str">
        <f t="shared" si="44"/>
        <v>-</v>
      </c>
      <c r="AQ60" s="151">
        <v>603</v>
      </c>
      <c r="AR60" s="152" t="str">
        <f t="shared" si="45"/>
        <v>-</v>
      </c>
      <c r="AS60" s="151">
        <f t="shared" ref="AS60:AS71" si="55">AU60-C60</f>
        <v>110735</v>
      </c>
      <c r="AT60" s="152" t="str">
        <f t="shared" si="46"/>
        <v>-</v>
      </c>
      <c r="AU60" s="139">
        <v>122871</v>
      </c>
      <c r="AV60" s="140" t="str">
        <f t="shared" si="47"/>
        <v>-</v>
      </c>
    </row>
    <row r="61" spans="2:48" hidden="1" outlineLevel="1">
      <c r="B61" s="34" t="s">
        <v>30</v>
      </c>
      <c r="C61" s="151">
        <v>18832</v>
      </c>
      <c r="D61" s="152" t="str">
        <f t="shared" si="25"/>
        <v>-</v>
      </c>
      <c r="E61" s="151">
        <v>6469</v>
      </c>
      <c r="F61" s="152" t="str">
        <f t="shared" si="26"/>
        <v>-</v>
      </c>
      <c r="G61" s="151">
        <v>3519</v>
      </c>
      <c r="H61" s="152" t="str">
        <f t="shared" si="27"/>
        <v>-</v>
      </c>
      <c r="I61" s="151">
        <v>8913</v>
      </c>
      <c r="J61" s="152" t="str">
        <f t="shared" si="28"/>
        <v>-</v>
      </c>
      <c r="K61" s="151">
        <v>2491</v>
      </c>
      <c r="L61" s="152" t="str">
        <f t="shared" si="29"/>
        <v>-</v>
      </c>
      <c r="M61" s="151">
        <v>73217</v>
      </c>
      <c r="N61" s="152" t="str">
        <f t="shared" si="30"/>
        <v>-</v>
      </c>
      <c r="O61" s="151">
        <v>3610</v>
      </c>
      <c r="P61" s="152" t="str">
        <f t="shared" si="31"/>
        <v>-</v>
      </c>
      <c r="Q61" s="151">
        <v>3479</v>
      </c>
      <c r="R61" s="152" t="str">
        <f t="shared" si="32"/>
        <v>-</v>
      </c>
      <c r="S61" s="151">
        <f t="shared" si="54"/>
        <v>17082</v>
      </c>
      <c r="T61" s="152" t="str">
        <f t="shared" si="33"/>
        <v>-</v>
      </c>
      <c r="U61" s="151">
        <v>6836</v>
      </c>
      <c r="V61" s="152" t="str">
        <f t="shared" si="34"/>
        <v>-</v>
      </c>
      <c r="W61" s="151">
        <v>3395</v>
      </c>
      <c r="X61" s="152" t="str">
        <f t="shared" si="35"/>
        <v>-</v>
      </c>
      <c r="Y61" s="151">
        <v>3232</v>
      </c>
      <c r="Z61" s="152" t="str">
        <f t="shared" si="36"/>
        <v>-</v>
      </c>
      <c r="AA61" s="151">
        <v>3619</v>
      </c>
      <c r="AB61" s="152" t="str">
        <f t="shared" si="37"/>
        <v>-</v>
      </c>
      <c r="AC61" s="151">
        <v>1472</v>
      </c>
      <c r="AD61" s="152" t="str">
        <f t="shared" si="38"/>
        <v>-</v>
      </c>
      <c r="AE61" s="151">
        <v>920</v>
      </c>
      <c r="AF61" s="152" t="str">
        <f t="shared" si="39"/>
        <v>-</v>
      </c>
      <c r="AG61" s="151">
        <v>1387</v>
      </c>
      <c r="AH61" s="152" t="str">
        <f t="shared" si="40"/>
        <v>-</v>
      </c>
      <c r="AI61" s="151">
        <v>975</v>
      </c>
      <c r="AJ61" s="152" t="str">
        <f t="shared" si="41"/>
        <v>-</v>
      </c>
      <c r="AK61" s="151">
        <v>1751</v>
      </c>
      <c r="AL61" s="152" t="str">
        <f t="shared" si="42"/>
        <v>-</v>
      </c>
      <c r="AM61" s="151">
        <v>199</v>
      </c>
      <c r="AN61" s="152" t="str">
        <f t="shared" si="43"/>
        <v>-</v>
      </c>
      <c r="AO61" s="151">
        <v>356</v>
      </c>
      <c r="AP61" s="152" t="str">
        <f t="shared" si="44"/>
        <v>-</v>
      </c>
      <c r="AQ61" s="151">
        <v>694</v>
      </c>
      <c r="AR61" s="152" t="str">
        <f t="shared" si="45"/>
        <v>-</v>
      </c>
      <c r="AS61" s="151">
        <f t="shared" si="55"/>
        <v>126534</v>
      </c>
      <c r="AT61" s="152" t="str">
        <f t="shared" si="46"/>
        <v>-</v>
      </c>
      <c r="AU61" s="139">
        <v>145366</v>
      </c>
      <c r="AV61" s="140" t="str">
        <f t="shared" si="47"/>
        <v>-</v>
      </c>
    </row>
    <row r="62" spans="2:48" hidden="1" outlineLevel="1">
      <c r="B62" s="34" t="s">
        <v>31</v>
      </c>
      <c r="C62" s="151">
        <v>22532</v>
      </c>
      <c r="D62" s="152" t="str">
        <f t="shared" si="25"/>
        <v>-</v>
      </c>
      <c r="E62" s="151">
        <v>5911</v>
      </c>
      <c r="F62" s="152" t="str">
        <f t="shared" si="26"/>
        <v>-</v>
      </c>
      <c r="G62" s="151">
        <v>3217</v>
      </c>
      <c r="H62" s="152" t="str">
        <f t="shared" si="27"/>
        <v>-</v>
      </c>
      <c r="I62" s="151">
        <v>8004</v>
      </c>
      <c r="J62" s="152" t="str">
        <f t="shared" si="28"/>
        <v>-</v>
      </c>
      <c r="K62" s="151">
        <v>1957</v>
      </c>
      <c r="L62" s="152" t="str">
        <f t="shared" si="29"/>
        <v>-</v>
      </c>
      <c r="M62" s="151">
        <v>67406</v>
      </c>
      <c r="N62" s="152" t="str">
        <f t="shared" si="30"/>
        <v>-</v>
      </c>
      <c r="O62" s="151">
        <v>3253</v>
      </c>
      <c r="P62" s="152" t="str">
        <f t="shared" si="31"/>
        <v>-</v>
      </c>
      <c r="Q62" s="151">
        <v>2844</v>
      </c>
      <c r="R62" s="152" t="str">
        <f t="shared" si="32"/>
        <v>-</v>
      </c>
      <c r="S62" s="151">
        <f t="shared" si="54"/>
        <v>1343</v>
      </c>
      <c r="T62" s="152" t="str">
        <f t="shared" si="33"/>
        <v>-</v>
      </c>
      <c r="U62" s="151">
        <v>306</v>
      </c>
      <c r="V62" s="152" t="str">
        <f t="shared" si="34"/>
        <v>-</v>
      </c>
      <c r="W62" s="151">
        <v>365</v>
      </c>
      <c r="X62" s="152" t="str">
        <f t="shared" si="35"/>
        <v>-</v>
      </c>
      <c r="Y62" s="151">
        <v>496</v>
      </c>
      <c r="Z62" s="152" t="str">
        <f t="shared" si="36"/>
        <v>-</v>
      </c>
      <c r="AA62" s="151">
        <v>176</v>
      </c>
      <c r="AB62" s="152" t="str">
        <f t="shared" si="37"/>
        <v>-</v>
      </c>
      <c r="AC62" s="151">
        <v>832</v>
      </c>
      <c r="AD62" s="152" t="str">
        <f t="shared" si="38"/>
        <v>-</v>
      </c>
      <c r="AE62" s="151">
        <v>773</v>
      </c>
      <c r="AF62" s="152" t="str">
        <f t="shared" si="39"/>
        <v>-</v>
      </c>
      <c r="AG62" s="151">
        <v>1407</v>
      </c>
      <c r="AH62" s="152" t="str">
        <f t="shared" si="40"/>
        <v>-</v>
      </c>
      <c r="AI62" s="151">
        <v>1758</v>
      </c>
      <c r="AJ62" s="152" t="str">
        <f t="shared" si="41"/>
        <v>-</v>
      </c>
      <c r="AK62" s="151">
        <v>3478</v>
      </c>
      <c r="AL62" s="152" t="str">
        <f t="shared" si="42"/>
        <v>-</v>
      </c>
      <c r="AM62" s="151">
        <v>225</v>
      </c>
      <c r="AN62" s="152" t="str">
        <f t="shared" si="43"/>
        <v>-</v>
      </c>
      <c r="AO62" s="151">
        <v>308</v>
      </c>
      <c r="AP62" s="152" t="str">
        <f t="shared" si="44"/>
        <v>-</v>
      </c>
      <c r="AQ62" s="151">
        <v>562</v>
      </c>
      <c r="AR62" s="152" t="str">
        <f t="shared" si="45"/>
        <v>-</v>
      </c>
      <c r="AS62" s="151">
        <f t="shared" si="55"/>
        <v>103278</v>
      </c>
      <c r="AT62" s="152" t="str">
        <f t="shared" si="46"/>
        <v>-</v>
      </c>
      <c r="AU62" s="139">
        <v>125810</v>
      </c>
      <c r="AV62" s="140" t="str">
        <f t="shared" si="47"/>
        <v>-</v>
      </c>
    </row>
    <row r="63" spans="2:48" hidden="1" outlineLevel="1">
      <c r="B63" s="34" t="s">
        <v>32</v>
      </c>
      <c r="C63" s="151">
        <v>31363</v>
      </c>
      <c r="D63" s="152" t="str">
        <f t="shared" si="25"/>
        <v>-</v>
      </c>
      <c r="E63" s="151">
        <v>6508</v>
      </c>
      <c r="F63" s="152" t="str">
        <f t="shared" si="26"/>
        <v>-</v>
      </c>
      <c r="G63" s="151">
        <v>3262</v>
      </c>
      <c r="H63" s="152" t="str">
        <f t="shared" si="27"/>
        <v>-</v>
      </c>
      <c r="I63" s="151">
        <v>7278</v>
      </c>
      <c r="J63" s="152" t="str">
        <f t="shared" si="28"/>
        <v>-</v>
      </c>
      <c r="K63" s="151">
        <v>2679</v>
      </c>
      <c r="L63" s="152" t="str">
        <f t="shared" si="29"/>
        <v>-</v>
      </c>
      <c r="M63" s="151">
        <v>67871</v>
      </c>
      <c r="N63" s="152" t="str">
        <f t="shared" si="30"/>
        <v>-</v>
      </c>
      <c r="O63" s="151">
        <v>4932</v>
      </c>
      <c r="P63" s="152" t="str">
        <f t="shared" si="31"/>
        <v>-</v>
      </c>
      <c r="Q63" s="151">
        <v>7570</v>
      </c>
      <c r="R63" s="152" t="str">
        <f t="shared" si="32"/>
        <v>-</v>
      </c>
      <c r="S63" s="151">
        <f t="shared" si="54"/>
        <v>1201</v>
      </c>
      <c r="T63" s="152" t="str">
        <f t="shared" si="33"/>
        <v>-</v>
      </c>
      <c r="U63" s="151">
        <v>204</v>
      </c>
      <c r="V63" s="152" t="str">
        <f t="shared" si="34"/>
        <v>-</v>
      </c>
      <c r="W63" s="151">
        <v>481</v>
      </c>
      <c r="X63" s="152" t="str">
        <f t="shared" si="35"/>
        <v>-</v>
      </c>
      <c r="Y63" s="151">
        <v>500</v>
      </c>
      <c r="Z63" s="152" t="str">
        <f t="shared" si="36"/>
        <v>-</v>
      </c>
      <c r="AA63" s="151">
        <v>16</v>
      </c>
      <c r="AB63" s="152" t="str">
        <f t="shared" si="37"/>
        <v>-</v>
      </c>
      <c r="AC63" s="151">
        <v>509</v>
      </c>
      <c r="AD63" s="152" t="str">
        <f t="shared" si="38"/>
        <v>-</v>
      </c>
      <c r="AE63" s="151">
        <v>833</v>
      </c>
      <c r="AF63" s="152" t="str">
        <f t="shared" si="39"/>
        <v>-</v>
      </c>
      <c r="AG63" s="151">
        <v>1856</v>
      </c>
      <c r="AH63" s="152" t="str">
        <f t="shared" si="40"/>
        <v>-</v>
      </c>
      <c r="AI63" s="151">
        <v>1806</v>
      </c>
      <c r="AJ63" s="152" t="str">
        <f t="shared" si="41"/>
        <v>-</v>
      </c>
      <c r="AK63" s="151">
        <v>5324</v>
      </c>
      <c r="AL63" s="152" t="str">
        <f t="shared" si="42"/>
        <v>-</v>
      </c>
      <c r="AM63" s="151">
        <v>171</v>
      </c>
      <c r="AN63" s="152" t="str">
        <f t="shared" si="43"/>
        <v>-</v>
      </c>
      <c r="AO63" s="151">
        <v>331</v>
      </c>
      <c r="AP63" s="152" t="str">
        <f t="shared" si="44"/>
        <v>-</v>
      </c>
      <c r="AQ63" s="151">
        <v>849</v>
      </c>
      <c r="AR63" s="152" t="str">
        <f t="shared" si="45"/>
        <v>-</v>
      </c>
      <c r="AS63" s="151">
        <f t="shared" si="55"/>
        <v>112980</v>
      </c>
      <c r="AT63" s="152" t="str">
        <f t="shared" si="46"/>
        <v>-</v>
      </c>
      <c r="AU63" s="139">
        <v>144343</v>
      </c>
      <c r="AV63" s="140" t="str">
        <f t="shared" si="47"/>
        <v>-</v>
      </c>
    </row>
    <row r="64" spans="2:48" hidden="1" outlineLevel="1">
      <c r="B64" s="34" t="s">
        <v>33</v>
      </c>
      <c r="C64" s="151">
        <v>23899</v>
      </c>
      <c r="D64" s="152" t="str">
        <f t="shared" si="25"/>
        <v>-</v>
      </c>
      <c r="E64" s="151">
        <v>7863</v>
      </c>
      <c r="F64" s="152" t="str">
        <f t="shared" si="26"/>
        <v>-</v>
      </c>
      <c r="G64" s="151">
        <v>3756</v>
      </c>
      <c r="H64" s="152" t="str">
        <f t="shared" si="27"/>
        <v>-</v>
      </c>
      <c r="I64" s="151">
        <v>7206</v>
      </c>
      <c r="J64" s="152" t="str">
        <f t="shared" si="28"/>
        <v>-</v>
      </c>
      <c r="K64" s="151">
        <v>2379</v>
      </c>
      <c r="L64" s="152" t="str">
        <f t="shared" si="29"/>
        <v>-</v>
      </c>
      <c r="M64" s="151">
        <v>62522</v>
      </c>
      <c r="N64" s="152" t="str">
        <f t="shared" si="30"/>
        <v>-</v>
      </c>
      <c r="O64" s="151">
        <v>4953</v>
      </c>
      <c r="P64" s="152" t="str">
        <f t="shared" si="31"/>
        <v>-</v>
      </c>
      <c r="Q64" s="151">
        <v>3896</v>
      </c>
      <c r="R64" s="152" t="str">
        <f t="shared" si="32"/>
        <v>-</v>
      </c>
      <c r="S64" s="151">
        <f t="shared" si="54"/>
        <v>1665</v>
      </c>
      <c r="T64" s="152" t="str">
        <f t="shared" si="33"/>
        <v>-</v>
      </c>
      <c r="U64" s="151">
        <v>300</v>
      </c>
      <c r="V64" s="152" t="str">
        <f t="shared" si="34"/>
        <v>-</v>
      </c>
      <c r="W64" s="151">
        <v>751</v>
      </c>
      <c r="X64" s="152" t="str">
        <f t="shared" si="35"/>
        <v>-</v>
      </c>
      <c r="Y64" s="151">
        <v>469</v>
      </c>
      <c r="Z64" s="152" t="str">
        <f t="shared" si="36"/>
        <v>-</v>
      </c>
      <c r="AA64" s="151">
        <v>145</v>
      </c>
      <c r="AB64" s="152" t="str">
        <f t="shared" si="37"/>
        <v>-</v>
      </c>
      <c r="AC64" s="151">
        <v>771</v>
      </c>
      <c r="AD64" s="152" t="str">
        <f t="shared" si="38"/>
        <v>-</v>
      </c>
      <c r="AE64" s="151">
        <v>809</v>
      </c>
      <c r="AF64" s="152" t="str">
        <f t="shared" si="39"/>
        <v>-</v>
      </c>
      <c r="AG64" s="151">
        <v>1716</v>
      </c>
      <c r="AH64" s="152" t="str">
        <f t="shared" si="40"/>
        <v>-</v>
      </c>
      <c r="AI64" s="151">
        <v>1574</v>
      </c>
      <c r="AJ64" s="152" t="str">
        <f t="shared" si="41"/>
        <v>-</v>
      </c>
      <c r="AK64" s="151">
        <v>3419</v>
      </c>
      <c r="AL64" s="152" t="str">
        <f t="shared" si="42"/>
        <v>-</v>
      </c>
      <c r="AM64" s="151">
        <v>229</v>
      </c>
      <c r="AN64" s="152" t="str">
        <f t="shared" si="43"/>
        <v>-</v>
      </c>
      <c r="AO64" s="151">
        <v>287</v>
      </c>
      <c r="AP64" s="152" t="str">
        <f t="shared" si="44"/>
        <v>-</v>
      </c>
      <c r="AQ64" s="151">
        <v>730</v>
      </c>
      <c r="AR64" s="152" t="str">
        <f t="shared" si="45"/>
        <v>-</v>
      </c>
      <c r="AS64" s="151">
        <f t="shared" si="55"/>
        <v>103775</v>
      </c>
      <c r="AT64" s="152" t="str">
        <f t="shared" si="46"/>
        <v>-</v>
      </c>
      <c r="AU64" s="139">
        <v>127674</v>
      </c>
      <c r="AV64" s="140" t="str">
        <f t="shared" si="47"/>
        <v>-</v>
      </c>
    </row>
    <row r="65" spans="2:48" hidden="1" outlineLevel="1">
      <c r="B65" s="34" t="s">
        <v>34</v>
      </c>
      <c r="C65" s="151">
        <v>17605</v>
      </c>
      <c r="D65" s="152" t="str">
        <f t="shared" si="25"/>
        <v>-</v>
      </c>
      <c r="E65" s="151">
        <v>4410</v>
      </c>
      <c r="F65" s="152" t="str">
        <f t="shared" si="26"/>
        <v>-</v>
      </c>
      <c r="G65" s="151">
        <v>3463</v>
      </c>
      <c r="H65" s="152" t="str">
        <f t="shared" si="27"/>
        <v>-</v>
      </c>
      <c r="I65" s="151">
        <v>7069</v>
      </c>
      <c r="J65" s="152" t="str">
        <f t="shared" si="28"/>
        <v>-</v>
      </c>
      <c r="K65" s="151">
        <v>1549</v>
      </c>
      <c r="L65" s="152" t="str">
        <f t="shared" si="29"/>
        <v>-</v>
      </c>
      <c r="M65" s="151">
        <v>64771</v>
      </c>
      <c r="N65" s="152" t="str">
        <f t="shared" si="30"/>
        <v>-</v>
      </c>
      <c r="O65" s="151">
        <v>4674</v>
      </c>
      <c r="P65" s="152" t="str">
        <f t="shared" si="31"/>
        <v>-</v>
      </c>
      <c r="Q65" s="151">
        <v>2240</v>
      </c>
      <c r="R65" s="152" t="str">
        <f t="shared" si="32"/>
        <v>-</v>
      </c>
      <c r="S65" s="151">
        <f t="shared" si="54"/>
        <v>1415</v>
      </c>
      <c r="T65" s="152" t="str">
        <f t="shared" si="33"/>
        <v>-</v>
      </c>
      <c r="U65" s="151">
        <v>207</v>
      </c>
      <c r="V65" s="152" t="str">
        <f t="shared" si="34"/>
        <v>-</v>
      </c>
      <c r="W65" s="151">
        <v>354</v>
      </c>
      <c r="X65" s="152" t="str">
        <f t="shared" si="35"/>
        <v>-</v>
      </c>
      <c r="Y65" s="151">
        <v>425</v>
      </c>
      <c r="Z65" s="152" t="str">
        <f t="shared" si="36"/>
        <v>-</v>
      </c>
      <c r="AA65" s="151">
        <v>429</v>
      </c>
      <c r="AB65" s="152" t="str">
        <f t="shared" si="37"/>
        <v>-</v>
      </c>
      <c r="AC65" s="151">
        <v>593</v>
      </c>
      <c r="AD65" s="152" t="str">
        <f t="shared" si="38"/>
        <v>-</v>
      </c>
      <c r="AE65" s="151">
        <v>543</v>
      </c>
      <c r="AF65" s="152" t="str">
        <f t="shared" si="39"/>
        <v>-</v>
      </c>
      <c r="AG65" s="151">
        <v>1459</v>
      </c>
      <c r="AH65" s="152" t="str">
        <f t="shared" si="40"/>
        <v>-</v>
      </c>
      <c r="AI65" s="151">
        <v>1066</v>
      </c>
      <c r="AJ65" s="152" t="str">
        <f t="shared" si="41"/>
        <v>-</v>
      </c>
      <c r="AK65" s="151">
        <v>2744</v>
      </c>
      <c r="AL65" s="152" t="str">
        <f t="shared" si="42"/>
        <v>-</v>
      </c>
      <c r="AM65" s="151">
        <v>258</v>
      </c>
      <c r="AN65" s="152" t="str">
        <f t="shared" si="43"/>
        <v>-</v>
      </c>
      <c r="AO65" s="151">
        <v>279</v>
      </c>
      <c r="AP65" s="152" t="str">
        <f t="shared" si="44"/>
        <v>-</v>
      </c>
      <c r="AQ65" s="151">
        <v>416</v>
      </c>
      <c r="AR65" s="152" t="str">
        <f t="shared" si="45"/>
        <v>-</v>
      </c>
      <c r="AS65" s="151">
        <f t="shared" si="55"/>
        <v>96949</v>
      </c>
      <c r="AT65" s="152" t="str">
        <f t="shared" si="46"/>
        <v>-</v>
      </c>
      <c r="AU65" s="139">
        <v>114554</v>
      </c>
      <c r="AV65" s="140" t="str">
        <f t="shared" si="47"/>
        <v>-</v>
      </c>
    </row>
    <row r="66" spans="2:48" hidden="1" outlineLevel="1">
      <c r="B66" s="34" t="s">
        <v>35</v>
      </c>
      <c r="C66" s="151">
        <v>14101</v>
      </c>
      <c r="D66" s="152" t="str">
        <f t="shared" si="25"/>
        <v>-</v>
      </c>
      <c r="E66" s="151">
        <v>5259</v>
      </c>
      <c r="F66" s="152" t="str">
        <f t="shared" si="26"/>
        <v>-</v>
      </c>
      <c r="G66" s="151">
        <v>3260</v>
      </c>
      <c r="H66" s="152" t="str">
        <f t="shared" si="27"/>
        <v>-</v>
      </c>
      <c r="I66" s="151">
        <v>7221</v>
      </c>
      <c r="J66" s="152" t="str">
        <f t="shared" si="28"/>
        <v>-</v>
      </c>
      <c r="K66" s="151">
        <v>1792</v>
      </c>
      <c r="L66" s="152" t="str">
        <f t="shared" si="29"/>
        <v>-</v>
      </c>
      <c r="M66" s="151">
        <v>58343</v>
      </c>
      <c r="N66" s="152" t="str">
        <f t="shared" si="30"/>
        <v>-</v>
      </c>
      <c r="O66" s="151">
        <v>3487</v>
      </c>
      <c r="P66" s="152" t="str">
        <f t="shared" si="31"/>
        <v>-</v>
      </c>
      <c r="Q66" s="151">
        <v>2988</v>
      </c>
      <c r="R66" s="152" t="str">
        <f t="shared" si="32"/>
        <v>-</v>
      </c>
      <c r="S66" s="151">
        <f t="shared" si="54"/>
        <v>1544</v>
      </c>
      <c r="T66" s="152" t="str">
        <f t="shared" si="33"/>
        <v>-</v>
      </c>
      <c r="U66" s="151">
        <v>146</v>
      </c>
      <c r="V66" s="152" t="str">
        <f t="shared" si="34"/>
        <v>-</v>
      </c>
      <c r="W66" s="151">
        <v>57</v>
      </c>
      <c r="X66" s="152" t="str">
        <f t="shared" si="35"/>
        <v>-</v>
      </c>
      <c r="Y66" s="151">
        <v>935</v>
      </c>
      <c r="Z66" s="152" t="str">
        <f t="shared" si="36"/>
        <v>-</v>
      </c>
      <c r="AA66" s="151">
        <v>406</v>
      </c>
      <c r="AB66" s="152" t="str">
        <f t="shared" si="37"/>
        <v>-</v>
      </c>
      <c r="AC66" s="151">
        <v>656</v>
      </c>
      <c r="AD66" s="152" t="str">
        <f t="shared" si="38"/>
        <v>-</v>
      </c>
      <c r="AE66" s="151">
        <v>497</v>
      </c>
      <c r="AF66" s="152" t="str">
        <f t="shared" si="39"/>
        <v>-</v>
      </c>
      <c r="AG66" s="151">
        <v>1116</v>
      </c>
      <c r="AH66" s="152" t="str">
        <f t="shared" si="40"/>
        <v>-</v>
      </c>
      <c r="AI66" s="151">
        <v>615</v>
      </c>
      <c r="AJ66" s="152" t="str">
        <f t="shared" si="41"/>
        <v>-</v>
      </c>
      <c r="AK66" s="151">
        <v>1441</v>
      </c>
      <c r="AL66" s="152" t="str">
        <f t="shared" si="42"/>
        <v>-</v>
      </c>
      <c r="AM66" s="151">
        <v>169</v>
      </c>
      <c r="AN66" s="152" t="str">
        <f t="shared" si="43"/>
        <v>-</v>
      </c>
      <c r="AO66" s="151">
        <v>284</v>
      </c>
      <c r="AP66" s="152" t="str">
        <f t="shared" si="44"/>
        <v>-</v>
      </c>
      <c r="AQ66" s="151">
        <v>211</v>
      </c>
      <c r="AR66" s="152" t="str">
        <f t="shared" si="45"/>
        <v>-</v>
      </c>
      <c r="AS66" s="151">
        <f t="shared" si="55"/>
        <v>88883</v>
      </c>
      <c r="AT66" s="152" t="str">
        <f t="shared" si="46"/>
        <v>-</v>
      </c>
      <c r="AU66" s="139">
        <v>102984</v>
      </c>
      <c r="AV66" s="140" t="str">
        <f t="shared" si="47"/>
        <v>-</v>
      </c>
    </row>
    <row r="67" spans="2:48" hidden="1" outlineLevel="1">
      <c r="B67" s="34" t="s">
        <v>36</v>
      </c>
      <c r="C67" s="151">
        <v>24357</v>
      </c>
      <c r="D67" s="152" t="str">
        <f t="shared" si="25"/>
        <v>-</v>
      </c>
      <c r="E67" s="151">
        <v>4907</v>
      </c>
      <c r="F67" s="152" t="str">
        <f t="shared" si="26"/>
        <v>-</v>
      </c>
      <c r="G67" s="151">
        <v>3981</v>
      </c>
      <c r="H67" s="152" t="str">
        <f t="shared" si="27"/>
        <v>-</v>
      </c>
      <c r="I67" s="151">
        <v>11164</v>
      </c>
      <c r="J67" s="152" t="str">
        <f t="shared" si="28"/>
        <v>-</v>
      </c>
      <c r="K67" s="151">
        <v>3655</v>
      </c>
      <c r="L67" s="152" t="str">
        <f t="shared" si="29"/>
        <v>-</v>
      </c>
      <c r="M67" s="151">
        <v>57519</v>
      </c>
      <c r="N67" s="152" t="str">
        <f t="shared" si="30"/>
        <v>-</v>
      </c>
      <c r="O67" s="151">
        <v>1755</v>
      </c>
      <c r="P67" s="152" t="str">
        <f t="shared" si="31"/>
        <v>-</v>
      </c>
      <c r="Q67" s="151">
        <v>3072</v>
      </c>
      <c r="R67" s="152" t="str">
        <f t="shared" si="32"/>
        <v>-</v>
      </c>
      <c r="S67" s="151">
        <f t="shared" si="54"/>
        <v>15406</v>
      </c>
      <c r="T67" s="152" t="str">
        <f t="shared" si="33"/>
        <v>-</v>
      </c>
      <c r="U67" s="151">
        <v>5349</v>
      </c>
      <c r="V67" s="152" t="str">
        <f t="shared" si="34"/>
        <v>-</v>
      </c>
      <c r="W67" s="151">
        <v>2408</v>
      </c>
      <c r="X67" s="152" t="str">
        <f t="shared" si="35"/>
        <v>-</v>
      </c>
      <c r="Y67" s="151">
        <v>4270</v>
      </c>
      <c r="Z67" s="152" t="str">
        <f t="shared" si="36"/>
        <v>-</v>
      </c>
      <c r="AA67" s="151">
        <v>3379</v>
      </c>
      <c r="AB67" s="152" t="str">
        <f t="shared" si="37"/>
        <v>-</v>
      </c>
      <c r="AC67" s="151">
        <v>876</v>
      </c>
      <c r="AD67" s="152" t="str">
        <f t="shared" si="38"/>
        <v>-</v>
      </c>
      <c r="AE67" s="151">
        <v>961</v>
      </c>
      <c r="AF67" s="152" t="str">
        <f t="shared" si="39"/>
        <v>-</v>
      </c>
      <c r="AG67" s="151">
        <v>1815</v>
      </c>
      <c r="AH67" s="152" t="str">
        <f t="shared" si="40"/>
        <v>-</v>
      </c>
      <c r="AI67" s="151">
        <v>1157</v>
      </c>
      <c r="AJ67" s="152" t="str">
        <f t="shared" si="41"/>
        <v>-</v>
      </c>
      <c r="AK67" s="151">
        <v>1243</v>
      </c>
      <c r="AL67" s="152" t="str">
        <f t="shared" si="42"/>
        <v>-</v>
      </c>
      <c r="AM67" s="151">
        <v>285</v>
      </c>
      <c r="AN67" s="152" t="str">
        <f t="shared" si="43"/>
        <v>-</v>
      </c>
      <c r="AO67" s="151">
        <v>224</v>
      </c>
      <c r="AP67" s="152" t="str">
        <f t="shared" si="44"/>
        <v>-</v>
      </c>
      <c r="AQ67" s="151">
        <v>236</v>
      </c>
      <c r="AR67" s="152" t="str">
        <f t="shared" si="45"/>
        <v>-</v>
      </c>
      <c r="AS67" s="151">
        <f t="shared" si="55"/>
        <v>108256</v>
      </c>
      <c r="AT67" s="152" t="str">
        <f t="shared" si="46"/>
        <v>-</v>
      </c>
      <c r="AU67" s="139">
        <v>132613</v>
      </c>
      <c r="AV67" s="140" t="str">
        <f t="shared" si="47"/>
        <v>-</v>
      </c>
    </row>
    <row r="68" spans="2:48" hidden="1" outlineLevel="1">
      <c r="B68" s="34" t="s">
        <v>37</v>
      </c>
      <c r="C68" s="151">
        <v>8929</v>
      </c>
      <c r="D68" s="152" t="str">
        <f t="shared" si="25"/>
        <v>-</v>
      </c>
      <c r="E68" s="151">
        <v>5223</v>
      </c>
      <c r="F68" s="152" t="str">
        <f t="shared" si="26"/>
        <v>-</v>
      </c>
      <c r="G68" s="151">
        <v>3516</v>
      </c>
      <c r="H68" s="152" t="str">
        <f t="shared" si="27"/>
        <v>-</v>
      </c>
      <c r="I68" s="151">
        <v>10227</v>
      </c>
      <c r="J68" s="152" t="str">
        <f t="shared" si="28"/>
        <v>-</v>
      </c>
      <c r="K68" s="151">
        <v>3161</v>
      </c>
      <c r="L68" s="152" t="str">
        <f t="shared" si="29"/>
        <v>-</v>
      </c>
      <c r="M68" s="151">
        <v>62700</v>
      </c>
      <c r="N68" s="152" t="str">
        <f t="shared" si="30"/>
        <v>-</v>
      </c>
      <c r="O68" s="151">
        <v>1492</v>
      </c>
      <c r="P68" s="152" t="str">
        <f t="shared" si="31"/>
        <v>-</v>
      </c>
      <c r="Q68" s="151">
        <v>3049</v>
      </c>
      <c r="R68" s="152" t="str">
        <f t="shared" si="32"/>
        <v>-</v>
      </c>
      <c r="S68" s="151">
        <f t="shared" si="54"/>
        <v>31347</v>
      </c>
      <c r="T68" s="152" t="str">
        <f t="shared" si="33"/>
        <v>-</v>
      </c>
      <c r="U68" s="151">
        <v>8733</v>
      </c>
      <c r="V68" s="152" t="str">
        <f t="shared" si="34"/>
        <v>-</v>
      </c>
      <c r="W68" s="151">
        <v>5719</v>
      </c>
      <c r="X68" s="152" t="str">
        <f t="shared" si="35"/>
        <v>-</v>
      </c>
      <c r="Y68" s="151">
        <v>7685</v>
      </c>
      <c r="Z68" s="152" t="str">
        <f t="shared" si="36"/>
        <v>-</v>
      </c>
      <c r="AA68" s="151">
        <v>9210</v>
      </c>
      <c r="AB68" s="152" t="str">
        <f t="shared" si="37"/>
        <v>-</v>
      </c>
      <c r="AC68" s="151">
        <v>807</v>
      </c>
      <c r="AD68" s="152" t="str">
        <f t="shared" si="38"/>
        <v>-</v>
      </c>
      <c r="AE68" s="151">
        <v>813</v>
      </c>
      <c r="AF68" s="152" t="str">
        <f t="shared" si="39"/>
        <v>-</v>
      </c>
      <c r="AG68" s="151">
        <v>1007</v>
      </c>
      <c r="AH68" s="152" t="str">
        <f t="shared" si="40"/>
        <v>-</v>
      </c>
      <c r="AI68" s="151">
        <v>905</v>
      </c>
      <c r="AJ68" s="152" t="str">
        <f t="shared" si="41"/>
        <v>-</v>
      </c>
      <c r="AK68" s="151">
        <v>869</v>
      </c>
      <c r="AL68" s="152" t="str">
        <f t="shared" si="42"/>
        <v>-</v>
      </c>
      <c r="AM68" s="151">
        <v>323</v>
      </c>
      <c r="AN68" s="152" t="str">
        <f t="shared" si="43"/>
        <v>-</v>
      </c>
      <c r="AO68" s="151">
        <v>146</v>
      </c>
      <c r="AP68" s="152" t="str">
        <f t="shared" si="44"/>
        <v>-</v>
      </c>
      <c r="AQ68" s="151">
        <v>429</v>
      </c>
      <c r="AR68" s="152" t="str">
        <f t="shared" si="45"/>
        <v>-</v>
      </c>
      <c r="AS68" s="151">
        <f t="shared" si="55"/>
        <v>126014</v>
      </c>
      <c r="AT68" s="152" t="str">
        <f t="shared" si="46"/>
        <v>-</v>
      </c>
      <c r="AU68" s="139">
        <v>134943</v>
      </c>
      <c r="AV68" s="140" t="str">
        <f t="shared" si="47"/>
        <v>-</v>
      </c>
    </row>
    <row r="69" spans="2:48" hidden="1" outlineLevel="1">
      <c r="B69" s="34" t="s">
        <v>38</v>
      </c>
      <c r="C69" s="151">
        <v>9008</v>
      </c>
      <c r="D69" s="152" t="str">
        <f t="shared" si="25"/>
        <v>-</v>
      </c>
      <c r="E69" s="151">
        <v>5090</v>
      </c>
      <c r="F69" s="152" t="str">
        <f t="shared" si="26"/>
        <v>-</v>
      </c>
      <c r="G69" s="151">
        <v>3250</v>
      </c>
      <c r="H69" s="152" t="str">
        <f t="shared" si="27"/>
        <v>-</v>
      </c>
      <c r="I69" s="151">
        <v>8091</v>
      </c>
      <c r="J69" s="152" t="str">
        <f t="shared" si="28"/>
        <v>-</v>
      </c>
      <c r="K69" s="151">
        <v>3023</v>
      </c>
      <c r="L69" s="152" t="str">
        <f t="shared" si="29"/>
        <v>-</v>
      </c>
      <c r="M69" s="151">
        <v>50543</v>
      </c>
      <c r="N69" s="152" t="str">
        <f t="shared" si="30"/>
        <v>-</v>
      </c>
      <c r="O69" s="151">
        <v>1189</v>
      </c>
      <c r="P69" s="152" t="str">
        <f t="shared" si="31"/>
        <v>-</v>
      </c>
      <c r="Q69" s="151">
        <v>3779</v>
      </c>
      <c r="R69" s="152" t="str">
        <f t="shared" si="32"/>
        <v>-</v>
      </c>
      <c r="S69" s="151">
        <f t="shared" si="54"/>
        <v>30549</v>
      </c>
      <c r="T69" s="152" t="str">
        <f t="shared" si="33"/>
        <v>-</v>
      </c>
      <c r="U69" s="151">
        <v>8609</v>
      </c>
      <c r="V69" s="152" t="str">
        <f t="shared" si="34"/>
        <v>-</v>
      </c>
      <c r="W69" s="151">
        <v>5341</v>
      </c>
      <c r="X69" s="152" t="str">
        <f t="shared" si="35"/>
        <v>-</v>
      </c>
      <c r="Y69" s="151">
        <v>7876</v>
      </c>
      <c r="Z69" s="152" t="str">
        <f t="shared" si="36"/>
        <v>-</v>
      </c>
      <c r="AA69" s="151">
        <v>8723</v>
      </c>
      <c r="AB69" s="152" t="str">
        <f t="shared" si="37"/>
        <v>-</v>
      </c>
      <c r="AC69" s="151">
        <v>664</v>
      </c>
      <c r="AD69" s="152" t="str">
        <f t="shared" si="38"/>
        <v>-</v>
      </c>
      <c r="AE69" s="151">
        <v>898</v>
      </c>
      <c r="AF69" s="152" t="str">
        <f t="shared" si="39"/>
        <v>-</v>
      </c>
      <c r="AG69" s="151">
        <v>578</v>
      </c>
      <c r="AH69" s="152" t="str">
        <f t="shared" si="40"/>
        <v>-</v>
      </c>
      <c r="AI69" s="151">
        <v>836</v>
      </c>
      <c r="AJ69" s="152" t="str">
        <f t="shared" si="41"/>
        <v>-</v>
      </c>
      <c r="AK69" s="151">
        <v>660</v>
      </c>
      <c r="AL69" s="152" t="str">
        <f t="shared" si="42"/>
        <v>-</v>
      </c>
      <c r="AM69" s="151">
        <v>324</v>
      </c>
      <c r="AN69" s="152" t="str">
        <f t="shared" si="43"/>
        <v>-</v>
      </c>
      <c r="AO69" s="151">
        <v>194</v>
      </c>
      <c r="AP69" s="152" t="str">
        <f t="shared" si="44"/>
        <v>-</v>
      </c>
      <c r="AQ69" s="151">
        <v>213</v>
      </c>
      <c r="AR69" s="152" t="str">
        <f t="shared" si="45"/>
        <v>-</v>
      </c>
      <c r="AS69" s="151">
        <f t="shared" si="55"/>
        <v>109881</v>
      </c>
      <c r="AT69" s="152" t="str">
        <f t="shared" si="46"/>
        <v>-</v>
      </c>
      <c r="AU69" s="139">
        <v>118889</v>
      </c>
      <c r="AV69" s="140" t="str">
        <f t="shared" si="47"/>
        <v>-</v>
      </c>
    </row>
    <row r="70" spans="2:48" hidden="1" outlineLevel="1">
      <c r="B70" s="34" t="s">
        <v>39</v>
      </c>
      <c r="C70" s="151">
        <v>8593</v>
      </c>
      <c r="D70" s="152" t="str">
        <f t="shared" si="25"/>
        <v>-</v>
      </c>
      <c r="E70" s="151">
        <v>4749</v>
      </c>
      <c r="F70" s="152" t="str">
        <f t="shared" si="26"/>
        <v>-</v>
      </c>
      <c r="G70" s="151">
        <v>3709</v>
      </c>
      <c r="H70" s="152" t="str">
        <f t="shared" si="27"/>
        <v>-</v>
      </c>
      <c r="I70" s="151">
        <v>9135</v>
      </c>
      <c r="J70" s="152" t="str">
        <f t="shared" si="28"/>
        <v>-</v>
      </c>
      <c r="K70" s="151">
        <v>2011</v>
      </c>
      <c r="L70" s="152" t="str">
        <f t="shared" si="29"/>
        <v>-</v>
      </c>
      <c r="M70" s="151">
        <v>53948</v>
      </c>
      <c r="N70" s="152" t="str">
        <f t="shared" si="30"/>
        <v>-</v>
      </c>
      <c r="O70" s="151">
        <v>1113</v>
      </c>
      <c r="P70" s="152" t="str">
        <f t="shared" si="31"/>
        <v>-</v>
      </c>
      <c r="Q70" s="151">
        <v>5199</v>
      </c>
      <c r="R70" s="152" t="str">
        <f t="shared" si="32"/>
        <v>-</v>
      </c>
      <c r="S70" s="151">
        <f t="shared" si="54"/>
        <v>35902</v>
      </c>
      <c r="T70" s="152" t="str">
        <f t="shared" si="33"/>
        <v>-</v>
      </c>
      <c r="U70" s="151">
        <v>10630</v>
      </c>
      <c r="V70" s="152" t="str">
        <f t="shared" si="34"/>
        <v>-</v>
      </c>
      <c r="W70" s="151">
        <v>6823</v>
      </c>
      <c r="X70" s="152" t="str">
        <f t="shared" si="35"/>
        <v>-</v>
      </c>
      <c r="Y70" s="151">
        <v>8641</v>
      </c>
      <c r="Z70" s="152" t="str">
        <f t="shared" si="36"/>
        <v>-</v>
      </c>
      <c r="AA70" s="151">
        <v>9808</v>
      </c>
      <c r="AB70" s="152" t="str">
        <f t="shared" si="37"/>
        <v>-</v>
      </c>
      <c r="AC70" s="151">
        <v>772</v>
      </c>
      <c r="AD70" s="152" t="str">
        <f t="shared" si="38"/>
        <v>-</v>
      </c>
      <c r="AE70" s="151">
        <v>863</v>
      </c>
      <c r="AF70" s="152" t="str">
        <f t="shared" si="39"/>
        <v>-</v>
      </c>
      <c r="AG70" s="151">
        <v>1265</v>
      </c>
      <c r="AH70" s="152" t="str">
        <f t="shared" si="40"/>
        <v>-</v>
      </c>
      <c r="AI70" s="151">
        <v>907</v>
      </c>
      <c r="AJ70" s="152" t="str">
        <f t="shared" si="41"/>
        <v>-</v>
      </c>
      <c r="AK70" s="151">
        <v>943</v>
      </c>
      <c r="AL70" s="152" t="str">
        <f t="shared" si="42"/>
        <v>-</v>
      </c>
      <c r="AM70" s="151">
        <v>231</v>
      </c>
      <c r="AN70" s="152" t="str">
        <f t="shared" si="43"/>
        <v>-</v>
      </c>
      <c r="AO70" s="151">
        <v>209</v>
      </c>
      <c r="AP70" s="152" t="str">
        <f t="shared" si="44"/>
        <v>-</v>
      </c>
      <c r="AQ70" s="151">
        <v>225</v>
      </c>
      <c r="AR70" s="152" t="str">
        <f t="shared" si="45"/>
        <v>-</v>
      </c>
      <c r="AS70" s="151">
        <f t="shared" si="55"/>
        <v>121181</v>
      </c>
      <c r="AT70" s="152" t="str">
        <f t="shared" si="46"/>
        <v>-</v>
      </c>
      <c r="AU70" s="139">
        <v>129774</v>
      </c>
      <c r="AV70" s="140" t="str">
        <f t="shared" si="47"/>
        <v>-</v>
      </c>
    </row>
    <row r="71" spans="2:48" collapsed="1">
      <c r="B71" s="148">
        <v>2006</v>
      </c>
      <c r="C71" s="149">
        <v>204195</v>
      </c>
      <c r="D71" s="150" t="str">
        <f t="shared" si="25"/>
        <v>-</v>
      </c>
      <c r="E71" s="149">
        <v>66264</v>
      </c>
      <c r="F71" s="150" t="str">
        <f t="shared" si="26"/>
        <v>-</v>
      </c>
      <c r="G71" s="149">
        <v>42710</v>
      </c>
      <c r="H71" s="150" t="str">
        <f t="shared" si="27"/>
        <v>-</v>
      </c>
      <c r="I71" s="149">
        <v>102971</v>
      </c>
      <c r="J71" s="150" t="str">
        <f t="shared" si="28"/>
        <v>-</v>
      </c>
      <c r="K71" s="149">
        <v>27701</v>
      </c>
      <c r="L71" s="150" t="str">
        <f t="shared" si="29"/>
        <v>-</v>
      </c>
      <c r="M71" s="149">
        <v>735282</v>
      </c>
      <c r="N71" s="150" t="str">
        <f t="shared" si="30"/>
        <v>-</v>
      </c>
      <c r="O71" s="149">
        <v>33629</v>
      </c>
      <c r="P71" s="150" t="str">
        <f t="shared" si="31"/>
        <v>-</v>
      </c>
      <c r="Q71" s="149">
        <v>43164</v>
      </c>
      <c r="R71" s="150" t="str">
        <f t="shared" si="32"/>
        <v>-</v>
      </c>
      <c r="S71" s="149">
        <f t="shared" si="54"/>
        <v>190403</v>
      </c>
      <c r="T71" s="150" t="str">
        <f t="shared" si="33"/>
        <v>-</v>
      </c>
      <c r="U71" s="149">
        <v>59916</v>
      </c>
      <c r="V71" s="150" t="str">
        <f t="shared" si="34"/>
        <v>-</v>
      </c>
      <c r="W71" s="149">
        <v>36779</v>
      </c>
      <c r="X71" s="150" t="str">
        <f t="shared" si="35"/>
        <v>-</v>
      </c>
      <c r="Y71" s="149">
        <v>45626</v>
      </c>
      <c r="Z71" s="150" t="str">
        <f t="shared" si="36"/>
        <v>-</v>
      </c>
      <c r="AA71" s="149">
        <v>48082</v>
      </c>
      <c r="AB71" s="150" t="str">
        <f t="shared" si="37"/>
        <v>-</v>
      </c>
      <c r="AC71" s="149">
        <v>9822</v>
      </c>
      <c r="AD71" s="150" t="str">
        <f t="shared" si="38"/>
        <v>-</v>
      </c>
      <c r="AE71" s="149">
        <v>9792</v>
      </c>
      <c r="AF71" s="150" t="str">
        <f t="shared" si="39"/>
        <v>-</v>
      </c>
      <c r="AG71" s="149">
        <v>15931</v>
      </c>
      <c r="AH71" s="150" t="str">
        <f t="shared" si="40"/>
        <v>-</v>
      </c>
      <c r="AI71" s="149">
        <v>13667</v>
      </c>
      <c r="AJ71" s="150" t="str">
        <f t="shared" si="41"/>
        <v>-</v>
      </c>
      <c r="AK71" s="149">
        <v>23836</v>
      </c>
      <c r="AL71" s="150" t="str">
        <f t="shared" si="42"/>
        <v>-</v>
      </c>
      <c r="AM71" s="149">
        <v>2804</v>
      </c>
      <c r="AN71" s="150" t="str">
        <f t="shared" si="43"/>
        <v>-</v>
      </c>
      <c r="AO71" s="149">
        <v>3337</v>
      </c>
      <c r="AP71" s="150" t="str">
        <f t="shared" si="44"/>
        <v>-</v>
      </c>
      <c r="AQ71" s="149">
        <v>6995</v>
      </c>
      <c r="AR71" s="150" t="str">
        <f t="shared" si="45"/>
        <v>-</v>
      </c>
      <c r="AS71" s="149">
        <f t="shared" si="55"/>
        <v>1328308</v>
      </c>
      <c r="AT71" s="150" t="str">
        <f t="shared" si="46"/>
        <v>-</v>
      </c>
      <c r="AU71" s="146">
        <v>1532503</v>
      </c>
      <c r="AV71" s="147" t="str">
        <f t="shared" si="47"/>
        <v>-</v>
      </c>
    </row>
  </sheetData>
  <mergeCells count="1">
    <mergeCell ref="B5:AV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23" orientation="landscape" r:id="rId1"/>
  <headerFooter scaleWithDoc="0" alignWithMargins="0">
    <oddHeader>&amp;RTurismo en Cifras ARONA (acumulado agosto 2010)</oddHeader>
    <oddFooter>&amp;CTurismo de Tenerife&amp;R&amp;P</oddFooter>
  </headerFooter>
  <colBreaks count="1" manualBreakCount="1">
    <brk id="12" min="4" max="70" man="1"/>
  </colBreaks>
  <ignoredErrors>
    <ignoredError sqref="AS7:AS70" evalError="1"/>
    <ignoredError sqref="AS71" evalError="1" emptyCellReference="1"/>
    <ignoredError sqref="C71:R71 AT71:AV71 T71:AR71" emptyCellReference="1"/>
    <ignoredError sqref="S71" formula="1" emptyCellReference="1"/>
    <ignoredError sqref="S11:S70" formula="1"/>
  </ignoredError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B4:L55"/>
  <sheetViews>
    <sheetView showGridLines="0" showRowColHeaders="0" showOutlineSymbols="0" zoomScaleNormal="100" workbookViewId="0"/>
  </sheetViews>
  <sheetFormatPr baseColWidth="10" defaultRowHeight="12.75"/>
  <cols>
    <col min="1" max="2" width="11.42578125" style="2"/>
    <col min="3" max="3" width="36.7109375" style="2" customWidth="1"/>
    <col min="4" max="4" width="12.7109375" style="2" customWidth="1"/>
    <col min="5" max="5" width="12.42578125" style="2" customWidth="1"/>
    <col min="6" max="6" width="10.7109375" style="2" customWidth="1"/>
    <col min="7" max="7" width="11.5703125" style="2" customWidth="1"/>
    <col min="8" max="8" width="36.7109375" style="2" customWidth="1"/>
    <col min="9" max="258" width="11.42578125" style="2"/>
    <col min="259" max="259" width="36.7109375" style="2" customWidth="1"/>
    <col min="260" max="260" width="12.7109375" style="2" customWidth="1"/>
    <col min="261" max="261" width="12.42578125" style="2" customWidth="1"/>
    <col min="262" max="262" width="10.7109375" style="2" customWidth="1"/>
    <col min="263" max="263" width="4.7109375" style="2" customWidth="1"/>
    <col min="264" max="264" width="36.7109375" style="2" customWidth="1"/>
    <col min="265" max="514" width="11.42578125" style="2"/>
    <col min="515" max="515" width="36.7109375" style="2" customWidth="1"/>
    <col min="516" max="516" width="12.7109375" style="2" customWidth="1"/>
    <col min="517" max="517" width="12.42578125" style="2" customWidth="1"/>
    <col min="518" max="518" width="10.7109375" style="2" customWidth="1"/>
    <col min="519" max="519" width="4.7109375" style="2" customWidth="1"/>
    <col min="520" max="520" width="36.7109375" style="2" customWidth="1"/>
    <col min="521" max="770" width="11.42578125" style="2"/>
    <col min="771" max="771" width="36.7109375" style="2" customWidth="1"/>
    <col min="772" max="772" width="12.7109375" style="2" customWidth="1"/>
    <col min="773" max="773" width="12.42578125" style="2" customWidth="1"/>
    <col min="774" max="774" width="10.7109375" style="2" customWidth="1"/>
    <col min="775" max="775" width="4.7109375" style="2" customWidth="1"/>
    <col min="776" max="776" width="36.7109375" style="2" customWidth="1"/>
    <col min="777" max="1026" width="11.42578125" style="2"/>
    <col min="1027" max="1027" width="36.7109375" style="2" customWidth="1"/>
    <col min="1028" max="1028" width="12.7109375" style="2" customWidth="1"/>
    <col min="1029" max="1029" width="12.42578125" style="2" customWidth="1"/>
    <col min="1030" max="1030" width="10.7109375" style="2" customWidth="1"/>
    <col min="1031" max="1031" width="4.7109375" style="2" customWidth="1"/>
    <col min="1032" max="1032" width="36.7109375" style="2" customWidth="1"/>
    <col min="1033" max="1282" width="11.42578125" style="2"/>
    <col min="1283" max="1283" width="36.7109375" style="2" customWidth="1"/>
    <col min="1284" max="1284" width="12.7109375" style="2" customWidth="1"/>
    <col min="1285" max="1285" width="12.42578125" style="2" customWidth="1"/>
    <col min="1286" max="1286" width="10.7109375" style="2" customWidth="1"/>
    <col min="1287" max="1287" width="4.7109375" style="2" customWidth="1"/>
    <col min="1288" max="1288" width="36.7109375" style="2" customWidth="1"/>
    <col min="1289" max="1538" width="11.42578125" style="2"/>
    <col min="1539" max="1539" width="36.7109375" style="2" customWidth="1"/>
    <col min="1540" max="1540" width="12.7109375" style="2" customWidth="1"/>
    <col min="1541" max="1541" width="12.42578125" style="2" customWidth="1"/>
    <col min="1542" max="1542" width="10.7109375" style="2" customWidth="1"/>
    <col min="1543" max="1543" width="4.7109375" style="2" customWidth="1"/>
    <col min="1544" max="1544" width="36.7109375" style="2" customWidth="1"/>
    <col min="1545" max="1794" width="11.42578125" style="2"/>
    <col min="1795" max="1795" width="36.7109375" style="2" customWidth="1"/>
    <col min="1796" max="1796" width="12.7109375" style="2" customWidth="1"/>
    <col min="1797" max="1797" width="12.42578125" style="2" customWidth="1"/>
    <col min="1798" max="1798" width="10.7109375" style="2" customWidth="1"/>
    <col min="1799" max="1799" width="4.7109375" style="2" customWidth="1"/>
    <col min="1800" max="1800" width="36.7109375" style="2" customWidth="1"/>
    <col min="1801" max="2050" width="11.42578125" style="2"/>
    <col min="2051" max="2051" width="36.7109375" style="2" customWidth="1"/>
    <col min="2052" max="2052" width="12.7109375" style="2" customWidth="1"/>
    <col min="2053" max="2053" width="12.42578125" style="2" customWidth="1"/>
    <col min="2054" max="2054" width="10.7109375" style="2" customWidth="1"/>
    <col min="2055" max="2055" width="4.7109375" style="2" customWidth="1"/>
    <col min="2056" max="2056" width="36.7109375" style="2" customWidth="1"/>
    <col min="2057" max="2306" width="11.42578125" style="2"/>
    <col min="2307" max="2307" width="36.7109375" style="2" customWidth="1"/>
    <col min="2308" max="2308" width="12.7109375" style="2" customWidth="1"/>
    <col min="2309" max="2309" width="12.42578125" style="2" customWidth="1"/>
    <col min="2310" max="2310" width="10.7109375" style="2" customWidth="1"/>
    <col min="2311" max="2311" width="4.7109375" style="2" customWidth="1"/>
    <col min="2312" max="2312" width="36.7109375" style="2" customWidth="1"/>
    <col min="2313" max="2562" width="11.42578125" style="2"/>
    <col min="2563" max="2563" width="36.7109375" style="2" customWidth="1"/>
    <col min="2564" max="2564" width="12.7109375" style="2" customWidth="1"/>
    <col min="2565" max="2565" width="12.42578125" style="2" customWidth="1"/>
    <col min="2566" max="2566" width="10.7109375" style="2" customWidth="1"/>
    <col min="2567" max="2567" width="4.7109375" style="2" customWidth="1"/>
    <col min="2568" max="2568" width="36.7109375" style="2" customWidth="1"/>
    <col min="2569" max="2818" width="11.42578125" style="2"/>
    <col min="2819" max="2819" width="36.7109375" style="2" customWidth="1"/>
    <col min="2820" max="2820" width="12.7109375" style="2" customWidth="1"/>
    <col min="2821" max="2821" width="12.42578125" style="2" customWidth="1"/>
    <col min="2822" max="2822" width="10.7109375" style="2" customWidth="1"/>
    <col min="2823" max="2823" width="4.7109375" style="2" customWidth="1"/>
    <col min="2824" max="2824" width="36.7109375" style="2" customWidth="1"/>
    <col min="2825" max="3074" width="11.42578125" style="2"/>
    <col min="3075" max="3075" width="36.7109375" style="2" customWidth="1"/>
    <col min="3076" max="3076" width="12.7109375" style="2" customWidth="1"/>
    <col min="3077" max="3077" width="12.42578125" style="2" customWidth="1"/>
    <col min="3078" max="3078" width="10.7109375" style="2" customWidth="1"/>
    <col min="3079" max="3079" width="4.7109375" style="2" customWidth="1"/>
    <col min="3080" max="3080" width="36.7109375" style="2" customWidth="1"/>
    <col min="3081" max="3330" width="11.42578125" style="2"/>
    <col min="3331" max="3331" width="36.7109375" style="2" customWidth="1"/>
    <col min="3332" max="3332" width="12.7109375" style="2" customWidth="1"/>
    <col min="3333" max="3333" width="12.42578125" style="2" customWidth="1"/>
    <col min="3334" max="3334" width="10.7109375" style="2" customWidth="1"/>
    <col min="3335" max="3335" width="4.7109375" style="2" customWidth="1"/>
    <col min="3336" max="3336" width="36.7109375" style="2" customWidth="1"/>
    <col min="3337" max="3586" width="11.42578125" style="2"/>
    <col min="3587" max="3587" width="36.7109375" style="2" customWidth="1"/>
    <col min="3588" max="3588" width="12.7109375" style="2" customWidth="1"/>
    <col min="3589" max="3589" width="12.42578125" style="2" customWidth="1"/>
    <col min="3590" max="3590" width="10.7109375" style="2" customWidth="1"/>
    <col min="3591" max="3591" width="4.7109375" style="2" customWidth="1"/>
    <col min="3592" max="3592" width="36.7109375" style="2" customWidth="1"/>
    <col min="3593" max="3842" width="11.42578125" style="2"/>
    <col min="3843" max="3843" width="36.7109375" style="2" customWidth="1"/>
    <col min="3844" max="3844" width="12.7109375" style="2" customWidth="1"/>
    <col min="3845" max="3845" width="12.42578125" style="2" customWidth="1"/>
    <col min="3846" max="3846" width="10.7109375" style="2" customWidth="1"/>
    <col min="3847" max="3847" width="4.7109375" style="2" customWidth="1"/>
    <col min="3848" max="3848" width="36.7109375" style="2" customWidth="1"/>
    <col min="3849" max="4098" width="11.42578125" style="2"/>
    <col min="4099" max="4099" width="36.7109375" style="2" customWidth="1"/>
    <col min="4100" max="4100" width="12.7109375" style="2" customWidth="1"/>
    <col min="4101" max="4101" width="12.42578125" style="2" customWidth="1"/>
    <col min="4102" max="4102" width="10.7109375" style="2" customWidth="1"/>
    <col min="4103" max="4103" width="4.7109375" style="2" customWidth="1"/>
    <col min="4104" max="4104" width="36.7109375" style="2" customWidth="1"/>
    <col min="4105" max="4354" width="11.42578125" style="2"/>
    <col min="4355" max="4355" width="36.7109375" style="2" customWidth="1"/>
    <col min="4356" max="4356" width="12.7109375" style="2" customWidth="1"/>
    <col min="4357" max="4357" width="12.42578125" style="2" customWidth="1"/>
    <col min="4358" max="4358" width="10.7109375" style="2" customWidth="1"/>
    <col min="4359" max="4359" width="4.7109375" style="2" customWidth="1"/>
    <col min="4360" max="4360" width="36.7109375" style="2" customWidth="1"/>
    <col min="4361" max="4610" width="11.42578125" style="2"/>
    <col min="4611" max="4611" width="36.7109375" style="2" customWidth="1"/>
    <col min="4612" max="4612" width="12.7109375" style="2" customWidth="1"/>
    <col min="4613" max="4613" width="12.42578125" style="2" customWidth="1"/>
    <col min="4614" max="4614" width="10.7109375" style="2" customWidth="1"/>
    <col min="4615" max="4615" width="4.7109375" style="2" customWidth="1"/>
    <col min="4616" max="4616" width="36.7109375" style="2" customWidth="1"/>
    <col min="4617" max="4866" width="11.42578125" style="2"/>
    <col min="4867" max="4867" width="36.7109375" style="2" customWidth="1"/>
    <col min="4868" max="4868" width="12.7109375" style="2" customWidth="1"/>
    <col min="4869" max="4869" width="12.42578125" style="2" customWidth="1"/>
    <col min="4870" max="4870" width="10.7109375" style="2" customWidth="1"/>
    <col min="4871" max="4871" width="4.7109375" style="2" customWidth="1"/>
    <col min="4872" max="4872" width="36.7109375" style="2" customWidth="1"/>
    <col min="4873" max="5122" width="11.42578125" style="2"/>
    <col min="5123" max="5123" width="36.7109375" style="2" customWidth="1"/>
    <col min="5124" max="5124" width="12.7109375" style="2" customWidth="1"/>
    <col min="5125" max="5125" width="12.42578125" style="2" customWidth="1"/>
    <col min="5126" max="5126" width="10.7109375" style="2" customWidth="1"/>
    <col min="5127" max="5127" width="4.7109375" style="2" customWidth="1"/>
    <col min="5128" max="5128" width="36.7109375" style="2" customWidth="1"/>
    <col min="5129" max="5378" width="11.42578125" style="2"/>
    <col min="5379" max="5379" width="36.7109375" style="2" customWidth="1"/>
    <col min="5380" max="5380" width="12.7109375" style="2" customWidth="1"/>
    <col min="5381" max="5381" width="12.42578125" style="2" customWidth="1"/>
    <col min="5382" max="5382" width="10.7109375" style="2" customWidth="1"/>
    <col min="5383" max="5383" width="4.7109375" style="2" customWidth="1"/>
    <col min="5384" max="5384" width="36.7109375" style="2" customWidth="1"/>
    <col min="5385" max="5634" width="11.42578125" style="2"/>
    <col min="5635" max="5635" width="36.7109375" style="2" customWidth="1"/>
    <col min="5636" max="5636" width="12.7109375" style="2" customWidth="1"/>
    <col min="5637" max="5637" width="12.42578125" style="2" customWidth="1"/>
    <col min="5638" max="5638" width="10.7109375" style="2" customWidth="1"/>
    <col min="5639" max="5639" width="4.7109375" style="2" customWidth="1"/>
    <col min="5640" max="5640" width="36.7109375" style="2" customWidth="1"/>
    <col min="5641" max="5890" width="11.42578125" style="2"/>
    <col min="5891" max="5891" width="36.7109375" style="2" customWidth="1"/>
    <col min="5892" max="5892" width="12.7109375" style="2" customWidth="1"/>
    <col min="5893" max="5893" width="12.42578125" style="2" customWidth="1"/>
    <col min="5894" max="5894" width="10.7109375" style="2" customWidth="1"/>
    <col min="5895" max="5895" width="4.7109375" style="2" customWidth="1"/>
    <col min="5896" max="5896" width="36.7109375" style="2" customWidth="1"/>
    <col min="5897" max="6146" width="11.42578125" style="2"/>
    <col min="6147" max="6147" width="36.7109375" style="2" customWidth="1"/>
    <col min="6148" max="6148" width="12.7109375" style="2" customWidth="1"/>
    <col min="6149" max="6149" width="12.42578125" style="2" customWidth="1"/>
    <col min="6150" max="6150" width="10.7109375" style="2" customWidth="1"/>
    <col min="6151" max="6151" width="4.7109375" style="2" customWidth="1"/>
    <col min="6152" max="6152" width="36.7109375" style="2" customWidth="1"/>
    <col min="6153" max="6402" width="11.42578125" style="2"/>
    <col min="6403" max="6403" width="36.7109375" style="2" customWidth="1"/>
    <col min="6404" max="6404" width="12.7109375" style="2" customWidth="1"/>
    <col min="6405" max="6405" width="12.42578125" style="2" customWidth="1"/>
    <col min="6406" max="6406" width="10.7109375" style="2" customWidth="1"/>
    <col min="6407" max="6407" width="4.7109375" style="2" customWidth="1"/>
    <col min="6408" max="6408" width="36.7109375" style="2" customWidth="1"/>
    <col min="6409" max="6658" width="11.42578125" style="2"/>
    <col min="6659" max="6659" width="36.7109375" style="2" customWidth="1"/>
    <col min="6660" max="6660" width="12.7109375" style="2" customWidth="1"/>
    <col min="6661" max="6661" width="12.42578125" style="2" customWidth="1"/>
    <col min="6662" max="6662" width="10.7109375" style="2" customWidth="1"/>
    <col min="6663" max="6663" width="4.7109375" style="2" customWidth="1"/>
    <col min="6664" max="6664" width="36.7109375" style="2" customWidth="1"/>
    <col min="6665" max="6914" width="11.42578125" style="2"/>
    <col min="6915" max="6915" width="36.7109375" style="2" customWidth="1"/>
    <col min="6916" max="6916" width="12.7109375" style="2" customWidth="1"/>
    <col min="6917" max="6917" width="12.42578125" style="2" customWidth="1"/>
    <col min="6918" max="6918" width="10.7109375" style="2" customWidth="1"/>
    <col min="6919" max="6919" width="4.7109375" style="2" customWidth="1"/>
    <col min="6920" max="6920" width="36.7109375" style="2" customWidth="1"/>
    <col min="6921" max="7170" width="11.42578125" style="2"/>
    <col min="7171" max="7171" width="36.7109375" style="2" customWidth="1"/>
    <col min="7172" max="7172" width="12.7109375" style="2" customWidth="1"/>
    <col min="7173" max="7173" width="12.42578125" style="2" customWidth="1"/>
    <col min="7174" max="7174" width="10.7109375" style="2" customWidth="1"/>
    <col min="7175" max="7175" width="4.7109375" style="2" customWidth="1"/>
    <col min="7176" max="7176" width="36.7109375" style="2" customWidth="1"/>
    <col min="7177" max="7426" width="11.42578125" style="2"/>
    <col min="7427" max="7427" width="36.7109375" style="2" customWidth="1"/>
    <col min="7428" max="7428" width="12.7109375" style="2" customWidth="1"/>
    <col min="7429" max="7429" width="12.42578125" style="2" customWidth="1"/>
    <col min="7430" max="7430" width="10.7109375" style="2" customWidth="1"/>
    <col min="7431" max="7431" width="4.7109375" style="2" customWidth="1"/>
    <col min="7432" max="7432" width="36.7109375" style="2" customWidth="1"/>
    <col min="7433" max="7682" width="11.42578125" style="2"/>
    <col min="7683" max="7683" width="36.7109375" style="2" customWidth="1"/>
    <col min="7684" max="7684" width="12.7109375" style="2" customWidth="1"/>
    <col min="7685" max="7685" width="12.42578125" style="2" customWidth="1"/>
    <col min="7686" max="7686" width="10.7109375" style="2" customWidth="1"/>
    <col min="7687" max="7687" width="4.7109375" style="2" customWidth="1"/>
    <col min="7688" max="7688" width="36.7109375" style="2" customWidth="1"/>
    <col min="7689" max="7938" width="11.42578125" style="2"/>
    <col min="7939" max="7939" width="36.7109375" style="2" customWidth="1"/>
    <col min="7940" max="7940" width="12.7109375" style="2" customWidth="1"/>
    <col min="7941" max="7941" width="12.42578125" style="2" customWidth="1"/>
    <col min="7942" max="7942" width="10.7109375" style="2" customWidth="1"/>
    <col min="7943" max="7943" width="4.7109375" style="2" customWidth="1"/>
    <col min="7944" max="7944" width="36.7109375" style="2" customWidth="1"/>
    <col min="7945" max="8194" width="11.42578125" style="2"/>
    <col min="8195" max="8195" width="36.7109375" style="2" customWidth="1"/>
    <col min="8196" max="8196" width="12.7109375" style="2" customWidth="1"/>
    <col min="8197" max="8197" width="12.42578125" style="2" customWidth="1"/>
    <col min="8198" max="8198" width="10.7109375" style="2" customWidth="1"/>
    <col min="8199" max="8199" width="4.7109375" style="2" customWidth="1"/>
    <col min="8200" max="8200" width="36.7109375" style="2" customWidth="1"/>
    <col min="8201" max="8450" width="11.42578125" style="2"/>
    <col min="8451" max="8451" width="36.7109375" style="2" customWidth="1"/>
    <col min="8452" max="8452" width="12.7109375" style="2" customWidth="1"/>
    <col min="8453" max="8453" width="12.42578125" style="2" customWidth="1"/>
    <col min="8454" max="8454" width="10.7109375" style="2" customWidth="1"/>
    <col min="8455" max="8455" width="4.7109375" style="2" customWidth="1"/>
    <col min="8456" max="8456" width="36.7109375" style="2" customWidth="1"/>
    <col min="8457" max="8706" width="11.42578125" style="2"/>
    <col min="8707" max="8707" width="36.7109375" style="2" customWidth="1"/>
    <col min="8708" max="8708" width="12.7109375" style="2" customWidth="1"/>
    <col min="8709" max="8709" width="12.42578125" style="2" customWidth="1"/>
    <col min="8710" max="8710" width="10.7109375" style="2" customWidth="1"/>
    <col min="8711" max="8711" width="4.7109375" style="2" customWidth="1"/>
    <col min="8712" max="8712" width="36.7109375" style="2" customWidth="1"/>
    <col min="8713" max="8962" width="11.42578125" style="2"/>
    <col min="8963" max="8963" width="36.7109375" style="2" customWidth="1"/>
    <col min="8964" max="8964" width="12.7109375" style="2" customWidth="1"/>
    <col min="8965" max="8965" width="12.42578125" style="2" customWidth="1"/>
    <col min="8966" max="8966" width="10.7109375" style="2" customWidth="1"/>
    <col min="8967" max="8967" width="4.7109375" style="2" customWidth="1"/>
    <col min="8968" max="8968" width="36.7109375" style="2" customWidth="1"/>
    <col min="8969" max="9218" width="11.42578125" style="2"/>
    <col min="9219" max="9219" width="36.7109375" style="2" customWidth="1"/>
    <col min="9220" max="9220" width="12.7109375" style="2" customWidth="1"/>
    <col min="9221" max="9221" width="12.42578125" style="2" customWidth="1"/>
    <col min="9222" max="9222" width="10.7109375" style="2" customWidth="1"/>
    <col min="9223" max="9223" width="4.7109375" style="2" customWidth="1"/>
    <col min="9224" max="9224" width="36.7109375" style="2" customWidth="1"/>
    <col min="9225" max="9474" width="11.42578125" style="2"/>
    <col min="9475" max="9475" width="36.7109375" style="2" customWidth="1"/>
    <col min="9476" max="9476" width="12.7109375" style="2" customWidth="1"/>
    <col min="9477" max="9477" width="12.42578125" style="2" customWidth="1"/>
    <col min="9478" max="9478" width="10.7109375" style="2" customWidth="1"/>
    <col min="9479" max="9479" width="4.7109375" style="2" customWidth="1"/>
    <col min="9480" max="9480" width="36.7109375" style="2" customWidth="1"/>
    <col min="9481" max="9730" width="11.42578125" style="2"/>
    <col min="9731" max="9731" width="36.7109375" style="2" customWidth="1"/>
    <col min="9732" max="9732" width="12.7109375" style="2" customWidth="1"/>
    <col min="9733" max="9733" width="12.42578125" style="2" customWidth="1"/>
    <col min="9734" max="9734" width="10.7109375" style="2" customWidth="1"/>
    <col min="9735" max="9735" width="4.7109375" style="2" customWidth="1"/>
    <col min="9736" max="9736" width="36.7109375" style="2" customWidth="1"/>
    <col min="9737" max="9986" width="11.42578125" style="2"/>
    <col min="9987" max="9987" width="36.7109375" style="2" customWidth="1"/>
    <col min="9988" max="9988" width="12.7109375" style="2" customWidth="1"/>
    <col min="9989" max="9989" width="12.42578125" style="2" customWidth="1"/>
    <col min="9990" max="9990" width="10.7109375" style="2" customWidth="1"/>
    <col min="9991" max="9991" width="4.7109375" style="2" customWidth="1"/>
    <col min="9992" max="9992" width="36.7109375" style="2" customWidth="1"/>
    <col min="9993" max="10242" width="11.42578125" style="2"/>
    <col min="10243" max="10243" width="36.7109375" style="2" customWidth="1"/>
    <col min="10244" max="10244" width="12.7109375" style="2" customWidth="1"/>
    <col min="10245" max="10245" width="12.42578125" style="2" customWidth="1"/>
    <col min="10246" max="10246" width="10.7109375" style="2" customWidth="1"/>
    <col min="10247" max="10247" width="4.7109375" style="2" customWidth="1"/>
    <col min="10248" max="10248" width="36.7109375" style="2" customWidth="1"/>
    <col min="10249" max="10498" width="11.42578125" style="2"/>
    <col min="10499" max="10499" width="36.7109375" style="2" customWidth="1"/>
    <col min="10500" max="10500" width="12.7109375" style="2" customWidth="1"/>
    <col min="10501" max="10501" width="12.42578125" style="2" customWidth="1"/>
    <col min="10502" max="10502" width="10.7109375" style="2" customWidth="1"/>
    <col min="10503" max="10503" width="4.7109375" style="2" customWidth="1"/>
    <col min="10504" max="10504" width="36.7109375" style="2" customWidth="1"/>
    <col min="10505" max="10754" width="11.42578125" style="2"/>
    <col min="10755" max="10755" width="36.7109375" style="2" customWidth="1"/>
    <col min="10756" max="10756" width="12.7109375" style="2" customWidth="1"/>
    <col min="10757" max="10757" width="12.42578125" style="2" customWidth="1"/>
    <col min="10758" max="10758" width="10.7109375" style="2" customWidth="1"/>
    <col min="10759" max="10759" width="4.7109375" style="2" customWidth="1"/>
    <col min="10760" max="10760" width="36.7109375" style="2" customWidth="1"/>
    <col min="10761" max="11010" width="11.42578125" style="2"/>
    <col min="11011" max="11011" width="36.7109375" style="2" customWidth="1"/>
    <col min="11012" max="11012" width="12.7109375" style="2" customWidth="1"/>
    <col min="11013" max="11013" width="12.42578125" style="2" customWidth="1"/>
    <col min="11014" max="11014" width="10.7109375" style="2" customWidth="1"/>
    <col min="11015" max="11015" width="4.7109375" style="2" customWidth="1"/>
    <col min="11016" max="11016" width="36.7109375" style="2" customWidth="1"/>
    <col min="11017" max="11266" width="11.42578125" style="2"/>
    <col min="11267" max="11267" width="36.7109375" style="2" customWidth="1"/>
    <col min="11268" max="11268" width="12.7109375" style="2" customWidth="1"/>
    <col min="11269" max="11269" width="12.42578125" style="2" customWidth="1"/>
    <col min="11270" max="11270" width="10.7109375" style="2" customWidth="1"/>
    <col min="11271" max="11271" width="4.7109375" style="2" customWidth="1"/>
    <col min="11272" max="11272" width="36.7109375" style="2" customWidth="1"/>
    <col min="11273" max="11522" width="11.42578125" style="2"/>
    <col min="11523" max="11523" width="36.7109375" style="2" customWidth="1"/>
    <col min="11524" max="11524" width="12.7109375" style="2" customWidth="1"/>
    <col min="11525" max="11525" width="12.42578125" style="2" customWidth="1"/>
    <col min="11526" max="11526" width="10.7109375" style="2" customWidth="1"/>
    <col min="11527" max="11527" width="4.7109375" style="2" customWidth="1"/>
    <col min="11528" max="11528" width="36.7109375" style="2" customWidth="1"/>
    <col min="11529" max="11778" width="11.42578125" style="2"/>
    <col min="11779" max="11779" width="36.7109375" style="2" customWidth="1"/>
    <col min="11780" max="11780" width="12.7109375" style="2" customWidth="1"/>
    <col min="11781" max="11781" width="12.42578125" style="2" customWidth="1"/>
    <col min="11782" max="11782" width="10.7109375" style="2" customWidth="1"/>
    <col min="11783" max="11783" width="4.7109375" style="2" customWidth="1"/>
    <col min="11784" max="11784" width="36.7109375" style="2" customWidth="1"/>
    <col min="11785" max="12034" width="11.42578125" style="2"/>
    <col min="12035" max="12035" width="36.7109375" style="2" customWidth="1"/>
    <col min="12036" max="12036" width="12.7109375" style="2" customWidth="1"/>
    <col min="12037" max="12037" width="12.42578125" style="2" customWidth="1"/>
    <col min="12038" max="12038" width="10.7109375" style="2" customWidth="1"/>
    <col min="12039" max="12039" width="4.7109375" style="2" customWidth="1"/>
    <col min="12040" max="12040" width="36.7109375" style="2" customWidth="1"/>
    <col min="12041" max="12290" width="11.42578125" style="2"/>
    <col min="12291" max="12291" width="36.7109375" style="2" customWidth="1"/>
    <col min="12292" max="12292" width="12.7109375" style="2" customWidth="1"/>
    <col min="12293" max="12293" width="12.42578125" style="2" customWidth="1"/>
    <col min="12294" max="12294" width="10.7109375" style="2" customWidth="1"/>
    <col min="12295" max="12295" width="4.7109375" style="2" customWidth="1"/>
    <col min="12296" max="12296" width="36.7109375" style="2" customWidth="1"/>
    <col min="12297" max="12546" width="11.42578125" style="2"/>
    <col min="12547" max="12547" width="36.7109375" style="2" customWidth="1"/>
    <col min="12548" max="12548" width="12.7109375" style="2" customWidth="1"/>
    <col min="12549" max="12549" width="12.42578125" style="2" customWidth="1"/>
    <col min="12550" max="12550" width="10.7109375" style="2" customWidth="1"/>
    <col min="12551" max="12551" width="4.7109375" style="2" customWidth="1"/>
    <col min="12552" max="12552" width="36.7109375" style="2" customWidth="1"/>
    <col min="12553" max="12802" width="11.42578125" style="2"/>
    <col min="12803" max="12803" width="36.7109375" style="2" customWidth="1"/>
    <col min="12804" max="12804" width="12.7109375" style="2" customWidth="1"/>
    <col min="12805" max="12805" width="12.42578125" style="2" customWidth="1"/>
    <col min="12806" max="12806" width="10.7109375" style="2" customWidth="1"/>
    <col min="12807" max="12807" width="4.7109375" style="2" customWidth="1"/>
    <col min="12808" max="12808" width="36.7109375" style="2" customWidth="1"/>
    <col min="12809" max="13058" width="11.42578125" style="2"/>
    <col min="13059" max="13059" width="36.7109375" style="2" customWidth="1"/>
    <col min="13060" max="13060" width="12.7109375" style="2" customWidth="1"/>
    <col min="13061" max="13061" width="12.42578125" style="2" customWidth="1"/>
    <col min="13062" max="13062" width="10.7109375" style="2" customWidth="1"/>
    <col min="13063" max="13063" width="4.7109375" style="2" customWidth="1"/>
    <col min="13064" max="13064" width="36.7109375" style="2" customWidth="1"/>
    <col min="13065" max="13314" width="11.42578125" style="2"/>
    <col min="13315" max="13315" width="36.7109375" style="2" customWidth="1"/>
    <col min="13316" max="13316" width="12.7109375" style="2" customWidth="1"/>
    <col min="13317" max="13317" width="12.42578125" style="2" customWidth="1"/>
    <col min="13318" max="13318" width="10.7109375" style="2" customWidth="1"/>
    <col min="13319" max="13319" width="4.7109375" style="2" customWidth="1"/>
    <col min="13320" max="13320" width="36.7109375" style="2" customWidth="1"/>
    <col min="13321" max="13570" width="11.42578125" style="2"/>
    <col min="13571" max="13571" width="36.7109375" style="2" customWidth="1"/>
    <col min="13572" max="13572" width="12.7109375" style="2" customWidth="1"/>
    <col min="13573" max="13573" width="12.42578125" style="2" customWidth="1"/>
    <col min="13574" max="13574" width="10.7109375" style="2" customWidth="1"/>
    <col min="13575" max="13575" width="4.7109375" style="2" customWidth="1"/>
    <col min="13576" max="13576" width="36.7109375" style="2" customWidth="1"/>
    <col min="13577" max="13826" width="11.42578125" style="2"/>
    <col min="13827" max="13827" width="36.7109375" style="2" customWidth="1"/>
    <col min="13828" max="13828" width="12.7109375" style="2" customWidth="1"/>
    <col min="13829" max="13829" width="12.42578125" style="2" customWidth="1"/>
    <col min="13830" max="13830" width="10.7109375" style="2" customWidth="1"/>
    <col min="13831" max="13831" width="4.7109375" style="2" customWidth="1"/>
    <col min="13832" max="13832" width="36.7109375" style="2" customWidth="1"/>
    <col min="13833" max="14082" width="11.42578125" style="2"/>
    <col min="14083" max="14083" width="36.7109375" style="2" customWidth="1"/>
    <col min="14084" max="14084" width="12.7109375" style="2" customWidth="1"/>
    <col min="14085" max="14085" width="12.42578125" style="2" customWidth="1"/>
    <col min="14086" max="14086" width="10.7109375" style="2" customWidth="1"/>
    <col min="14087" max="14087" width="4.7109375" style="2" customWidth="1"/>
    <col min="14088" max="14088" width="36.7109375" style="2" customWidth="1"/>
    <col min="14089" max="14338" width="11.42578125" style="2"/>
    <col min="14339" max="14339" width="36.7109375" style="2" customWidth="1"/>
    <col min="14340" max="14340" width="12.7109375" style="2" customWidth="1"/>
    <col min="14341" max="14341" width="12.42578125" style="2" customWidth="1"/>
    <col min="14342" max="14342" width="10.7109375" style="2" customWidth="1"/>
    <col min="14343" max="14343" width="4.7109375" style="2" customWidth="1"/>
    <col min="14344" max="14344" width="36.7109375" style="2" customWidth="1"/>
    <col min="14345" max="14594" width="11.42578125" style="2"/>
    <col min="14595" max="14595" width="36.7109375" style="2" customWidth="1"/>
    <col min="14596" max="14596" width="12.7109375" style="2" customWidth="1"/>
    <col min="14597" max="14597" width="12.42578125" style="2" customWidth="1"/>
    <col min="14598" max="14598" width="10.7109375" style="2" customWidth="1"/>
    <col min="14599" max="14599" width="4.7109375" style="2" customWidth="1"/>
    <col min="14600" max="14600" width="36.7109375" style="2" customWidth="1"/>
    <col min="14601" max="14850" width="11.42578125" style="2"/>
    <col min="14851" max="14851" width="36.7109375" style="2" customWidth="1"/>
    <col min="14852" max="14852" width="12.7109375" style="2" customWidth="1"/>
    <col min="14853" max="14853" width="12.42578125" style="2" customWidth="1"/>
    <col min="14854" max="14854" width="10.7109375" style="2" customWidth="1"/>
    <col min="14855" max="14855" width="4.7109375" style="2" customWidth="1"/>
    <col min="14856" max="14856" width="36.7109375" style="2" customWidth="1"/>
    <col min="14857" max="15106" width="11.42578125" style="2"/>
    <col min="15107" max="15107" width="36.7109375" style="2" customWidth="1"/>
    <col min="15108" max="15108" width="12.7109375" style="2" customWidth="1"/>
    <col min="15109" max="15109" width="12.42578125" style="2" customWidth="1"/>
    <col min="15110" max="15110" width="10.7109375" style="2" customWidth="1"/>
    <col min="15111" max="15111" width="4.7109375" style="2" customWidth="1"/>
    <col min="15112" max="15112" width="36.7109375" style="2" customWidth="1"/>
    <col min="15113" max="15362" width="11.42578125" style="2"/>
    <col min="15363" max="15363" width="36.7109375" style="2" customWidth="1"/>
    <col min="15364" max="15364" width="12.7109375" style="2" customWidth="1"/>
    <col min="15365" max="15365" width="12.42578125" style="2" customWidth="1"/>
    <col min="15366" max="15366" width="10.7109375" style="2" customWidth="1"/>
    <col min="15367" max="15367" width="4.7109375" style="2" customWidth="1"/>
    <col min="15368" max="15368" width="36.7109375" style="2" customWidth="1"/>
    <col min="15369" max="15618" width="11.42578125" style="2"/>
    <col min="15619" max="15619" width="36.7109375" style="2" customWidth="1"/>
    <col min="15620" max="15620" width="12.7109375" style="2" customWidth="1"/>
    <col min="15621" max="15621" width="12.42578125" style="2" customWidth="1"/>
    <col min="15622" max="15622" width="10.7109375" style="2" customWidth="1"/>
    <col min="15623" max="15623" width="4.7109375" style="2" customWidth="1"/>
    <col min="15624" max="15624" width="36.7109375" style="2" customWidth="1"/>
    <col min="15625" max="15874" width="11.42578125" style="2"/>
    <col min="15875" max="15875" width="36.7109375" style="2" customWidth="1"/>
    <col min="15876" max="15876" width="12.7109375" style="2" customWidth="1"/>
    <col min="15877" max="15877" width="12.42578125" style="2" customWidth="1"/>
    <col min="15878" max="15878" width="10.7109375" style="2" customWidth="1"/>
    <col min="15879" max="15879" width="4.7109375" style="2" customWidth="1"/>
    <col min="15880" max="15880" width="36.7109375" style="2" customWidth="1"/>
    <col min="15881" max="16130" width="11.42578125" style="2"/>
    <col min="16131" max="16131" width="36.7109375" style="2" customWidth="1"/>
    <col min="16132" max="16132" width="12.7109375" style="2" customWidth="1"/>
    <col min="16133" max="16133" width="12.42578125" style="2" customWidth="1"/>
    <col min="16134" max="16134" width="10.7109375" style="2" customWidth="1"/>
    <col min="16135" max="16135" width="4.7109375" style="2" customWidth="1"/>
    <col min="16136" max="16136" width="36.7109375" style="2" customWidth="1"/>
    <col min="16137" max="16384" width="11.42578125" style="2"/>
  </cols>
  <sheetData>
    <row r="4" spans="3:10" ht="33.75" customHeight="1">
      <c r="C4" s="604" t="s">
        <v>157</v>
      </c>
      <c r="D4" s="605"/>
      <c r="E4" s="605"/>
      <c r="F4" s="605"/>
      <c r="G4" s="605"/>
    </row>
    <row r="5" spans="3:10" ht="24">
      <c r="C5" s="153" t="s">
        <v>133</v>
      </c>
      <c r="D5" s="154" t="str">
        <f>actualizaciones!A3</f>
        <v>acumulado agosto 2009</v>
      </c>
      <c r="E5" s="154" t="str">
        <f>actualizaciones!A2</f>
        <v xml:space="preserve">acumulado agosto 2010 </v>
      </c>
      <c r="F5" s="155" t="s">
        <v>19</v>
      </c>
      <c r="G5" s="155" t="s">
        <v>158</v>
      </c>
    </row>
    <row r="6" spans="3:10">
      <c r="C6" s="156" t="s">
        <v>134</v>
      </c>
      <c r="D6" s="157">
        <v>164302</v>
      </c>
      <c r="E6" s="157">
        <v>181636</v>
      </c>
      <c r="F6" s="158">
        <f t="shared" ref="F6:F28" si="0">(E6-D6)/D6</f>
        <v>0.10550084600309187</v>
      </c>
      <c r="G6" s="158">
        <f>E6/$E$28</f>
        <v>0.18983517086482254</v>
      </c>
      <c r="I6" s="159"/>
      <c r="J6" s="159"/>
    </row>
    <row r="7" spans="3:10">
      <c r="C7" s="21" t="s">
        <v>136</v>
      </c>
      <c r="D7" s="22">
        <v>47992</v>
      </c>
      <c r="E7" s="22">
        <v>44584</v>
      </c>
      <c r="F7" s="24">
        <f t="shared" si="0"/>
        <v>-7.1011835305884313E-2</v>
      </c>
      <c r="G7" s="24">
        <f t="shared" ref="G7:G28" si="1">E7/$E$28</f>
        <v>4.6596551662871064E-2</v>
      </c>
      <c r="I7" s="159"/>
      <c r="J7" s="159"/>
    </row>
    <row r="8" spans="3:10">
      <c r="C8" s="21" t="s">
        <v>137</v>
      </c>
      <c r="D8" s="22">
        <v>30671</v>
      </c>
      <c r="E8" s="22">
        <v>31861</v>
      </c>
      <c r="F8" s="24">
        <f t="shared" si="0"/>
        <v>3.8798865377718365E-2</v>
      </c>
      <c r="G8" s="24">
        <f t="shared" si="1"/>
        <v>3.3299226909445874E-2</v>
      </c>
      <c r="I8" s="159"/>
      <c r="J8" s="159"/>
    </row>
    <row r="9" spans="3:10">
      <c r="C9" s="21" t="s">
        <v>138</v>
      </c>
      <c r="D9" s="22">
        <v>52212</v>
      </c>
      <c r="E9" s="22">
        <v>53592</v>
      </c>
      <c r="F9" s="24">
        <f t="shared" si="0"/>
        <v>2.6430705584923005E-2</v>
      </c>
      <c r="G9" s="24">
        <f t="shared" si="1"/>
        <v>5.60111788246139E-2</v>
      </c>
      <c r="I9" s="159"/>
      <c r="J9" s="159"/>
    </row>
    <row r="10" spans="3:10">
      <c r="C10" s="160" t="s">
        <v>139</v>
      </c>
      <c r="D10" s="22">
        <v>16004</v>
      </c>
      <c r="E10" s="22">
        <v>20568</v>
      </c>
      <c r="F10" s="24">
        <f t="shared" si="0"/>
        <v>0.28517870532366907</v>
      </c>
      <c r="G10" s="24">
        <f t="shared" si="1"/>
        <v>2.1496453315133949E-2</v>
      </c>
      <c r="I10" s="159"/>
      <c r="J10" s="159"/>
    </row>
    <row r="11" spans="3:10">
      <c r="C11" s="160" t="s">
        <v>140</v>
      </c>
      <c r="D11" s="22">
        <v>389691</v>
      </c>
      <c r="E11" s="22">
        <v>395820</v>
      </c>
      <c r="F11" s="24">
        <f t="shared" si="0"/>
        <v>1.5727845908681495E-2</v>
      </c>
      <c r="G11" s="24">
        <f t="shared" si="1"/>
        <v>0.41368758027986779</v>
      </c>
      <c r="I11" s="159"/>
      <c r="J11" s="159"/>
    </row>
    <row r="12" spans="3:10">
      <c r="C12" s="160" t="s">
        <v>141</v>
      </c>
      <c r="D12" s="22">
        <v>26574</v>
      </c>
      <c r="E12" s="22">
        <v>25751</v>
      </c>
      <c r="F12" s="24">
        <f t="shared" si="0"/>
        <v>-3.0970121171069467E-2</v>
      </c>
      <c r="G12" s="24">
        <f t="shared" si="1"/>
        <v>2.691341741141649E-2</v>
      </c>
      <c r="I12" s="159"/>
      <c r="J12" s="159"/>
    </row>
    <row r="13" spans="3:10">
      <c r="C13" s="160" t="s">
        <v>142</v>
      </c>
      <c r="D13" s="22">
        <v>22367</v>
      </c>
      <c r="E13" s="22">
        <v>23499</v>
      </c>
      <c r="F13" s="24">
        <f t="shared" si="0"/>
        <v>5.0610274064469975E-2</v>
      </c>
      <c r="G13" s="24">
        <f t="shared" si="1"/>
        <v>2.4559760620980781E-2</v>
      </c>
      <c r="I13" s="159"/>
      <c r="J13" s="159"/>
    </row>
    <row r="14" spans="3:10">
      <c r="C14" s="21" t="s">
        <v>143</v>
      </c>
      <c r="D14" s="22">
        <f>D15+D16+D18</f>
        <v>98266</v>
      </c>
      <c r="E14" s="22">
        <f>E15+E16+E18</f>
        <v>88334</v>
      </c>
      <c r="F14" s="24">
        <f>(E14-D14)/D14</f>
        <v>-0.10107259886430708</v>
      </c>
      <c r="G14" s="24">
        <f t="shared" si="1"/>
        <v>9.2321456006371178E-2</v>
      </c>
      <c r="I14" s="159"/>
      <c r="J14" s="159"/>
    </row>
    <row r="15" spans="3:10">
      <c r="C15" s="161" t="s">
        <v>144</v>
      </c>
      <c r="D15" s="22">
        <v>40128</v>
      </c>
      <c r="E15" s="22">
        <v>33345</v>
      </c>
      <c r="F15" s="24">
        <f t="shared" si="0"/>
        <v>-0.16903409090909091</v>
      </c>
      <c r="G15" s="24">
        <f t="shared" si="1"/>
        <v>3.4850215664777404E-2</v>
      </c>
      <c r="I15" s="159"/>
      <c r="J15" s="159"/>
    </row>
    <row r="16" spans="3:10">
      <c r="C16" s="161" t="s">
        <v>145</v>
      </c>
      <c r="D16" s="22">
        <v>27345</v>
      </c>
      <c r="E16" s="22">
        <v>28379</v>
      </c>
      <c r="F16" s="24">
        <f t="shared" si="0"/>
        <v>3.7813128542695189E-2</v>
      </c>
      <c r="G16" s="24">
        <f t="shared" si="1"/>
        <v>2.9660047094038623E-2</v>
      </c>
      <c r="I16" s="159"/>
      <c r="J16" s="159"/>
    </row>
    <row r="17" spans="2:12">
      <c r="C17" s="161" t="s">
        <v>146</v>
      </c>
      <c r="D17" s="22">
        <v>29266</v>
      </c>
      <c r="E17" s="22">
        <v>22930</v>
      </c>
      <c r="F17" s="24">
        <f t="shared" si="0"/>
        <v>-0.21649695892844939</v>
      </c>
      <c r="G17" s="24">
        <f t="shared" si="1"/>
        <v>2.3965075579347603E-2</v>
      </c>
      <c r="I17" s="159"/>
      <c r="J17" s="159"/>
    </row>
    <row r="18" spans="2:12">
      <c r="C18" s="161" t="s">
        <v>147</v>
      </c>
      <c r="D18" s="22">
        <v>30793</v>
      </c>
      <c r="E18" s="22">
        <v>26610</v>
      </c>
      <c r="F18" s="24">
        <f t="shared" si="0"/>
        <v>-0.13584256162114766</v>
      </c>
      <c r="G18" s="24">
        <f t="shared" si="1"/>
        <v>2.7811193247555155E-2</v>
      </c>
      <c r="I18" s="159"/>
      <c r="J18" s="159"/>
    </row>
    <row r="19" spans="2:12">
      <c r="C19" s="21" t="s">
        <v>148</v>
      </c>
      <c r="D19" s="22">
        <v>6621</v>
      </c>
      <c r="E19" s="22">
        <v>6454</v>
      </c>
      <c r="F19" s="24">
        <f t="shared" si="0"/>
        <v>-2.5222776015707597E-2</v>
      </c>
      <c r="G19" s="24">
        <f t="shared" si="1"/>
        <v>6.7453378887531367E-3</v>
      </c>
      <c r="I19" s="159"/>
      <c r="J19" s="159"/>
    </row>
    <row r="20" spans="2:12">
      <c r="C20" s="21" t="s">
        <v>149</v>
      </c>
      <c r="D20" s="22">
        <v>5781</v>
      </c>
      <c r="E20" s="22">
        <v>5553</v>
      </c>
      <c r="F20" s="24">
        <f t="shared" si="0"/>
        <v>-3.943954333160353E-2</v>
      </c>
      <c r="G20" s="24">
        <f t="shared" si="1"/>
        <v>5.8036661444447113E-3</v>
      </c>
      <c r="I20" s="159"/>
      <c r="J20" s="159"/>
    </row>
    <row r="21" spans="2:12">
      <c r="C21" s="21" t="s">
        <v>150</v>
      </c>
      <c r="D21" s="22">
        <v>10502</v>
      </c>
      <c r="E21" s="22">
        <v>12383</v>
      </c>
      <c r="F21" s="24">
        <f t="shared" si="0"/>
        <v>0.17910874119215386</v>
      </c>
      <c r="G21" s="24">
        <f t="shared" si="1"/>
        <v>1.2941976925384272E-2</v>
      </c>
      <c r="I21" s="159"/>
      <c r="J21" s="159"/>
    </row>
    <row r="22" spans="2:12">
      <c r="C22" s="162" t="s">
        <v>151</v>
      </c>
      <c r="D22" s="22">
        <v>11857</v>
      </c>
      <c r="E22" s="22">
        <v>13939</v>
      </c>
      <c r="F22" s="24">
        <f t="shared" si="0"/>
        <v>0.1755924770177954</v>
      </c>
      <c r="G22" s="24">
        <f t="shared" si="1"/>
        <v>1.4568215809006814E-2</v>
      </c>
      <c r="I22" s="159"/>
      <c r="J22" s="159"/>
    </row>
    <row r="23" spans="2:12">
      <c r="C23" s="162" t="s">
        <v>152</v>
      </c>
      <c r="D23" s="22">
        <v>17355</v>
      </c>
      <c r="E23" s="22">
        <v>16044</v>
      </c>
      <c r="F23" s="24">
        <f t="shared" si="0"/>
        <v>-7.5540190146931724E-2</v>
      </c>
      <c r="G23" s="24">
        <f t="shared" si="1"/>
        <v>1.6768236920848362E-2</v>
      </c>
      <c r="I23" s="159"/>
      <c r="J23" s="159"/>
    </row>
    <row r="24" spans="2:12">
      <c r="C24" s="162" t="s">
        <v>153</v>
      </c>
      <c r="D24" s="22">
        <v>2337</v>
      </c>
      <c r="E24" s="22">
        <v>1850</v>
      </c>
      <c r="F24" s="24">
        <f t="shared" si="0"/>
        <v>-0.20838682071031236</v>
      </c>
      <c r="G24" s="24">
        <f t="shared" si="1"/>
        <v>1.933510240810862E-3</v>
      </c>
      <c r="I24" s="159"/>
      <c r="J24" s="159"/>
    </row>
    <row r="25" spans="2:12">
      <c r="C25" s="162" t="s">
        <v>154</v>
      </c>
      <c r="D25" s="22">
        <v>2281</v>
      </c>
      <c r="E25" s="22">
        <v>2498</v>
      </c>
      <c r="F25" s="24">
        <f t="shared" si="0"/>
        <v>9.5133713283647517E-2</v>
      </c>
      <c r="G25" s="24">
        <f t="shared" si="1"/>
        <v>2.6107613954300178E-3</v>
      </c>
      <c r="I25" s="159"/>
      <c r="J25" s="159"/>
    </row>
    <row r="26" spans="2:12">
      <c r="C26" s="162" t="s">
        <v>155</v>
      </c>
      <c r="D26" s="22">
        <v>9204</v>
      </c>
      <c r="E26" s="22">
        <v>9513</v>
      </c>
      <c r="F26" s="24">
        <f t="shared" si="0"/>
        <v>3.3572359843546284E-2</v>
      </c>
      <c r="G26" s="24">
        <f t="shared" si="1"/>
        <v>9.9424232004506653E-3</v>
      </c>
      <c r="I26" s="159"/>
      <c r="J26" s="159"/>
    </row>
    <row r="27" spans="2:12">
      <c r="C27" s="163" t="s">
        <v>156</v>
      </c>
      <c r="D27" s="164">
        <f>D28-D6</f>
        <v>778981</v>
      </c>
      <c r="E27" s="164">
        <f t="shared" ref="E27" si="2">E28-E6</f>
        <v>775173</v>
      </c>
      <c r="F27" s="165">
        <f t="shared" si="0"/>
        <v>-4.8884375870528289E-3</v>
      </c>
      <c r="G27" s="165">
        <f t="shared" si="1"/>
        <v>0.8101648291351774</v>
      </c>
      <c r="I27" s="159"/>
      <c r="J27" s="159"/>
    </row>
    <row r="28" spans="2:12">
      <c r="C28" s="166" t="s">
        <v>92</v>
      </c>
      <c r="D28" s="167">
        <v>943283</v>
      </c>
      <c r="E28" s="167">
        <v>956809</v>
      </c>
      <c r="F28" s="168">
        <f t="shared" si="0"/>
        <v>1.4339281000505681E-2</v>
      </c>
      <c r="G28" s="168">
        <f t="shared" si="1"/>
        <v>1</v>
      </c>
      <c r="I28" s="159"/>
      <c r="J28" s="159"/>
    </row>
    <row r="29" spans="2:12" ht="23.25" customHeight="1">
      <c r="B29" s="10"/>
      <c r="C29" s="606" t="s">
        <v>159</v>
      </c>
      <c r="D29" s="607"/>
      <c r="E29" s="607"/>
      <c r="F29" s="607"/>
      <c r="G29" s="608"/>
      <c r="H29" s="10"/>
      <c r="I29" s="10"/>
      <c r="J29" s="10"/>
      <c r="K29" s="10"/>
      <c r="L29" s="10"/>
    </row>
    <row r="32" spans="2:12" ht="13.5" thickBot="1"/>
    <row r="33" spans="3:8" ht="29.25" customHeight="1" thickBot="1">
      <c r="G33" s="43" t="s">
        <v>40</v>
      </c>
    </row>
    <row r="38" spans="3:8">
      <c r="C38" s="169"/>
      <c r="D38" s="169"/>
      <c r="E38" s="169"/>
      <c r="F38" s="169"/>
      <c r="G38" s="169"/>
      <c r="H38" s="169"/>
    </row>
    <row r="39" spans="3:8">
      <c r="C39" s="169"/>
      <c r="D39" s="169"/>
      <c r="E39" s="169"/>
      <c r="F39" s="169"/>
      <c r="G39" s="169"/>
      <c r="H39" s="169"/>
    </row>
    <row r="40" spans="3:8">
      <c r="C40" s="169"/>
      <c r="D40" s="169"/>
      <c r="E40" s="169"/>
      <c r="F40" s="169"/>
      <c r="G40" s="169"/>
      <c r="H40" s="169"/>
    </row>
    <row r="41" spans="3:8">
      <c r="C41" s="170"/>
      <c r="D41" s="171"/>
      <c r="E41" s="169"/>
      <c r="F41" s="170"/>
      <c r="G41" s="171"/>
      <c r="H41" s="169"/>
    </row>
    <row r="42" spans="3:8">
      <c r="C42" s="170"/>
      <c r="D42" s="171"/>
      <c r="E42" s="169"/>
      <c r="F42" s="170"/>
      <c r="G42" s="171"/>
      <c r="H42" s="169"/>
    </row>
    <row r="43" spans="3:8">
      <c r="C43" s="172"/>
      <c r="D43" s="171"/>
      <c r="E43" s="169"/>
      <c r="F43" s="172"/>
      <c r="G43" s="171"/>
      <c r="H43" s="169"/>
    </row>
    <row r="44" spans="3:8">
      <c r="C44" s="172"/>
      <c r="D44" s="171"/>
      <c r="E44" s="169"/>
      <c r="F44" s="170"/>
      <c r="G44" s="171"/>
      <c r="H44" s="169"/>
    </row>
    <row r="45" spans="3:8">
      <c r="C45" s="172"/>
      <c r="D45" s="171"/>
      <c r="E45" s="169"/>
      <c r="F45" s="170"/>
      <c r="G45" s="171"/>
      <c r="H45" s="169"/>
    </row>
    <row r="46" spans="3:8">
      <c r="C46" s="170"/>
      <c r="D46" s="171"/>
      <c r="E46" s="169"/>
      <c r="F46" s="173"/>
      <c r="G46" s="171"/>
      <c r="H46" s="169"/>
    </row>
    <row r="47" spans="3:8">
      <c r="C47" s="170"/>
      <c r="D47" s="171"/>
      <c r="E47" s="169"/>
      <c r="F47" s="173"/>
      <c r="G47" s="171"/>
      <c r="H47" s="169"/>
    </row>
    <row r="48" spans="3:8">
      <c r="C48" s="173"/>
      <c r="D48" s="171"/>
      <c r="E48" s="169"/>
      <c r="F48" s="169"/>
      <c r="G48" s="169"/>
      <c r="H48" s="169"/>
    </row>
    <row r="49" spans="3:8">
      <c r="C49" s="173"/>
      <c r="D49" s="171"/>
      <c r="E49" s="169"/>
      <c r="F49" s="169"/>
      <c r="G49" s="169"/>
      <c r="H49" s="169"/>
    </row>
    <row r="50" spans="3:8">
      <c r="C50" s="173"/>
      <c r="D50" s="171"/>
      <c r="E50" s="169"/>
      <c r="F50" s="169"/>
      <c r="G50" s="169"/>
      <c r="H50" s="169"/>
    </row>
    <row r="51" spans="3:8">
      <c r="C51" s="169"/>
      <c r="D51" s="169"/>
      <c r="E51" s="169"/>
      <c r="F51" s="169"/>
      <c r="G51" s="169"/>
      <c r="H51" s="169"/>
    </row>
    <row r="55" spans="3:8" ht="23.25" customHeight="1"/>
  </sheetData>
  <mergeCells count="2">
    <mergeCell ref="C4:G4"/>
    <mergeCell ref="C29:G29"/>
  </mergeCells>
  <hyperlinks>
    <hyperlink ref="G33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4:L29"/>
  <sheetViews>
    <sheetView showGridLines="0" showRowColHeaders="0" showOutlineSymbols="0" zoomScaleNormal="100" workbookViewId="0"/>
  </sheetViews>
  <sheetFormatPr baseColWidth="10" defaultRowHeight="12.75"/>
  <cols>
    <col min="1" max="2" width="11.42578125" style="2"/>
    <col min="3" max="3" width="36.7109375" style="2" customWidth="1"/>
    <col min="4" max="4" width="12.7109375" style="2" customWidth="1"/>
    <col min="5" max="5" width="12.42578125" style="2" customWidth="1"/>
    <col min="6" max="6" width="12.5703125" style="2" customWidth="1"/>
    <col min="7" max="7" width="4.7109375" style="2" customWidth="1"/>
    <col min="8" max="8" width="36.7109375" style="2" customWidth="1"/>
    <col min="9" max="258" width="11.42578125" style="2"/>
    <col min="259" max="259" width="36.7109375" style="2" customWidth="1"/>
    <col min="260" max="260" width="12.7109375" style="2" customWidth="1"/>
    <col min="261" max="261" width="12.42578125" style="2" customWidth="1"/>
    <col min="262" max="262" width="10.7109375" style="2" customWidth="1"/>
    <col min="263" max="263" width="4.7109375" style="2" customWidth="1"/>
    <col min="264" max="264" width="36.7109375" style="2" customWidth="1"/>
    <col min="265" max="514" width="11.42578125" style="2"/>
    <col min="515" max="515" width="36.7109375" style="2" customWidth="1"/>
    <col min="516" max="516" width="12.7109375" style="2" customWidth="1"/>
    <col min="517" max="517" width="12.42578125" style="2" customWidth="1"/>
    <col min="518" max="518" width="10.7109375" style="2" customWidth="1"/>
    <col min="519" max="519" width="4.7109375" style="2" customWidth="1"/>
    <col min="520" max="520" width="36.7109375" style="2" customWidth="1"/>
    <col min="521" max="770" width="11.42578125" style="2"/>
    <col min="771" max="771" width="36.7109375" style="2" customWidth="1"/>
    <col min="772" max="772" width="12.7109375" style="2" customWidth="1"/>
    <col min="773" max="773" width="12.42578125" style="2" customWidth="1"/>
    <col min="774" max="774" width="10.7109375" style="2" customWidth="1"/>
    <col min="775" max="775" width="4.7109375" style="2" customWidth="1"/>
    <col min="776" max="776" width="36.7109375" style="2" customWidth="1"/>
    <col min="777" max="1026" width="11.42578125" style="2"/>
    <col min="1027" max="1027" width="36.7109375" style="2" customWidth="1"/>
    <col min="1028" max="1028" width="12.7109375" style="2" customWidth="1"/>
    <col min="1029" max="1029" width="12.42578125" style="2" customWidth="1"/>
    <col min="1030" max="1030" width="10.7109375" style="2" customWidth="1"/>
    <col min="1031" max="1031" width="4.7109375" style="2" customWidth="1"/>
    <col min="1032" max="1032" width="36.7109375" style="2" customWidth="1"/>
    <col min="1033" max="1282" width="11.42578125" style="2"/>
    <col min="1283" max="1283" width="36.7109375" style="2" customWidth="1"/>
    <col min="1284" max="1284" width="12.7109375" style="2" customWidth="1"/>
    <col min="1285" max="1285" width="12.42578125" style="2" customWidth="1"/>
    <col min="1286" max="1286" width="10.7109375" style="2" customWidth="1"/>
    <col min="1287" max="1287" width="4.7109375" style="2" customWidth="1"/>
    <col min="1288" max="1288" width="36.7109375" style="2" customWidth="1"/>
    <col min="1289" max="1538" width="11.42578125" style="2"/>
    <col min="1539" max="1539" width="36.7109375" style="2" customWidth="1"/>
    <col min="1540" max="1540" width="12.7109375" style="2" customWidth="1"/>
    <col min="1541" max="1541" width="12.42578125" style="2" customWidth="1"/>
    <col min="1542" max="1542" width="10.7109375" style="2" customWidth="1"/>
    <col min="1543" max="1543" width="4.7109375" style="2" customWidth="1"/>
    <col min="1544" max="1544" width="36.7109375" style="2" customWidth="1"/>
    <col min="1545" max="1794" width="11.42578125" style="2"/>
    <col min="1795" max="1795" width="36.7109375" style="2" customWidth="1"/>
    <col min="1796" max="1796" width="12.7109375" style="2" customWidth="1"/>
    <col min="1797" max="1797" width="12.42578125" style="2" customWidth="1"/>
    <col min="1798" max="1798" width="10.7109375" style="2" customWidth="1"/>
    <col min="1799" max="1799" width="4.7109375" style="2" customWidth="1"/>
    <col min="1800" max="1800" width="36.7109375" style="2" customWidth="1"/>
    <col min="1801" max="2050" width="11.42578125" style="2"/>
    <col min="2051" max="2051" width="36.7109375" style="2" customWidth="1"/>
    <col min="2052" max="2052" width="12.7109375" style="2" customWidth="1"/>
    <col min="2053" max="2053" width="12.42578125" style="2" customWidth="1"/>
    <col min="2054" max="2054" width="10.7109375" style="2" customWidth="1"/>
    <col min="2055" max="2055" width="4.7109375" style="2" customWidth="1"/>
    <col min="2056" max="2056" width="36.7109375" style="2" customWidth="1"/>
    <col min="2057" max="2306" width="11.42578125" style="2"/>
    <col min="2307" max="2307" width="36.7109375" style="2" customWidth="1"/>
    <col min="2308" max="2308" width="12.7109375" style="2" customWidth="1"/>
    <col min="2309" max="2309" width="12.42578125" style="2" customWidth="1"/>
    <col min="2310" max="2310" width="10.7109375" style="2" customWidth="1"/>
    <col min="2311" max="2311" width="4.7109375" style="2" customWidth="1"/>
    <col min="2312" max="2312" width="36.7109375" style="2" customWidth="1"/>
    <col min="2313" max="2562" width="11.42578125" style="2"/>
    <col min="2563" max="2563" width="36.7109375" style="2" customWidth="1"/>
    <col min="2564" max="2564" width="12.7109375" style="2" customWidth="1"/>
    <col min="2565" max="2565" width="12.42578125" style="2" customWidth="1"/>
    <col min="2566" max="2566" width="10.7109375" style="2" customWidth="1"/>
    <col min="2567" max="2567" width="4.7109375" style="2" customWidth="1"/>
    <col min="2568" max="2568" width="36.7109375" style="2" customWidth="1"/>
    <col min="2569" max="2818" width="11.42578125" style="2"/>
    <col min="2819" max="2819" width="36.7109375" style="2" customWidth="1"/>
    <col min="2820" max="2820" width="12.7109375" style="2" customWidth="1"/>
    <col min="2821" max="2821" width="12.42578125" style="2" customWidth="1"/>
    <col min="2822" max="2822" width="10.7109375" style="2" customWidth="1"/>
    <col min="2823" max="2823" width="4.7109375" style="2" customWidth="1"/>
    <col min="2824" max="2824" width="36.7109375" style="2" customWidth="1"/>
    <col min="2825" max="3074" width="11.42578125" style="2"/>
    <col min="3075" max="3075" width="36.7109375" style="2" customWidth="1"/>
    <col min="3076" max="3076" width="12.7109375" style="2" customWidth="1"/>
    <col min="3077" max="3077" width="12.42578125" style="2" customWidth="1"/>
    <col min="3078" max="3078" width="10.7109375" style="2" customWidth="1"/>
    <col min="3079" max="3079" width="4.7109375" style="2" customWidth="1"/>
    <col min="3080" max="3080" width="36.7109375" style="2" customWidth="1"/>
    <col min="3081" max="3330" width="11.42578125" style="2"/>
    <col min="3331" max="3331" width="36.7109375" style="2" customWidth="1"/>
    <col min="3332" max="3332" width="12.7109375" style="2" customWidth="1"/>
    <col min="3333" max="3333" width="12.42578125" style="2" customWidth="1"/>
    <col min="3334" max="3334" width="10.7109375" style="2" customWidth="1"/>
    <col min="3335" max="3335" width="4.7109375" style="2" customWidth="1"/>
    <col min="3336" max="3336" width="36.7109375" style="2" customWidth="1"/>
    <col min="3337" max="3586" width="11.42578125" style="2"/>
    <col min="3587" max="3587" width="36.7109375" style="2" customWidth="1"/>
    <col min="3588" max="3588" width="12.7109375" style="2" customWidth="1"/>
    <col min="3589" max="3589" width="12.42578125" style="2" customWidth="1"/>
    <col min="3590" max="3590" width="10.7109375" style="2" customWidth="1"/>
    <col min="3591" max="3591" width="4.7109375" style="2" customWidth="1"/>
    <col min="3592" max="3592" width="36.7109375" style="2" customWidth="1"/>
    <col min="3593" max="3842" width="11.42578125" style="2"/>
    <col min="3843" max="3843" width="36.7109375" style="2" customWidth="1"/>
    <col min="3844" max="3844" width="12.7109375" style="2" customWidth="1"/>
    <col min="3845" max="3845" width="12.42578125" style="2" customWidth="1"/>
    <col min="3846" max="3846" width="10.7109375" style="2" customWidth="1"/>
    <col min="3847" max="3847" width="4.7109375" style="2" customWidth="1"/>
    <col min="3848" max="3848" width="36.7109375" style="2" customWidth="1"/>
    <col min="3849" max="4098" width="11.42578125" style="2"/>
    <col min="4099" max="4099" width="36.7109375" style="2" customWidth="1"/>
    <col min="4100" max="4100" width="12.7109375" style="2" customWidth="1"/>
    <col min="4101" max="4101" width="12.42578125" style="2" customWidth="1"/>
    <col min="4102" max="4102" width="10.7109375" style="2" customWidth="1"/>
    <col min="4103" max="4103" width="4.7109375" style="2" customWidth="1"/>
    <col min="4104" max="4104" width="36.7109375" style="2" customWidth="1"/>
    <col min="4105" max="4354" width="11.42578125" style="2"/>
    <col min="4355" max="4355" width="36.7109375" style="2" customWidth="1"/>
    <col min="4356" max="4356" width="12.7109375" style="2" customWidth="1"/>
    <col min="4357" max="4357" width="12.42578125" style="2" customWidth="1"/>
    <col min="4358" max="4358" width="10.7109375" style="2" customWidth="1"/>
    <col min="4359" max="4359" width="4.7109375" style="2" customWidth="1"/>
    <col min="4360" max="4360" width="36.7109375" style="2" customWidth="1"/>
    <col min="4361" max="4610" width="11.42578125" style="2"/>
    <col min="4611" max="4611" width="36.7109375" style="2" customWidth="1"/>
    <col min="4612" max="4612" width="12.7109375" style="2" customWidth="1"/>
    <col min="4613" max="4613" width="12.42578125" style="2" customWidth="1"/>
    <col min="4614" max="4614" width="10.7109375" style="2" customWidth="1"/>
    <col min="4615" max="4615" width="4.7109375" style="2" customWidth="1"/>
    <col min="4616" max="4616" width="36.7109375" style="2" customWidth="1"/>
    <col min="4617" max="4866" width="11.42578125" style="2"/>
    <col min="4867" max="4867" width="36.7109375" style="2" customWidth="1"/>
    <col min="4868" max="4868" width="12.7109375" style="2" customWidth="1"/>
    <col min="4869" max="4869" width="12.42578125" style="2" customWidth="1"/>
    <col min="4870" max="4870" width="10.7109375" style="2" customWidth="1"/>
    <col min="4871" max="4871" width="4.7109375" style="2" customWidth="1"/>
    <col min="4872" max="4872" width="36.7109375" style="2" customWidth="1"/>
    <col min="4873" max="5122" width="11.42578125" style="2"/>
    <col min="5123" max="5123" width="36.7109375" style="2" customWidth="1"/>
    <col min="5124" max="5124" width="12.7109375" style="2" customWidth="1"/>
    <col min="5125" max="5125" width="12.42578125" style="2" customWidth="1"/>
    <col min="5126" max="5126" width="10.7109375" style="2" customWidth="1"/>
    <col min="5127" max="5127" width="4.7109375" style="2" customWidth="1"/>
    <col min="5128" max="5128" width="36.7109375" style="2" customWidth="1"/>
    <col min="5129" max="5378" width="11.42578125" style="2"/>
    <col min="5379" max="5379" width="36.7109375" style="2" customWidth="1"/>
    <col min="5380" max="5380" width="12.7109375" style="2" customWidth="1"/>
    <col min="5381" max="5381" width="12.42578125" style="2" customWidth="1"/>
    <col min="5382" max="5382" width="10.7109375" style="2" customWidth="1"/>
    <col min="5383" max="5383" width="4.7109375" style="2" customWidth="1"/>
    <col min="5384" max="5384" width="36.7109375" style="2" customWidth="1"/>
    <col min="5385" max="5634" width="11.42578125" style="2"/>
    <col min="5635" max="5635" width="36.7109375" style="2" customWidth="1"/>
    <col min="5636" max="5636" width="12.7109375" style="2" customWidth="1"/>
    <col min="5637" max="5637" width="12.42578125" style="2" customWidth="1"/>
    <col min="5638" max="5638" width="10.7109375" style="2" customWidth="1"/>
    <col min="5639" max="5639" width="4.7109375" style="2" customWidth="1"/>
    <col min="5640" max="5640" width="36.7109375" style="2" customWidth="1"/>
    <col min="5641" max="5890" width="11.42578125" style="2"/>
    <col min="5891" max="5891" width="36.7109375" style="2" customWidth="1"/>
    <col min="5892" max="5892" width="12.7109375" style="2" customWidth="1"/>
    <col min="5893" max="5893" width="12.42578125" style="2" customWidth="1"/>
    <col min="5894" max="5894" width="10.7109375" style="2" customWidth="1"/>
    <col min="5895" max="5895" width="4.7109375" style="2" customWidth="1"/>
    <col min="5896" max="5896" width="36.7109375" style="2" customWidth="1"/>
    <col min="5897" max="6146" width="11.42578125" style="2"/>
    <col min="6147" max="6147" width="36.7109375" style="2" customWidth="1"/>
    <col min="6148" max="6148" width="12.7109375" style="2" customWidth="1"/>
    <col min="6149" max="6149" width="12.42578125" style="2" customWidth="1"/>
    <col min="6150" max="6150" width="10.7109375" style="2" customWidth="1"/>
    <col min="6151" max="6151" width="4.7109375" style="2" customWidth="1"/>
    <col min="6152" max="6152" width="36.7109375" style="2" customWidth="1"/>
    <col min="6153" max="6402" width="11.42578125" style="2"/>
    <col min="6403" max="6403" width="36.7109375" style="2" customWidth="1"/>
    <col min="6404" max="6404" width="12.7109375" style="2" customWidth="1"/>
    <col min="6405" max="6405" width="12.42578125" style="2" customWidth="1"/>
    <col min="6406" max="6406" width="10.7109375" style="2" customWidth="1"/>
    <col min="6407" max="6407" width="4.7109375" style="2" customWidth="1"/>
    <col min="6408" max="6408" width="36.7109375" style="2" customWidth="1"/>
    <col min="6409" max="6658" width="11.42578125" style="2"/>
    <col min="6659" max="6659" width="36.7109375" style="2" customWidth="1"/>
    <col min="6660" max="6660" width="12.7109375" style="2" customWidth="1"/>
    <col min="6661" max="6661" width="12.42578125" style="2" customWidth="1"/>
    <col min="6662" max="6662" width="10.7109375" style="2" customWidth="1"/>
    <col min="6663" max="6663" width="4.7109375" style="2" customWidth="1"/>
    <col min="6664" max="6664" width="36.7109375" style="2" customWidth="1"/>
    <col min="6665" max="6914" width="11.42578125" style="2"/>
    <col min="6915" max="6915" width="36.7109375" style="2" customWidth="1"/>
    <col min="6916" max="6916" width="12.7109375" style="2" customWidth="1"/>
    <col min="6917" max="6917" width="12.42578125" style="2" customWidth="1"/>
    <col min="6918" max="6918" width="10.7109375" style="2" customWidth="1"/>
    <col min="6919" max="6919" width="4.7109375" style="2" customWidth="1"/>
    <col min="6920" max="6920" width="36.7109375" style="2" customWidth="1"/>
    <col min="6921" max="7170" width="11.42578125" style="2"/>
    <col min="7171" max="7171" width="36.7109375" style="2" customWidth="1"/>
    <col min="7172" max="7172" width="12.7109375" style="2" customWidth="1"/>
    <col min="7173" max="7173" width="12.42578125" style="2" customWidth="1"/>
    <col min="7174" max="7174" width="10.7109375" style="2" customWidth="1"/>
    <col min="7175" max="7175" width="4.7109375" style="2" customWidth="1"/>
    <col min="7176" max="7176" width="36.7109375" style="2" customWidth="1"/>
    <col min="7177" max="7426" width="11.42578125" style="2"/>
    <col min="7427" max="7427" width="36.7109375" style="2" customWidth="1"/>
    <col min="7428" max="7428" width="12.7109375" style="2" customWidth="1"/>
    <col min="7429" max="7429" width="12.42578125" style="2" customWidth="1"/>
    <col min="7430" max="7430" width="10.7109375" style="2" customWidth="1"/>
    <col min="7431" max="7431" width="4.7109375" style="2" customWidth="1"/>
    <col min="7432" max="7432" width="36.7109375" style="2" customWidth="1"/>
    <col min="7433" max="7682" width="11.42578125" style="2"/>
    <col min="7683" max="7683" width="36.7109375" style="2" customWidth="1"/>
    <col min="7684" max="7684" width="12.7109375" style="2" customWidth="1"/>
    <col min="7685" max="7685" width="12.42578125" style="2" customWidth="1"/>
    <col min="7686" max="7686" width="10.7109375" style="2" customWidth="1"/>
    <col min="7687" max="7687" width="4.7109375" style="2" customWidth="1"/>
    <col min="7688" max="7688" width="36.7109375" style="2" customWidth="1"/>
    <col min="7689" max="7938" width="11.42578125" style="2"/>
    <col min="7939" max="7939" width="36.7109375" style="2" customWidth="1"/>
    <col min="7940" max="7940" width="12.7109375" style="2" customWidth="1"/>
    <col min="7941" max="7941" width="12.42578125" style="2" customWidth="1"/>
    <col min="7942" max="7942" width="10.7109375" style="2" customWidth="1"/>
    <col min="7943" max="7943" width="4.7109375" style="2" customWidth="1"/>
    <col min="7944" max="7944" width="36.7109375" style="2" customWidth="1"/>
    <col min="7945" max="8194" width="11.42578125" style="2"/>
    <col min="8195" max="8195" width="36.7109375" style="2" customWidth="1"/>
    <col min="8196" max="8196" width="12.7109375" style="2" customWidth="1"/>
    <col min="8197" max="8197" width="12.42578125" style="2" customWidth="1"/>
    <col min="8198" max="8198" width="10.7109375" style="2" customWidth="1"/>
    <col min="8199" max="8199" width="4.7109375" style="2" customWidth="1"/>
    <col min="8200" max="8200" width="36.7109375" style="2" customWidth="1"/>
    <col min="8201" max="8450" width="11.42578125" style="2"/>
    <col min="8451" max="8451" width="36.7109375" style="2" customWidth="1"/>
    <col min="8452" max="8452" width="12.7109375" style="2" customWidth="1"/>
    <col min="8453" max="8453" width="12.42578125" style="2" customWidth="1"/>
    <col min="8454" max="8454" width="10.7109375" style="2" customWidth="1"/>
    <col min="8455" max="8455" width="4.7109375" style="2" customWidth="1"/>
    <col min="8456" max="8456" width="36.7109375" style="2" customWidth="1"/>
    <col min="8457" max="8706" width="11.42578125" style="2"/>
    <col min="8707" max="8707" width="36.7109375" style="2" customWidth="1"/>
    <col min="8708" max="8708" width="12.7109375" style="2" customWidth="1"/>
    <col min="8709" max="8709" width="12.42578125" style="2" customWidth="1"/>
    <col min="8710" max="8710" width="10.7109375" style="2" customWidth="1"/>
    <col min="8711" max="8711" width="4.7109375" style="2" customWidth="1"/>
    <col min="8712" max="8712" width="36.7109375" style="2" customWidth="1"/>
    <col min="8713" max="8962" width="11.42578125" style="2"/>
    <col min="8963" max="8963" width="36.7109375" style="2" customWidth="1"/>
    <col min="8964" max="8964" width="12.7109375" style="2" customWidth="1"/>
    <col min="8965" max="8965" width="12.42578125" style="2" customWidth="1"/>
    <col min="8966" max="8966" width="10.7109375" style="2" customWidth="1"/>
    <col min="8967" max="8967" width="4.7109375" style="2" customWidth="1"/>
    <col min="8968" max="8968" width="36.7109375" style="2" customWidth="1"/>
    <col min="8969" max="9218" width="11.42578125" style="2"/>
    <col min="9219" max="9219" width="36.7109375" style="2" customWidth="1"/>
    <col min="9220" max="9220" width="12.7109375" style="2" customWidth="1"/>
    <col min="9221" max="9221" width="12.42578125" style="2" customWidth="1"/>
    <col min="9222" max="9222" width="10.7109375" style="2" customWidth="1"/>
    <col min="9223" max="9223" width="4.7109375" style="2" customWidth="1"/>
    <col min="9224" max="9224" width="36.7109375" style="2" customWidth="1"/>
    <col min="9225" max="9474" width="11.42578125" style="2"/>
    <col min="9475" max="9475" width="36.7109375" style="2" customWidth="1"/>
    <col min="9476" max="9476" width="12.7109375" style="2" customWidth="1"/>
    <col min="9477" max="9477" width="12.42578125" style="2" customWidth="1"/>
    <col min="9478" max="9478" width="10.7109375" style="2" customWidth="1"/>
    <col min="9479" max="9479" width="4.7109375" style="2" customWidth="1"/>
    <col min="9480" max="9480" width="36.7109375" style="2" customWidth="1"/>
    <col min="9481" max="9730" width="11.42578125" style="2"/>
    <col min="9731" max="9731" width="36.7109375" style="2" customWidth="1"/>
    <col min="9732" max="9732" width="12.7109375" style="2" customWidth="1"/>
    <col min="9733" max="9733" width="12.42578125" style="2" customWidth="1"/>
    <col min="9734" max="9734" width="10.7109375" style="2" customWidth="1"/>
    <col min="9735" max="9735" width="4.7109375" style="2" customWidth="1"/>
    <col min="9736" max="9736" width="36.7109375" style="2" customWidth="1"/>
    <col min="9737" max="9986" width="11.42578125" style="2"/>
    <col min="9987" max="9987" width="36.7109375" style="2" customWidth="1"/>
    <col min="9988" max="9988" width="12.7109375" style="2" customWidth="1"/>
    <col min="9989" max="9989" width="12.42578125" style="2" customWidth="1"/>
    <col min="9990" max="9990" width="10.7109375" style="2" customWidth="1"/>
    <col min="9991" max="9991" width="4.7109375" style="2" customWidth="1"/>
    <col min="9992" max="9992" width="36.7109375" style="2" customWidth="1"/>
    <col min="9993" max="10242" width="11.42578125" style="2"/>
    <col min="10243" max="10243" width="36.7109375" style="2" customWidth="1"/>
    <col min="10244" max="10244" width="12.7109375" style="2" customWidth="1"/>
    <col min="10245" max="10245" width="12.42578125" style="2" customWidth="1"/>
    <col min="10246" max="10246" width="10.7109375" style="2" customWidth="1"/>
    <col min="10247" max="10247" width="4.7109375" style="2" customWidth="1"/>
    <col min="10248" max="10248" width="36.7109375" style="2" customWidth="1"/>
    <col min="10249" max="10498" width="11.42578125" style="2"/>
    <col min="10499" max="10499" width="36.7109375" style="2" customWidth="1"/>
    <col min="10500" max="10500" width="12.7109375" style="2" customWidth="1"/>
    <col min="10501" max="10501" width="12.42578125" style="2" customWidth="1"/>
    <col min="10502" max="10502" width="10.7109375" style="2" customWidth="1"/>
    <col min="10503" max="10503" width="4.7109375" style="2" customWidth="1"/>
    <col min="10504" max="10504" width="36.7109375" style="2" customWidth="1"/>
    <col min="10505" max="10754" width="11.42578125" style="2"/>
    <col min="10755" max="10755" width="36.7109375" style="2" customWidth="1"/>
    <col min="10756" max="10756" width="12.7109375" style="2" customWidth="1"/>
    <col min="10757" max="10757" width="12.42578125" style="2" customWidth="1"/>
    <col min="10758" max="10758" width="10.7109375" style="2" customWidth="1"/>
    <col min="10759" max="10759" width="4.7109375" style="2" customWidth="1"/>
    <col min="10760" max="10760" width="36.7109375" style="2" customWidth="1"/>
    <col min="10761" max="11010" width="11.42578125" style="2"/>
    <col min="11011" max="11011" width="36.7109375" style="2" customWidth="1"/>
    <col min="11012" max="11012" width="12.7109375" style="2" customWidth="1"/>
    <col min="11013" max="11013" width="12.42578125" style="2" customWidth="1"/>
    <col min="11014" max="11014" width="10.7109375" style="2" customWidth="1"/>
    <col min="11015" max="11015" width="4.7109375" style="2" customWidth="1"/>
    <col min="11016" max="11016" width="36.7109375" style="2" customWidth="1"/>
    <col min="11017" max="11266" width="11.42578125" style="2"/>
    <col min="11267" max="11267" width="36.7109375" style="2" customWidth="1"/>
    <col min="11268" max="11268" width="12.7109375" style="2" customWidth="1"/>
    <col min="11269" max="11269" width="12.42578125" style="2" customWidth="1"/>
    <col min="11270" max="11270" width="10.7109375" style="2" customWidth="1"/>
    <col min="11271" max="11271" width="4.7109375" style="2" customWidth="1"/>
    <col min="11272" max="11272" width="36.7109375" style="2" customWidth="1"/>
    <col min="11273" max="11522" width="11.42578125" style="2"/>
    <col min="11523" max="11523" width="36.7109375" style="2" customWidth="1"/>
    <col min="11524" max="11524" width="12.7109375" style="2" customWidth="1"/>
    <col min="11525" max="11525" width="12.42578125" style="2" customWidth="1"/>
    <col min="11526" max="11526" width="10.7109375" style="2" customWidth="1"/>
    <col min="11527" max="11527" width="4.7109375" style="2" customWidth="1"/>
    <col min="11528" max="11528" width="36.7109375" style="2" customWidth="1"/>
    <col min="11529" max="11778" width="11.42578125" style="2"/>
    <col min="11779" max="11779" width="36.7109375" style="2" customWidth="1"/>
    <col min="11780" max="11780" width="12.7109375" style="2" customWidth="1"/>
    <col min="11781" max="11781" width="12.42578125" style="2" customWidth="1"/>
    <col min="11782" max="11782" width="10.7109375" style="2" customWidth="1"/>
    <col min="11783" max="11783" width="4.7109375" style="2" customWidth="1"/>
    <col min="11784" max="11784" width="36.7109375" style="2" customWidth="1"/>
    <col min="11785" max="12034" width="11.42578125" style="2"/>
    <col min="12035" max="12035" width="36.7109375" style="2" customWidth="1"/>
    <col min="12036" max="12036" width="12.7109375" style="2" customWidth="1"/>
    <col min="12037" max="12037" width="12.42578125" style="2" customWidth="1"/>
    <col min="12038" max="12038" width="10.7109375" style="2" customWidth="1"/>
    <col min="12039" max="12039" width="4.7109375" style="2" customWidth="1"/>
    <col min="12040" max="12040" width="36.7109375" style="2" customWidth="1"/>
    <col min="12041" max="12290" width="11.42578125" style="2"/>
    <col min="12291" max="12291" width="36.7109375" style="2" customWidth="1"/>
    <col min="12292" max="12292" width="12.7109375" style="2" customWidth="1"/>
    <col min="12293" max="12293" width="12.42578125" style="2" customWidth="1"/>
    <col min="12294" max="12294" width="10.7109375" style="2" customWidth="1"/>
    <col min="12295" max="12295" width="4.7109375" style="2" customWidth="1"/>
    <col min="12296" max="12296" width="36.7109375" style="2" customWidth="1"/>
    <col min="12297" max="12546" width="11.42578125" style="2"/>
    <col min="12547" max="12547" width="36.7109375" style="2" customWidth="1"/>
    <col min="12548" max="12548" width="12.7109375" style="2" customWidth="1"/>
    <col min="12549" max="12549" width="12.42578125" style="2" customWidth="1"/>
    <col min="12550" max="12550" width="10.7109375" style="2" customWidth="1"/>
    <col min="12551" max="12551" width="4.7109375" style="2" customWidth="1"/>
    <col min="12552" max="12552" width="36.7109375" style="2" customWidth="1"/>
    <col min="12553" max="12802" width="11.42578125" style="2"/>
    <col min="12803" max="12803" width="36.7109375" style="2" customWidth="1"/>
    <col min="12804" max="12804" width="12.7109375" style="2" customWidth="1"/>
    <col min="12805" max="12805" width="12.42578125" style="2" customWidth="1"/>
    <col min="12806" max="12806" width="10.7109375" style="2" customWidth="1"/>
    <col min="12807" max="12807" width="4.7109375" style="2" customWidth="1"/>
    <col min="12808" max="12808" width="36.7109375" style="2" customWidth="1"/>
    <col min="12809" max="13058" width="11.42578125" style="2"/>
    <col min="13059" max="13059" width="36.7109375" style="2" customWidth="1"/>
    <col min="13060" max="13060" width="12.7109375" style="2" customWidth="1"/>
    <col min="13061" max="13061" width="12.42578125" style="2" customWidth="1"/>
    <col min="13062" max="13062" width="10.7109375" style="2" customWidth="1"/>
    <col min="13063" max="13063" width="4.7109375" style="2" customWidth="1"/>
    <col min="13064" max="13064" width="36.7109375" style="2" customWidth="1"/>
    <col min="13065" max="13314" width="11.42578125" style="2"/>
    <col min="13315" max="13315" width="36.7109375" style="2" customWidth="1"/>
    <col min="13316" max="13316" width="12.7109375" style="2" customWidth="1"/>
    <col min="13317" max="13317" width="12.42578125" style="2" customWidth="1"/>
    <col min="13318" max="13318" width="10.7109375" style="2" customWidth="1"/>
    <col min="13319" max="13319" width="4.7109375" style="2" customWidth="1"/>
    <col min="13320" max="13320" width="36.7109375" style="2" customWidth="1"/>
    <col min="13321" max="13570" width="11.42578125" style="2"/>
    <col min="13571" max="13571" width="36.7109375" style="2" customWidth="1"/>
    <col min="13572" max="13572" width="12.7109375" style="2" customWidth="1"/>
    <col min="13573" max="13573" width="12.42578125" style="2" customWidth="1"/>
    <col min="13574" max="13574" width="10.7109375" style="2" customWidth="1"/>
    <col min="13575" max="13575" width="4.7109375" style="2" customWidth="1"/>
    <col min="13576" max="13576" width="36.7109375" style="2" customWidth="1"/>
    <col min="13577" max="13826" width="11.42578125" style="2"/>
    <col min="13827" max="13827" width="36.7109375" style="2" customWidth="1"/>
    <col min="13828" max="13828" width="12.7109375" style="2" customWidth="1"/>
    <col min="13829" max="13829" width="12.42578125" style="2" customWidth="1"/>
    <col min="13830" max="13830" width="10.7109375" style="2" customWidth="1"/>
    <col min="13831" max="13831" width="4.7109375" style="2" customWidth="1"/>
    <col min="13832" max="13832" width="36.7109375" style="2" customWidth="1"/>
    <col min="13833" max="14082" width="11.42578125" style="2"/>
    <col min="14083" max="14083" width="36.7109375" style="2" customWidth="1"/>
    <col min="14084" max="14084" width="12.7109375" style="2" customWidth="1"/>
    <col min="14085" max="14085" width="12.42578125" style="2" customWidth="1"/>
    <col min="14086" max="14086" width="10.7109375" style="2" customWidth="1"/>
    <col min="14087" max="14087" width="4.7109375" style="2" customWidth="1"/>
    <col min="14088" max="14088" width="36.7109375" style="2" customWidth="1"/>
    <col min="14089" max="14338" width="11.42578125" style="2"/>
    <col min="14339" max="14339" width="36.7109375" style="2" customWidth="1"/>
    <col min="14340" max="14340" width="12.7109375" style="2" customWidth="1"/>
    <col min="14341" max="14341" width="12.42578125" style="2" customWidth="1"/>
    <col min="14342" max="14342" width="10.7109375" style="2" customWidth="1"/>
    <col min="14343" max="14343" width="4.7109375" style="2" customWidth="1"/>
    <col min="14344" max="14344" width="36.7109375" style="2" customWidth="1"/>
    <col min="14345" max="14594" width="11.42578125" style="2"/>
    <col min="14595" max="14595" width="36.7109375" style="2" customWidth="1"/>
    <col min="14596" max="14596" width="12.7109375" style="2" customWidth="1"/>
    <col min="14597" max="14597" width="12.42578125" style="2" customWidth="1"/>
    <col min="14598" max="14598" width="10.7109375" style="2" customWidth="1"/>
    <col min="14599" max="14599" width="4.7109375" style="2" customWidth="1"/>
    <col min="14600" max="14600" width="36.7109375" style="2" customWidth="1"/>
    <col min="14601" max="14850" width="11.42578125" style="2"/>
    <col min="14851" max="14851" width="36.7109375" style="2" customWidth="1"/>
    <col min="14852" max="14852" width="12.7109375" style="2" customWidth="1"/>
    <col min="14853" max="14853" width="12.42578125" style="2" customWidth="1"/>
    <col min="14854" max="14854" width="10.7109375" style="2" customWidth="1"/>
    <col min="14855" max="14855" width="4.7109375" style="2" customWidth="1"/>
    <col min="14856" max="14856" width="36.7109375" style="2" customWidth="1"/>
    <col min="14857" max="15106" width="11.42578125" style="2"/>
    <col min="15107" max="15107" width="36.7109375" style="2" customWidth="1"/>
    <col min="15108" max="15108" width="12.7109375" style="2" customWidth="1"/>
    <col min="15109" max="15109" width="12.42578125" style="2" customWidth="1"/>
    <col min="15110" max="15110" width="10.7109375" style="2" customWidth="1"/>
    <col min="15111" max="15111" width="4.7109375" style="2" customWidth="1"/>
    <col min="15112" max="15112" width="36.7109375" style="2" customWidth="1"/>
    <col min="15113" max="15362" width="11.42578125" style="2"/>
    <col min="15363" max="15363" width="36.7109375" style="2" customWidth="1"/>
    <col min="15364" max="15364" width="12.7109375" style="2" customWidth="1"/>
    <col min="15365" max="15365" width="12.42578125" style="2" customWidth="1"/>
    <col min="15366" max="15366" width="10.7109375" style="2" customWidth="1"/>
    <col min="15367" max="15367" width="4.7109375" style="2" customWidth="1"/>
    <col min="15368" max="15368" width="36.7109375" style="2" customWidth="1"/>
    <col min="15369" max="15618" width="11.42578125" style="2"/>
    <col min="15619" max="15619" width="36.7109375" style="2" customWidth="1"/>
    <col min="15620" max="15620" width="12.7109375" style="2" customWidth="1"/>
    <col min="15621" max="15621" width="12.42578125" style="2" customWidth="1"/>
    <col min="15622" max="15622" width="10.7109375" style="2" customWidth="1"/>
    <col min="15623" max="15623" width="4.7109375" style="2" customWidth="1"/>
    <col min="15624" max="15624" width="36.7109375" style="2" customWidth="1"/>
    <col min="15625" max="15874" width="11.42578125" style="2"/>
    <col min="15875" max="15875" width="36.7109375" style="2" customWidth="1"/>
    <col min="15876" max="15876" width="12.7109375" style="2" customWidth="1"/>
    <col min="15877" max="15877" width="12.42578125" style="2" customWidth="1"/>
    <col min="15878" max="15878" width="10.7109375" style="2" customWidth="1"/>
    <col min="15879" max="15879" width="4.7109375" style="2" customWidth="1"/>
    <col min="15880" max="15880" width="36.7109375" style="2" customWidth="1"/>
    <col min="15881" max="16130" width="11.42578125" style="2"/>
    <col min="16131" max="16131" width="36.7109375" style="2" customWidth="1"/>
    <col min="16132" max="16132" width="12.7109375" style="2" customWidth="1"/>
    <col min="16133" max="16133" width="12.42578125" style="2" customWidth="1"/>
    <col min="16134" max="16134" width="10.7109375" style="2" customWidth="1"/>
    <col min="16135" max="16135" width="4.7109375" style="2" customWidth="1"/>
    <col min="16136" max="16136" width="36.7109375" style="2" customWidth="1"/>
    <col min="16137" max="16384" width="11.42578125" style="2"/>
  </cols>
  <sheetData>
    <row r="4" spans="3:6" ht="36.75" customHeight="1">
      <c r="C4" s="609" t="s">
        <v>160</v>
      </c>
      <c r="D4" s="610"/>
      <c r="E4" s="611"/>
    </row>
    <row r="5" spans="3:6" ht="43.5" customHeight="1">
      <c r="C5" s="153" t="s">
        <v>133</v>
      </c>
      <c r="D5" s="154" t="str">
        <f>actualizaciones!A3</f>
        <v>acumulado agosto 2009</v>
      </c>
      <c r="E5" s="154" t="str">
        <f>actualizaciones!A2</f>
        <v xml:space="preserve">acumulado agosto 2010 </v>
      </c>
    </row>
    <row r="6" spans="3:6" ht="15">
      <c r="C6" s="156" t="s">
        <v>134</v>
      </c>
      <c r="D6" s="174">
        <f>'Nacionalidades '!D6/'Nacionalidades '!$D$28</f>
        <v>0.1741810252066453</v>
      </c>
      <c r="E6" s="175">
        <f>'Nacionalidades '!E6/'Nacionalidades '!$E$28</f>
        <v>0.18983517086482254</v>
      </c>
      <c r="F6" s="176"/>
    </row>
    <row r="7" spans="3:6" ht="15">
      <c r="C7" s="21" t="s">
        <v>136</v>
      </c>
      <c r="D7" s="177">
        <f>'Nacionalidades '!D7/'Nacionalidades '!$D$28</f>
        <v>5.087762633271245E-2</v>
      </c>
      <c r="E7" s="178">
        <f>'Nacionalidades '!E7/'Nacionalidades '!$E$28</f>
        <v>4.6596551662871064E-2</v>
      </c>
      <c r="F7" s="176"/>
    </row>
    <row r="8" spans="3:6" ht="15">
      <c r="C8" s="21" t="s">
        <v>137</v>
      </c>
      <c r="D8" s="177">
        <f>'Nacionalidades '!D8/'Nacionalidades '!$D$28</f>
        <v>3.2515162469799623E-2</v>
      </c>
      <c r="E8" s="178">
        <f>'Nacionalidades '!E8/'Nacionalidades '!$E$28</f>
        <v>3.3299226909445874E-2</v>
      </c>
      <c r="F8" s="176"/>
    </row>
    <row r="9" spans="3:6" ht="15">
      <c r="C9" s="21" t="s">
        <v>138</v>
      </c>
      <c r="D9" s="177">
        <f>'Nacionalidades '!D9/'Nacionalidades '!$D$28</f>
        <v>5.5351363270619743E-2</v>
      </c>
      <c r="E9" s="178">
        <f>'Nacionalidades '!E9/'Nacionalidades '!$E$28</f>
        <v>5.60111788246139E-2</v>
      </c>
      <c r="F9" s="176"/>
    </row>
    <row r="10" spans="3:6">
      <c r="C10" s="160" t="s">
        <v>139</v>
      </c>
      <c r="D10" s="177">
        <f>'Nacionalidades '!D10/'Nacionalidades '!$D$28</f>
        <v>1.6966276292480622E-2</v>
      </c>
      <c r="E10" s="178">
        <f>'Nacionalidades '!E10/'Nacionalidades '!$E$28</f>
        <v>2.1496453315133949E-2</v>
      </c>
    </row>
    <row r="11" spans="3:6">
      <c r="C11" s="160" t="s">
        <v>140</v>
      </c>
      <c r="D11" s="177">
        <f>'Nacionalidades '!D11/'Nacionalidades '!$D$28</f>
        <v>0.41312204290758975</v>
      </c>
      <c r="E11" s="178">
        <f>'Nacionalidades '!E11/'Nacionalidades '!$E$28</f>
        <v>0.41368758027986779</v>
      </c>
    </row>
    <row r="12" spans="3:6">
      <c r="C12" s="160" t="s">
        <v>141</v>
      </c>
      <c r="D12" s="177">
        <f>'Nacionalidades '!D12/'Nacionalidades '!$D$28</f>
        <v>2.8171821181978262E-2</v>
      </c>
      <c r="E12" s="178">
        <f>'Nacionalidades '!E12/'Nacionalidades '!$E$28</f>
        <v>2.691341741141649E-2</v>
      </c>
    </row>
    <row r="13" spans="3:6" ht="15">
      <c r="C13" s="160" t="s">
        <v>142</v>
      </c>
      <c r="D13" s="177">
        <f>'Nacionalidades '!D13/'Nacionalidades '!$D$28</f>
        <v>2.3711865898145095E-2</v>
      </c>
      <c r="E13" s="178">
        <f>'Nacionalidades '!E13/'Nacionalidades '!$E$28</f>
        <v>2.4559760620980781E-2</v>
      </c>
      <c r="F13" s="176"/>
    </row>
    <row r="14" spans="3:6" ht="15">
      <c r="C14" s="21" t="s">
        <v>143</v>
      </c>
      <c r="D14" s="177">
        <f>'Nacionalidades '!D14/'Nacionalidades '!$D$28</f>
        <v>0.10417446301905155</v>
      </c>
      <c r="E14" s="178">
        <f>'Nacionalidades '!E14/'Nacionalidades '!$E$28</f>
        <v>9.2321456006371178E-2</v>
      </c>
      <c r="F14" s="176"/>
    </row>
    <row r="15" spans="3:6" ht="15">
      <c r="C15" s="161" t="s">
        <v>144</v>
      </c>
      <c r="D15" s="177">
        <f>'Nacionalidades '!D15/'Nacionalidades '!$D$28</f>
        <v>4.2540785745105128E-2</v>
      </c>
      <c r="E15" s="178">
        <f>'Nacionalidades '!E15/'Nacionalidades '!$E$28</f>
        <v>3.4850215664777404E-2</v>
      </c>
      <c r="F15" s="176"/>
    </row>
    <row r="16" spans="3:6" ht="15">
      <c r="C16" s="161" t="s">
        <v>145</v>
      </c>
      <c r="D16" s="177">
        <f>'Nacionalidades '!D16/'Nacionalidades '!$D$28</f>
        <v>2.898917928129734E-2</v>
      </c>
      <c r="E16" s="178">
        <f>'Nacionalidades '!E16/'Nacionalidades '!$E$28</f>
        <v>2.9660047094038623E-2</v>
      </c>
      <c r="F16" s="176"/>
    </row>
    <row r="17" spans="2:12" ht="15">
      <c r="C17" s="161" t="s">
        <v>146</v>
      </c>
      <c r="D17" s="177">
        <f>'Nacionalidades '!D17/'Nacionalidades '!$D$28</f>
        <v>3.1025683702557982E-2</v>
      </c>
      <c r="E17" s="178">
        <f>'Nacionalidades '!E17/'Nacionalidades '!$E$28</f>
        <v>2.3965075579347603E-2</v>
      </c>
      <c r="F17" s="176"/>
    </row>
    <row r="18" spans="2:12" ht="15">
      <c r="C18" s="161" t="s">
        <v>147</v>
      </c>
      <c r="D18" s="177">
        <f>'Nacionalidades '!D18/'Nacionalidades '!$D$28</f>
        <v>3.2644497992649076E-2</v>
      </c>
      <c r="E18" s="178">
        <f>'Nacionalidades '!E18/'Nacionalidades '!$E$28</f>
        <v>2.7811193247555155E-2</v>
      </c>
      <c r="F18" s="176"/>
    </row>
    <row r="19" spans="2:12">
      <c r="C19" s="21" t="s">
        <v>148</v>
      </c>
      <c r="D19" s="177">
        <f>'Nacionalidades '!D19/'Nacionalidades '!$D$28</f>
        <v>7.0191024326739697E-3</v>
      </c>
      <c r="E19" s="178">
        <f>'Nacionalidades '!E19/'Nacionalidades '!$E$28</f>
        <v>6.7453378887531367E-3</v>
      </c>
    </row>
    <row r="20" spans="2:12">
      <c r="C20" s="21" t="s">
        <v>149</v>
      </c>
      <c r="D20" s="177">
        <f>'Nacionalidades '!D20/'Nacionalidades '!$D$28</f>
        <v>6.1285955540383956E-3</v>
      </c>
      <c r="E20" s="178">
        <f>'Nacionalidades '!E20/'Nacionalidades '!$E$28</f>
        <v>5.8036661444447113E-3</v>
      </c>
    </row>
    <row r="21" spans="2:12">
      <c r="C21" s="21" t="s">
        <v>150</v>
      </c>
      <c r="D21" s="177">
        <f>'Nacionalidades '!D21/'Nacionalidades '!$D$28</f>
        <v>1.1133456237417615E-2</v>
      </c>
      <c r="E21" s="178">
        <f>'Nacionalidades '!E21/'Nacionalidades '!$E$28</f>
        <v>1.2941976925384272E-2</v>
      </c>
    </row>
    <row r="22" spans="2:12">
      <c r="C22" s="162" t="s">
        <v>151</v>
      </c>
      <c r="D22" s="177">
        <f>'Nacionalidades '!D22/'Nacionalidades '!$D$28</f>
        <v>1.2569928642835713E-2</v>
      </c>
      <c r="E22" s="178">
        <f>'Nacionalidades '!E22/'Nacionalidades '!$E$28</f>
        <v>1.4568215809006814E-2</v>
      </c>
    </row>
    <row r="23" spans="2:12">
      <c r="C23" s="162" t="s">
        <v>152</v>
      </c>
      <c r="D23" s="177">
        <f>'Nacionalidades '!D23/'Nacionalidades '!$D$28</f>
        <v>1.8398508188952837E-2</v>
      </c>
      <c r="E23" s="178">
        <f>'Nacionalidades '!E23/'Nacionalidades '!$E$28</f>
        <v>1.6768236920848362E-2</v>
      </c>
    </row>
    <row r="24" spans="2:12">
      <c r="C24" s="162" t="s">
        <v>153</v>
      </c>
      <c r="D24" s="177">
        <f>'Nacionalidades '!D24/'Nacionalidades '!$D$28</f>
        <v>2.4775173516325428E-3</v>
      </c>
      <c r="E24" s="178">
        <f>'Nacionalidades '!E24/'Nacionalidades '!$E$28</f>
        <v>1.933510240810862E-3</v>
      </c>
    </row>
    <row r="25" spans="2:12">
      <c r="C25" s="162" t="s">
        <v>154</v>
      </c>
      <c r="D25" s="177">
        <f>'Nacionalidades '!D25/'Nacionalidades '!$D$28</f>
        <v>2.4181502263901714E-3</v>
      </c>
      <c r="E25" s="178">
        <f>'Nacionalidades '!E25/'Nacionalidades '!$E$28</f>
        <v>2.6107613954300178E-3</v>
      </c>
    </row>
    <row r="26" spans="2:12">
      <c r="C26" s="162" t="s">
        <v>155</v>
      </c>
      <c r="D26" s="177">
        <f>'Nacionalidades '!D26/'Nacionalidades '!$D$28</f>
        <v>9.7574110844783589E-3</v>
      </c>
      <c r="E26" s="178">
        <f>'Nacionalidades '!E26/'Nacionalidades '!$E$28</f>
        <v>9.9424232004506653E-3</v>
      </c>
    </row>
    <row r="27" spans="2:12">
      <c r="C27" s="163" t="s">
        <v>156</v>
      </c>
      <c r="D27" s="179">
        <f>'Nacionalidades '!D27/'Nacionalidades '!$D$28</f>
        <v>0.82581897479335464</v>
      </c>
      <c r="E27" s="180">
        <f>'Nacionalidades '!E27/'Nacionalidades '!$E$28</f>
        <v>0.8101648291351774</v>
      </c>
    </row>
    <row r="28" spans="2:12">
      <c r="C28" s="166" t="s">
        <v>92</v>
      </c>
      <c r="D28" s="181">
        <f>'Nacionalidades '!D28/'Nacionalidades '!$D$28</f>
        <v>1</v>
      </c>
      <c r="E28" s="182">
        <f>'Nacionalidades '!E28/'Nacionalidades '!$E$28</f>
        <v>1</v>
      </c>
    </row>
    <row r="29" spans="2:12" ht="22.5" customHeight="1">
      <c r="B29" s="10"/>
      <c r="C29" s="606" t="s">
        <v>161</v>
      </c>
      <c r="D29" s="607"/>
      <c r="E29" s="608"/>
      <c r="F29" s="10"/>
      <c r="G29" s="10"/>
      <c r="H29" s="10"/>
      <c r="I29" s="10"/>
      <c r="J29" s="10"/>
      <c r="K29" s="10"/>
      <c r="L29" s="10"/>
    </row>
  </sheetData>
  <mergeCells count="2">
    <mergeCell ref="C4:E4"/>
    <mergeCell ref="C29:E29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K24"/>
  <sheetViews>
    <sheetView showGridLines="0" showRowColHeaders="0" zoomScaleNormal="100" workbookViewId="0">
      <selection activeCell="K22" sqref="K22"/>
    </sheetView>
  </sheetViews>
  <sheetFormatPr baseColWidth="10" defaultRowHeight="15"/>
  <cols>
    <col min="1" max="1" width="14.5703125" customWidth="1"/>
    <col min="2" max="2" width="14.85546875" customWidth="1"/>
  </cols>
  <sheetData>
    <row r="2" ht="43.5" customHeight="1"/>
    <row r="23" spans="11:11" ht="15.75" thickBot="1"/>
    <row r="24" spans="11:11" ht="30" customHeight="1" thickBot="1">
      <c r="K24" s="43" t="s">
        <v>42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L23" sqref="L23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43" t="s">
        <v>42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7:K34"/>
  <sheetViews>
    <sheetView showGridLines="0" showRowColHeaders="0" showOutlineSymbols="0" zoomScaleNormal="100" workbookViewId="0"/>
  </sheetViews>
  <sheetFormatPr baseColWidth="10" defaultRowHeight="12"/>
  <cols>
    <col min="1" max="1" width="11.42578125" style="183"/>
    <col min="2" max="2" width="15.85546875" style="183" bestFit="1" customWidth="1"/>
    <col min="3" max="3" width="8.7109375" style="183" customWidth="1"/>
    <col min="4" max="4" width="11.28515625" style="183" customWidth="1"/>
    <col min="5" max="5" width="9.85546875" style="183" bestFit="1" customWidth="1"/>
    <col min="6" max="6" width="11.5703125" style="183" bestFit="1" customWidth="1"/>
    <col min="7" max="8" width="9.85546875" style="183" bestFit="1" customWidth="1"/>
    <col min="9" max="9" width="15.140625" style="183" customWidth="1"/>
    <col min="10" max="256" width="11.42578125" style="183"/>
    <col min="257" max="257" width="15.85546875" style="183" bestFit="1" customWidth="1"/>
    <col min="258" max="258" width="8.7109375" style="183" customWidth="1"/>
    <col min="259" max="259" width="11.28515625" style="183" customWidth="1"/>
    <col min="260" max="264" width="9.7109375" style="183" bestFit="1" customWidth="1"/>
    <col min="265" max="265" width="15.140625" style="183" customWidth="1"/>
    <col min="266" max="512" width="11.42578125" style="183"/>
    <col min="513" max="513" width="15.85546875" style="183" bestFit="1" customWidth="1"/>
    <col min="514" max="514" width="8.7109375" style="183" customWidth="1"/>
    <col min="515" max="515" width="11.28515625" style="183" customWidth="1"/>
    <col min="516" max="520" width="9.7109375" style="183" bestFit="1" customWidth="1"/>
    <col min="521" max="521" width="15.140625" style="183" customWidth="1"/>
    <col min="522" max="768" width="11.42578125" style="183"/>
    <col min="769" max="769" width="15.85546875" style="183" bestFit="1" customWidth="1"/>
    <col min="770" max="770" width="8.7109375" style="183" customWidth="1"/>
    <col min="771" max="771" width="11.28515625" style="183" customWidth="1"/>
    <col min="772" max="776" width="9.7109375" style="183" bestFit="1" customWidth="1"/>
    <col min="777" max="777" width="15.140625" style="183" customWidth="1"/>
    <col min="778" max="1024" width="11.42578125" style="183"/>
    <col min="1025" max="1025" width="15.85546875" style="183" bestFit="1" customWidth="1"/>
    <col min="1026" max="1026" width="8.7109375" style="183" customWidth="1"/>
    <col min="1027" max="1027" width="11.28515625" style="183" customWidth="1"/>
    <col min="1028" max="1032" width="9.7109375" style="183" bestFit="1" customWidth="1"/>
    <col min="1033" max="1033" width="15.140625" style="183" customWidth="1"/>
    <col min="1034" max="1280" width="11.42578125" style="183"/>
    <col min="1281" max="1281" width="15.85546875" style="183" bestFit="1" customWidth="1"/>
    <col min="1282" max="1282" width="8.7109375" style="183" customWidth="1"/>
    <col min="1283" max="1283" width="11.28515625" style="183" customWidth="1"/>
    <col min="1284" max="1288" width="9.7109375" style="183" bestFit="1" customWidth="1"/>
    <col min="1289" max="1289" width="15.140625" style="183" customWidth="1"/>
    <col min="1290" max="1536" width="11.42578125" style="183"/>
    <col min="1537" max="1537" width="15.85546875" style="183" bestFit="1" customWidth="1"/>
    <col min="1538" max="1538" width="8.7109375" style="183" customWidth="1"/>
    <col min="1539" max="1539" width="11.28515625" style="183" customWidth="1"/>
    <col min="1540" max="1544" width="9.7109375" style="183" bestFit="1" customWidth="1"/>
    <col min="1545" max="1545" width="15.140625" style="183" customWidth="1"/>
    <col min="1546" max="1792" width="11.42578125" style="183"/>
    <col min="1793" max="1793" width="15.85546875" style="183" bestFit="1" customWidth="1"/>
    <col min="1794" max="1794" width="8.7109375" style="183" customWidth="1"/>
    <col min="1795" max="1795" width="11.28515625" style="183" customWidth="1"/>
    <col min="1796" max="1800" width="9.7109375" style="183" bestFit="1" customWidth="1"/>
    <col min="1801" max="1801" width="15.140625" style="183" customWidth="1"/>
    <col min="1802" max="2048" width="11.42578125" style="183"/>
    <col min="2049" max="2049" width="15.85546875" style="183" bestFit="1" customWidth="1"/>
    <col min="2050" max="2050" width="8.7109375" style="183" customWidth="1"/>
    <col min="2051" max="2051" width="11.28515625" style="183" customWidth="1"/>
    <col min="2052" max="2056" width="9.7109375" style="183" bestFit="1" customWidth="1"/>
    <col min="2057" max="2057" width="15.140625" style="183" customWidth="1"/>
    <col min="2058" max="2304" width="11.42578125" style="183"/>
    <col min="2305" max="2305" width="15.85546875" style="183" bestFit="1" customWidth="1"/>
    <col min="2306" max="2306" width="8.7109375" style="183" customWidth="1"/>
    <col min="2307" max="2307" width="11.28515625" style="183" customWidth="1"/>
    <col min="2308" max="2312" width="9.7109375" style="183" bestFit="1" customWidth="1"/>
    <col min="2313" max="2313" width="15.140625" style="183" customWidth="1"/>
    <col min="2314" max="2560" width="11.42578125" style="183"/>
    <col min="2561" max="2561" width="15.85546875" style="183" bestFit="1" customWidth="1"/>
    <col min="2562" max="2562" width="8.7109375" style="183" customWidth="1"/>
    <col min="2563" max="2563" width="11.28515625" style="183" customWidth="1"/>
    <col min="2564" max="2568" width="9.7109375" style="183" bestFit="1" customWidth="1"/>
    <col min="2569" max="2569" width="15.140625" style="183" customWidth="1"/>
    <col min="2570" max="2816" width="11.42578125" style="183"/>
    <col min="2817" max="2817" width="15.85546875" style="183" bestFit="1" customWidth="1"/>
    <col min="2818" max="2818" width="8.7109375" style="183" customWidth="1"/>
    <col min="2819" max="2819" width="11.28515625" style="183" customWidth="1"/>
    <col min="2820" max="2824" width="9.7109375" style="183" bestFit="1" customWidth="1"/>
    <col min="2825" max="2825" width="15.140625" style="183" customWidth="1"/>
    <col min="2826" max="3072" width="11.42578125" style="183"/>
    <col min="3073" max="3073" width="15.85546875" style="183" bestFit="1" customWidth="1"/>
    <col min="3074" max="3074" width="8.7109375" style="183" customWidth="1"/>
    <col min="3075" max="3075" width="11.28515625" style="183" customWidth="1"/>
    <col min="3076" max="3080" width="9.7109375" style="183" bestFit="1" customWidth="1"/>
    <col min="3081" max="3081" width="15.140625" style="183" customWidth="1"/>
    <col min="3082" max="3328" width="11.42578125" style="183"/>
    <col min="3329" max="3329" width="15.85546875" style="183" bestFit="1" customWidth="1"/>
    <col min="3330" max="3330" width="8.7109375" style="183" customWidth="1"/>
    <col min="3331" max="3331" width="11.28515625" style="183" customWidth="1"/>
    <col min="3332" max="3336" width="9.7109375" style="183" bestFit="1" customWidth="1"/>
    <col min="3337" max="3337" width="15.140625" style="183" customWidth="1"/>
    <col min="3338" max="3584" width="11.42578125" style="183"/>
    <col min="3585" max="3585" width="15.85546875" style="183" bestFit="1" customWidth="1"/>
    <col min="3586" max="3586" width="8.7109375" style="183" customWidth="1"/>
    <col min="3587" max="3587" width="11.28515625" style="183" customWidth="1"/>
    <col min="3588" max="3592" width="9.7109375" style="183" bestFit="1" customWidth="1"/>
    <col min="3593" max="3593" width="15.140625" style="183" customWidth="1"/>
    <col min="3594" max="3840" width="11.42578125" style="183"/>
    <col min="3841" max="3841" width="15.85546875" style="183" bestFit="1" customWidth="1"/>
    <col min="3842" max="3842" width="8.7109375" style="183" customWidth="1"/>
    <col min="3843" max="3843" width="11.28515625" style="183" customWidth="1"/>
    <col min="3844" max="3848" width="9.7109375" style="183" bestFit="1" customWidth="1"/>
    <col min="3849" max="3849" width="15.140625" style="183" customWidth="1"/>
    <col min="3850" max="4096" width="11.42578125" style="183"/>
    <col min="4097" max="4097" width="15.85546875" style="183" bestFit="1" customWidth="1"/>
    <col min="4098" max="4098" width="8.7109375" style="183" customWidth="1"/>
    <col min="4099" max="4099" width="11.28515625" style="183" customWidth="1"/>
    <col min="4100" max="4104" width="9.7109375" style="183" bestFit="1" customWidth="1"/>
    <col min="4105" max="4105" width="15.140625" style="183" customWidth="1"/>
    <col min="4106" max="4352" width="11.42578125" style="183"/>
    <col min="4353" max="4353" width="15.85546875" style="183" bestFit="1" customWidth="1"/>
    <col min="4354" max="4354" width="8.7109375" style="183" customWidth="1"/>
    <col min="4355" max="4355" width="11.28515625" style="183" customWidth="1"/>
    <col min="4356" max="4360" width="9.7109375" style="183" bestFit="1" customWidth="1"/>
    <col min="4361" max="4361" width="15.140625" style="183" customWidth="1"/>
    <col min="4362" max="4608" width="11.42578125" style="183"/>
    <col min="4609" max="4609" width="15.85546875" style="183" bestFit="1" customWidth="1"/>
    <col min="4610" max="4610" width="8.7109375" style="183" customWidth="1"/>
    <col min="4611" max="4611" width="11.28515625" style="183" customWidth="1"/>
    <col min="4612" max="4616" width="9.7109375" style="183" bestFit="1" customWidth="1"/>
    <col min="4617" max="4617" width="15.140625" style="183" customWidth="1"/>
    <col min="4618" max="4864" width="11.42578125" style="183"/>
    <col min="4865" max="4865" width="15.85546875" style="183" bestFit="1" customWidth="1"/>
    <col min="4866" max="4866" width="8.7109375" style="183" customWidth="1"/>
    <col min="4867" max="4867" width="11.28515625" style="183" customWidth="1"/>
    <col min="4868" max="4872" width="9.7109375" style="183" bestFit="1" customWidth="1"/>
    <col min="4873" max="4873" width="15.140625" style="183" customWidth="1"/>
    <col min="4874" max="5120" width="11.42578125" style="183"/>
    <col min="5121" max="5121" width="15.85546875" style="183" bestFit="1" customWidth="1"/>
    <col min="5122" max="5122" width="8.7109375" style="183" customWidth="1"/>
    <col min="5123" max="5123" width="11.28515625" style="183" customWidth="1"/>
    <col min="5124" max="5128" width="9.7109375" style="183" bestFit="1" customWidth="1"/>
    <col min="5129" max="5129" width="15.140625" style="183" customWidth="1"/>
    <col min="5130" max="5376" width="11.42578125" style="183"/>
    <col min="5377" max="5377" width="15.85546875" style="183" bestFit="1" customWidth="1"/>
    <col min="5378" max="5378" width="8.7109375" style="183" customWidth="1"/>
    <col min="5379" max="5379" width="11.28515625" style="183" customWidth="1"/>
    <col min="5380" max="5384" width="9.7109375" style="183" bestFit="1" customWidth="1"/>
    <col min="5385" max="5385" width="15.140625" style="183" customWidth="1"/>
    <col min="5386" max="5632" width="11.42578125" style="183"/>
    <col min="5633" max="5633" width="15.85546875" style="183" bestFit="1" customWidth="1"/>
    <col min="5634" max="5634" width="8.7109375" style="183" customWidth="1"/>
    <col min="5635" max="5635" width="11.28515625" style="183" customWidth="1"/>
    <col min="5636" max="5640" width="9.7109375" style="183" bestFit="1" customWidth="1"/>
    <col min="5641" max="5641" width="15.140625" style="183" customWidth="1"/>
    <col min="5642" max="5888" width="11.42578125" style="183"/>
    <col min="5889" max="5889" width="15.85546875" style="183" bestFit="1" customWidth="1"/>
    <col min="5890" max="5890" width="8.7109375" style="183" customWidth="1"/>
    <col min="5891" max="5891" width="11.28515625" style="183" customWidth="1"/>
    <col min="5892" max="5896" width="9.7109375" style="183" bestFit="1" customWidth="1"/>
    <col min="5897" max="5897" width="15.140625" style="183" customWidth="1"/>
    <col min="5898" max="6144" width="11.42578125" style="183"/>
    <col min="6145" max="6145" width="15.85546875" style="183" bestFit="1" customWidth="1"/>
    <col min="6146" max="6146" width="8.7109375" style="183" customWidth="1"/>
    <col min="6147" max="6147" width="11.28515625" style="183" customWidth="1"/>
    <col min="6148" max="6152" width="9.7109375" style="183" bestFit="1" customWidth="1"/>
    <col min="6153" max="6153" width="15.140625" style="183" customWidth="1"/>
    <col min="6154" max="6400" width="11.42578125" style="183"/>
    <col min="6401" max="6401" width="15.85546875" style="183" bestFit="1" customWidth="1"/>
    <col min="6402" max="6402" width="8.7109375" style="183" customWidth="1"/>
    <col min="6403" max="6403" width="11.28515625" style="183" customWidth="1"/>
    <col min="6404" max="6408" width="9.7109375" style="183" bestFit="1" customWidth="1"/>
    <col min="6409" max="6409" width="15.140625" style="183" customWidth="1"/>
    <col min="6410" max="6656" width="11.42578125" style="183"/>
    <col min="6657" max="6657" width="15.85546875" style="183" bestFit="1" customWidth="1"/>
    <col min="6658" max="6658" width="8.7109375" style="183" customWidth="1"/>
    <col min="6659" max="6659" width="11.28515625" style="183" customWidth="1"/>
    <col min="6660" max="6664" width="9.7109375" style="183" bestFit="1" customWidth="1"/>
    <col min="6665" max="6665" width="15.140625" style="183" customWidth="1"/>
    <col min="6666" max="6912" width="11.42578125" style="183"/>
    <col min="6913" max="6913" width="15.85546875" style="183" bestFit="1" customWidth="1"/>
    <col min="6914" max="6914" width="8.7109375" style="183" customWidth="1"/>
    <col min="6915" max="6915" width="11.28515625" style="183" customWidth="1"/>
    <col min="6916" max="6920" width="9.7109375" style="183" bestFit="1" customWidth="1"/>
    <col min="6921" max="6921" width="15.140625" style="183" customWidth="1"/>
    <col min="6922" max="7168" width="11.42578125" style="183"/>
    <col min="7169" max="7169" width="15.85546875" style="183" bestFit="1" customWidth="1"/>
    <col min="7170" max="7170" width="8.7109375" style="183" customWidth="1"/>
    <col min="7171" max="7171" width="11.28515625" style="183" customWidth="1"/>
    <col min="7172" max="7176" width="9.7109375" style="183" bestFit="1" customWidth="1"/>
    <col min="7177" max="7177" width="15.140625" style="183" customWidth="1"/>
    <col min="7178" max="7424" width="11.42578125" style="183"/>
    <col min="7425" max="7425" width="15.85546875" style="183" bestFit="1" customWidth="1"/>
    <col min="7426" max="7426" width="8.7109375" style="183" customWidth="1"/>
    <col min="7427" max="7427" width="11.28515625" style="183" customWidth="1"/>
    <col min="7428" max="7432" width="9.7109375" style="183" bestFit="1" customWidth="1"/>
    <col min="7433" max="7433" width="15.140625" style="183" customWidth="1"/>
    <col min="7434" max="7680" width="11.42578125" style="183"/>
    <col min="7681" max="7681" width="15.85546875" style="183" bestFit="1" customWidth="1"/>
    <col min="7682" max="7682" width="8.7109375" style="183" customWidth="1"/>
    <col min="7683" max="7683" width="11.28515625" style="183" customWidth="1"/>
    <col min="7684" max="7688" width="9.7109375" style="183" bestFit="1" customWidth="1"/>
    <col min="7689" max="7689" width="15.140625" style="183" customWidth="1"/>
    <col min="7690" max="7936" width="11.42578125" style="183"/>
    <col min="7937" max="7937" width="15.85546875" style="183" bestFit="1" customWidth="1"/>
    <col min="7938" max="7938" width="8.7109375" style="183" customWidth="1"/>
    <col min="7939" max="7939" width="11.28515625" style="183" customWidth="1"/>
    <col min="7940" max="7944" width="9.7109375" style="183" bestFit="1" customWidth="1"/>
    <col min="7945" max="7945" width="15.140625" style="183" customWidth="1"/>
    <col min="7946" max="8192" width="11.42578125" style="183"/>
    <col min="8193" max="8193" width="15.85546875" style="183" bestFit="1" customWidth="1"/>
    <col min="8194" max="8194" width="8.7109375" style="183" customWidth="1"/>
    <col min="8195" max="8195" width="11.28515625" style="183" customWidth="1"/>
    <col min="8196" max="8200" width="9.7109375" style="183" bestFit="1" customWidth="1"/>
    <col min="8201" max="8201" width="15.140625" style="183" customWidth="1"/>
    <col min="8202" max="8448" width="11.42578125" style="183"/>
    <col min="8449" max="8449" width="15.85546875" style="183" bestFit="1" customWidth="1"/>
    <col min="8450" max="8450" width="8.7109375" style="183" customWidth="1"/>
    <col min="8451" max="8451" width="11.28515625" style="183" customWidth="1"/>
    <col min="8452" max="8456" width="9.7109375" style="183" bestFit="1" customWidth="1"/>
    <col min="8457" max="8457" width="15.140625" style="183" customWidth="1"/>
    <col min="8458" max="8704" width="11.42578125" style="183"/>
    <col min="8705" max="8705" width="15.85546875" style="183" bestFit="1" customWidth="1"/>
    <col min="8706" max="8706" width="8.7109375" style="183" customWidth="1"/>
    <col min="8707" max="8707" width="11.28515625" style="183" customWidth="1"/>
    <col min="8708" max="8712" width="9.7109375" style="183" bestFit="1" customWidth="1"/>
    <col min="8713" max="8713" width="15.140625" style="183" customWidth="1"/>
    <col min="8714" max="8960" width="11.42578125" style="183"/>
    <col min="8961" max="8961" width="15.85546875" style="183" bestFit="1" customWidth="1"/>
    <col min="8962" max="8962" width="8.7109375" style="183" customWidth="1"/>
    <col min="8963" max="8963" width="11.28515625" style="183" customWidth="1"/>
    <col min="8964" max="8968" width="9.7109375" style="183" bestFit="1" customWidth="1"/>
    <col min="8969" max="8969" width="15.140625" style="183" customWidth="1"/>
    <col min="8970" max="9216" width="11.42578125" style="183"/>
    <col min="9217" max="9217" width="15.85546875" style="183" bestFit="1" customWidth="1"/>
    <col min="9218" max="9218" width="8.7109375" style="183" customWidth="1"/>
    <col min="9219" max="9219" width="11.28515625" style="183" customWidth="1"/>
    <col min="9220" max="9224" width="9.7109375" style="183" bestFit="1" customWidth="1"/>
    <col min="9225" max="9225" width="15.140625" style="183" customWidth="1"/>
    <col min="9226" max="9472" width="11.42578125" style="183"/>
    <col min="9473" max="9473" width="15.85546875" style="183" bestFit="1" customWidth="1"/>
    <col min="9474" max="9474" width="8.7109375" style="183" customWidth="1"/>
    <col min="9475" max="9475" width="11.28515625" style="183" customWidth="1"/>
    <col min="9476" max="9480" width="9.7109375" style="183" bestFit="1" customWidth="1"/>
    <col min="9481" max="9481" width="15.140625" style="183" customWidth="1"/>
    <col min="9482" max="9728" width="11.42578125" style="183"/>
    <col min="9729" max="9729" width="15.85546875" style="183" bestFit="1" customWidth="1"/>
    <col min="9730" max="9730" width="8.7109375" style="183" customWidth="1"/>
    <col min="9731" max="9731" width="11.28515625" style="183" customWidth="1"/>
    <col min="9732" max="9736" width="9.7109375" style="183" bestFit="1" customWidth="1"/>
    <col min="9737" max="9737" width="15.140625" style="183" customWidth="1"/>
    <col min="9738" max="9984" width="11.42578125" style="183"/>
    <col min="9985" max="9985" width="15.85546875" style="183" bestFit="1" customWidth="1"/>
    <col min="9986" max="9986" width="8.7109375" style="183" customWidth="1"/>
    <col min="9987" max="9987" width="11.28515625" style="183" customWidth="1"/>
    <col min="9988" max="9992" width="9.7109375" style="183" bestFit="1" customWidth="1"/>
    <col min="9993" max="9993" width="15.140625" style="183" customWidth="1"/>
    <col min="9994" max="10240" width="11.42578125" style="183"/>
    <col min="10241" max="10241" width="15.85546875" style="183" bestFit="1" customWidth="1"/>
    <col min="10242" max="10242" width="8.7109375" style="183" customWidth="1"/>
    <col min="10243" max="10243" width="11.28515625" style="183" customWidth="1"/>
    <col min="10244" max="10248" width="9.7109375" style="183" bestFit="1" customWidth="1"/>
    <col min="10249" max="10249" width="15.140625" style="183" customWidth="1"/>
    <col min="10250" max="10496" width="11.42578125" style="183"/>
    <col min="10497" max="10497" width="15.85546875" style="183" bestFit="1" customWidth="1"/>
    <col min="10498" max="10498" width="8.7109375" style="183" customWidth="1"/>
    <col min="10499" max="10499" width="11.28515625" style="183" customWidth="1"/>
    <col min="10500" max="10504" width="9.7109375" style="183" bestFit="1" customWidth="1"/>
    <col min="10505" max="10505" width="15.140625" style="183" customWidth="1"/>
    <col min="10506" max="10752" width="11.42578125" style="183"/>
    <col min="10753" max="10753" width="15.85546875" style="183" bestFit="1" customWidth="1"/>
    <col min="10754" max="10754" width="8.7109375" style="183" customWidth="1"/>
    <col min="10755" max="10755" width="11.28515625" style="183" customWidth="1"/>
    <col min="10756" max="10760" width="9.7109375" style="183" bestFit="1" customWidth="1"/>
    <col min="10761" max="10761" width="15.140625" style="183" customWidth="1"/>
    <col min="10762" max="11008" width="11.42578125" style="183"/>
    <col min="11009" max="11009" width="15.85546875" style="183" bestFit="1" customWidth="1"/>
    <col min="11010" max="11010" width="8.7109375" style="183" customWidth="1"/>
    <col min="11011" max="11011" width="11.28515625" style="183" customWidth="1"/>
    <col min="11012" max="11016" width="9.7109375" style="183" bestFit="1" customWidth="1"/>
    <col min="11017" max="11017" width="15.140625" style="183" customWidth="1"/>
    <col min="11018" max="11264" width="11.42578125" style="183"/>
    <col min="11265" max="11265" width="15.85546875" style="183" bestFit="1" customWidth="1"/>
    <col min="11266" max="11266" width="8.7109375" style="183" customWidth="1"/>
    <col min="11267" max="11267" width="11.28515625" style="183" customWidth="1"/>
    <col min="11268" max="11272" width="9.7109375" style="183" bestFit="1" customWidth="1"/>
    <col min="11273" max="11273" width="15.140625" style="183" customWidth="1"/>
    <col min="11274" max="11520" width="11.42578125" style="183"/>
    <col min="11521" max="11521" width="15.85546875" style="183" bestFit="1" customWidth="1"/>
    <col min="11522" max="11522" width="8.7109375" style="183" customWidth="1"/>
    <col min="11523" max="11523" width="11.28515625" style="183" customWidth="1"/>
    <col min="11524" max="11528" width="9.7109375" style="183" bestFit="1" customWidth="1"/>
    <col min="11529" max="11529" width="15.140625" style="183" customWidth="1"/>
    <col min="11530" max="11776" width="11.42578125" style="183"/>
    <col min="11777" max="11777" width="15.85546875" style="183" bestFit="1" customWidth="1"/>
    <col min="11778" max="11778" width="8.7109375" style="183" customWidth="1"/>
    <col min="11779" max="11779" width="11.28515625" style="183" customWidth="1"/>
    <col min="11780" max="11784" width="9.7109375" style="183" bestFit="1" customWidth="1"/>
    <col min="11785" max="11785" width="15.140625" style="183" customWidth="1"/>
    <col min="11786" max="12032" width="11.42578125" style="183"/>
    <col min="12033" max="12033" width="15.85546875" style="183" bestFit="1" customWidth="1"/>
    <col min="12034" max="12034" width="8.7109375" style="183" customWidth="1"/>
    <col min="12035" max="12035" width="11.28515625" style="183" customWidth="1"/>
    <col min="12036" max="12040" width="9.7109375" style="183" bestFit="1" customWidth="1"/>
    <col min="12041" max="12041" width="15.140625" style="183" customWidth="1"/>
    <col min="12042" max="12288" width="11.42578125" style="183"/>
    <col min="12289" max="12289" width="15.85546875" style="183" bestFit="1" customWidth="1"/>
    <col min="12290" max="12290" width="8.7109375" style="183" customWidth="1"/>
    <col min="12291" max="12291" width="11.28515625" style="183" customWidth="1"/>
    <col min="12292" max="12296" width="9.7109375" style="183" bestFit="1" customWidth="1"/>
    <col min="12297" max="12297" width="15.140625" style="183" customWidth="1"/>
    <col min="12298" max="12544" width="11.42578125" style="183"/>
    <col min="12545" max="12545" width="15.85546875" style="183" bestFit="1" customWidth="1"/>
    <col min="12546" max="12546" width="8.7109375" style="183" customWidth="1"/>
    <col min="12547" max="12547" width="11.28515625" style="183" customWidth="1"/>
    <col min="12548" max="12552" width="9.7109375" style="183" bestFit="1" customWidth="1"/>
    <col min="12553" max="12553" width="15.140625" style="183" customWidth="1"/>
    <col min="12554" max="12800" width="11.42578125" style="183"/>
    <col min="12801" max="12801" width="15.85546875" style="183" bestFit="1" customWidth="1"/>
    <col min="12802" max="12802" width="8.7109375" style="183" customWidth="1"/>
    <col min="12803" max="12803" width="11.28515625" style="183" customWidth="1"/>
    <col min="12804" max="12808" width="9.7109375" style="183" bestFit="1" customWidth="1"/>
    <col min="12809" max="12809" width="15.140625" style="183" customWidth="1"/>
    <col min="12810" max="13056" width="11.42578125" style="183"/>
    <col min="13057" max="13057" width="15.85546875" style="183" bestFit="1" customWidth="1"/>
    <col min="13058" max="13058" width="8.7109375" style="183" customWidth="1"/>
    <col min="13059" max="13059" width="11.28515625" style="183" customWidth="1"/>
    <col min="13060" max="13064" width="9.7109375" style="183" bestFit="1" customWidth="1"/>
    <col min="13065" max="13065" width="15.140625" style="183" customWidth="1"/>
    <col min="13066" max="13312" width="11.42578125" style="183"/>
    <col min="13313" max="13313" width="15.85546875" style="183" bestFit="1" customWidth="1"/>
    <col min="13314" max="13314" width="8.7109375" style="183" customWidth="1"/>
    <col min="13315" max="13315" width="11.28515625" style="183" customWidth="1"/>
    <col min="13316" max="13320" width="9.7109375" style="183" bestFit="1" customWidth="1"/>
    <col min="13321" max="13321" width="15.140625" style="183" customWidth="1"/>
    <col min="13322" max="13568" width="11.42578125" style="183"/>
    <col min="13569" max="13569" width="15.85546875" style="183" bestFit="1" customWidth="1"/>
    <col min="13570" max="13570" width="8.7109375" style="183" customWidth="1"/>
    <col min="13571" max="13571" width="11.28515625" style="183" customWidth="1"/>
    <col min="13572" max="13576" width="9.7109375" style="183" bestFit="1" customWidth="1"/>
    <col min="13577" max="13577" width="15.140625" style="183" customWidth="1"/>
    <col min="13578" max="13824" width="11.42578125" style="183"/>
    <col min="13825" max="13825" width="15.85546875" style="183" bestFit="1" customWidth="1"/>
    <col min="13826" max="13826" width="8.7109375" style="183" customWidth="1"/>
    <col min="13827" max="13827" width="11.28515625" style="183" customWidth="1"/>
    <col min="13828" max="13832" width="9.7109375" style="183" bestFit="1" customWidth="1"/>
    <col min="13833" max="13833" width="15.140625" style="183" customWidth="1"/>
    <col min="13834" max="14080" width="11.42578125" style="183"/>
    <col min="14081" max="14081" width="15.85546875" style="183" bestFit="1" customWidth="1"/>
    <col min="14082" max="14082" width="8.7109375" style="183" customWidth="1"/>
    <col min="14083" max="14083" width="11.28515625" style="183" customWidth="1"/>
    <col min="14084" max="14088" width="9.7109375" style="183" bestFit="1" customWidth="1"/>
    <col min="14089" max="14089" width="15.140625" style="183" customWidth="1"/>
    <col min="14090" max="14336" width="11.42578125" style="183"/>
    <col min="14337" max="14337" width="15.85546875" style="183" bestFit="1" customWidth="1"/>
    <col min="14338" max="14338" width="8.7109375" style="183" customWidth="1"/>
    <col min="14339" max="14339" width="11.28515625" style="183" customWidth="1"/>
    <col min="14340" max="14344" width="9.7109375" style="183" bestFit="1" customWidth="1"/>
    <col min="14345" max="14345" width="15.140625" style="183" customWidth="1"/>
    <col min="14346" max="14592" width="11.42578125" style="183"/>
    <col min="14593" max="14593" width="15.85546875" style="183" bestFit="1" customWidth="1"/>
    <col min="14594" max="14594" width="8.7109375" style="183" customWidth="1"/>
    <col min="14595" max="14595" width="11.28515625" style="183" customWidth="1"/>
    <col min="14596" max="14600" width="9.7109375" style="183" bestFit="1" customWidth="1"/>
    <col min="14601" max="14601" width="15.140625" style="183" customWidth="1"/>
    <col min="14602" max="14848" width="11.42578125" style="183"/>
    <col min="14849" max="14849" width="15.85546875" style="183" bestFit="1" customWidth="1"/>
    <col min="14850" max="14850" width="8.7109375" style="183" customWidth="1"/>
    <col min="14851" max="14851" width="11.28515625" style="183" customWidth="1"/>
    <col min="14852" max="14856" width="9.7109375" style="183" bestFit="1" customWidth="1"/>
    <col min="14857" max="14857" width="15.140625" style="183" customWidth="1"/>
    <col min="14858" max="15104" width="11.42578125" style="183"/>
    <col min="15105" max="15105" width="15.85546875" style="183" bestFit="1" customWidth="1"/>
    <col min="15106" max="15106" width="8.7109375" style="183" customWidth="1"/>
    <col min="15107" max="15107" width="11.28515625" style="183" customWidth="1"/>
    <col min="15108" max="15112" width="9.7109375" style="183" bestFit="1" customWidth="1"/>
    <col min="15113" max="15113" width="15.140625" style="183" customWidth="1"/>
    <col min="15114" max="15360" width="11.42578125" style="183"/>
    <col min="15361" max="15361" width="15.85546875" style="183" bestFit="1" customWidth="1"/>
    <col min="15362" max="15362" width="8.7109375" style="183" customWidth="1"/>
    <col min="15363" max="15363" width="11.28515625" style="183" customWidth="1"/>
    <col min="15364" max="15368" width="9.7109375" style="183" bestFit="1" customWidth="1"/>
    <col min="15369" max="15369" width="15.140625" style="183" customWidth="1"/>
    <col min="15370" max="15616" width="11.42578125" style="183"/>
    <col min="15617" max="15617" width="15.85546875" style="183" bestFit="1" customWidth="1"/>
    <col min="15618" max="15618" width="8.7109375" style="183" customWidth="1"/>
    <col min="15619" max="15619" width="11.28515625" style="183" customWidth="1"/>
    <col min="15620" max="15624" width="9.7109375" style="183" bestFit="1" customWidth="1"/>
    <col min="15625" max="15625" width="15.140625" style="183" customWidth="1"/>
    <col min="15626" max="15872" width="11.42578125" style="183"/>
    <col min="15873" max="15873" width="15.85546875" style="183" bestFit="1" customWidth="1"/>
    <col min="15874" max="15874" width="8.7109375" style="183" customWidth="1"/>
    <col min="15875" max="15875" width="11.28515625" style="183" customWidth="1"/>
    <col min="15876" max="15880" width="9.7109375" style="183" bestFit="1" customWidth="1"/>
    <col min="15881" max="15881" width="15.140625" style="183" customWidth="1"/>
    <col min="15882" max="16128" width="11.42578125" style="183"/>
    <col min="16129" max="16129" width="15.85546875" style="183" bestFit="1" customWidth="1"/>
    <col min="16130" max="16130" width="8.7109375" style="183" customWidth="1"/>
    <col min="16131" max="16131" width="11.28515625" style="183" customWidth="1"/>
    <col min="16132" max="16136" width="9.7109375" style="183" bestFit="1" customWidth="1"/>
    <col min="16137" max="16137" width="15.140625" style="183" customWidth="1"/>
    <col min="16138" max="16384" width="11.42578125" style="183"/>
  </cols>
  <sheetData>
    <row r="7" spans="2:9" ht="30" customHeight="1">
      <c r="B7" s="615" t="s">
        <v>162</v>
      </c>
      <c r="C7" s="616"/>
      <c r="D7" s="616"/>
      <c r="E7" s="616"/>
      <c r="F7" s="616"/>
      <c r="G7" s="616"/>
      <c r="H7" s="616"/>
      <c r="I7" s="617"/>
    </row>
    <row r="8" spans="2:9" ht="12.75">
      <c r="B8" s="618" t="str">
        <f>actualizaciones!A2</f>
        <v xml:space="preserve">acumulado agosto 2010 </v>
      </c>
      <c r="C8" s="619"/>
      <c r="D8" s="619"/>
      <c r="E8" s="619"/>
      <c r="F8" s="619"/>
      <c r="G8" s="619"/>
      <c r="H8" s="619"/>
      <c r="I8" s="620"/>
    </row>
    <row r="9" spans="2:9" ht="13.5" customHeight="1">
      <c r="B9" s="621" t="s">
        <v>133</v>
      </c>
      <c r="C9" s="622" t="s">
        <v>78</v>
      </c>
      <c r="D9" s="622" t="s">
        <v>163</v>
      </c>
      <c r="E9" s="622"/>
      <c r="F9" s="622"/>
      <c r="G9" s="622"/>
      <c r="H9" s="622"/>
      <c r="I9" s="624" t="s">
        <v>164</v>
      </c>
    </row>
    <row r="10" spans="2:9" ht="22.5" customHeight="1">
      <c r="B10" s="621"/>
      <c r="C10" s="623"/>
      <c r="D10" s="184" t="s">
        <v>165</v>
      </c>
      <c r="E10" s="184" t="s">
        <v>166</v>
      </c>
      <c r="F10" s="184" t="s">
        <v>167</v>
      </c>
      <c r="G10" s="184" t="s">
        <v>168</v>
      </c>
      <c r="H10" s="184" t="s">
        <v>169</v>
      </c>
      <c r="I10" s="625"/>
    </row>
    <row r="11" spans="2:9" ht="12.75">
      <c r="B11" s="185" t="s">
        <v>134</v>
      </c>
      <c r="C11" s="186">
        <v>181636</v>
      </c>
      <c r="D11" s="186">
        <v>100968</v>
      </c>
      <c r="E11" s="186">
        <v>17787</v>
      </c>
      <c r="F11" s="186">
        <v>55554</v>
      </c>
      <c r="G11" s="186">
        <v>25844</v>
      </c>
      <c r="H11" s="186">
        <v>1783</v>
      </c>
      <c r="I11" s="186">
        <v>80668</v>
      </c>
    </row>
    <row r="12" spans="2:9" ht="12.75">
      <c r="B12" s="187" t="s">
        <v>136</v>
      </c>
      <c r="C12" s="188">
        <v>44584</v>
      </c>
      <c r="D12" s="188">
        <v>15057</v>
      </c>
      <c r="E12" s="188">
        <v>636</v>
      </c>
      <c r="F12" s="188">
        <v>10503</v>
      </c>
      <c r="G12" s="188">
        <v>3798</v>
      </c>
      <c r="H12" s="188">
        <v>120</v>
      </c>
      <c r="I12" s="188">
        <v>29527</v>
      </c>
    </row>
    <row r="13" spans="2:9" ht="12.75">
      <c r="B13" s="187" t="s">
        <v>137</v>
      </c>
      <c r="C13" s="188">
        <v>31861</v>
      </c>
      <c r="D13" s="188">
        <v>24706</v>
      </c>
      <c r="E13" s="188">
        <v>1720</v>
      </c>
      <c r="F13" s="188">
        <v>19183</v>
      </c>
      <c r="G13" s="188">
        <v>3630</v>
      </c>
      <c r="H13" s="188">
        <v>173</v>
      </c>
      <c r="I13" s="188">
        <v>7155</v>
      </c>
    </row>
    <row r="14" spans="2:9" ht="12.75">
      <c r="B14" s="187" t="s">
        <v>138</v>
      </c>
      <c r="C14" s="188">
        <v>53592</v>
      </c>
      <c r="D14" s="188">
        <v>38298</v>
      </c>
      <c r="E14" s="188">
        <v>3306</v>
      </c>
      <c r="F14" s="188">
        <v>20339</v>
      </c>
      <c r="G14" s="188">
        <v>13928</v>
      </c>
      <c r="H14" s="188">
        <v>725</v>
      </c>
      <c r="I14" s="188">
        <v>15294</v>
      </c>
    </row>
    <row r="15" spans="2:9" ht="12.75">
      <c r="B15" s="189" t="s">
        <v>139</v>
      </c>
      <c r="C15" s="188">
        <v>20568</v>
      </c>
      <c r="D15" s="188">
        <v>9426</v>
      </c>
      <c r="E15" s="188">
        <v>858</v>
      </c>
      <c r="F15" s="188">
        <v>4517</v>
      </c>
      <c r="G15" s="188">
        <v>1167</v>
      </c>
      <c r="H15" s="188">
        <v>2884</v>
      </c>
      <c r="I15" s="188">
        <v>11142</v>
      </c>
    </row>
    <row r="16" spans="2:9" ht="12.75">
      <c r="B16" s="189" t="s">
        <v>140</v>
      </c>
      <c r="C16" s="188">
        <v>395820</v>
      </c>
      <c r="D16" s="188">
        <v>151648</v>
      </c>
      <c r="E16" s="188">
        <v>13715</v>
      </c>
      <c r="F16" s="188">
        <v>88787</v>
      </c>
      <c r="G16" s="188">
        <v>47838</v>
      </c>
      <c r="H16" s="188">
        <v>1308</v>
      </c>
      <c r="I16" s="188">
        <v>244172</v>
      </c>
    </row>
    <row r="17" spans="2:11" ht="12.75">
      <c r="B17" s="189" t="s">
        <v>141</v>
      </c>
      <c r="C17" s="188">
        <v>25751</v>
      </c>
      <c r="D17" s="188">
        <v>11515</v>
      </c>
      <c r="E17" s="188">
        <v>1509</v>
      </c>
      <c r="F17" s="188">
        <v>5807</v>
      </c>
      <c r="G17" s="188">
        <v>4057</v>
      </c>
      <c r="H17" s="188">
        <v>142</v>
      </c>
      <c r="I17" s="188">
        <v>14236</v>
      </c>
    </row>
    <row r="18" spans="2:11" ht="12.75">
      <c r="B18" s="189" t="s">
        <v>142</v>
      </c>
      <c r="C18" s="188">
        <v>23499</v>
      </c>
      <c r="D18" s="188">
        <v>17100</v>
      </c>
      <c r="E18" s="188">
        <v>2161</v>
      </c>
      <c r="F18" s="188">
        <v>9706</v>
      </c>
      <c r="G18" s="188">
        <v>4996</v>
      </c>
      <c r="H18" s="188">
        <v>237</v>
      </c>
      <c r="I18" s="188">
        <v>6399</v>
      </c>
    </row>
    <row r="19" spans="2:11" ht="12.75">
      <c r="B19" s="187" t="s">
        <v>143</v>
      </c>
      <c r="C19" s="188">
        <f>C20+C21+C22+C23</f>
        <v>111264</v>
      </c>
      <c r="D19" s="188">
        <f t="shared" ref="D19:I19" si="0">D20+D21+D22+D23</f>
        <v>23995</v>
      </c>
      <c r="E19" s="188">
        <f t="shared" si="0"/>
        <v>1395</v>
      </c>
      <c r="F19" s="188">
        <f t="shared" si="0"/>
        <v>12964</v>
      </c>
      <c r="G19" s="188">
        <f t="shared" si="0"/>
        <v>9476</v>
      </c>
      <c r="H19" s="188">
        <f t="shared" si="0"/>
        <v>160</v>
      </c>
      <c r="I19" s="188">
        <f t="shared" si="0"/>
        <v>87269</v>
      </c>
    </row>
    <row r="20" spans="2:11" ht="12.75">
      <c r="B20" s="190" t="s">
        <v>144</v>
      </c>
      <c r="C20" s="188">
        <v>33345</v>
      </c>
      <c r="D20" s="188">
        <v>9656</v>
      </c>
      <c r="E20" s="188">
        <v>270</v>
      </c>
      <c r="F20" s="188">
        <v>6600</v>
      </c>
      <c r="G20" s="188">
        <v>2721</v>
      </c>
      <c r="H20" s="188">
        <v>65</v>
      </c>
      <c r="I20" s="188">
        <v>23689</v>
      </c>
    </row>
    <row r="21" spans="2:11" ht="12.75">
      <c r="B21" s="190" t="s">
        <v>145</v>
      </c>
      <c r="C21" s="188">
        <v>28379</v>
      </c>
      <c r="D21" s="188">
        <v>4523</v>
      </c>
      <c r="E21" s="188">
        <v>543</v>
      </c>
      <c r="F21" s="188">
        <v>2030</v>
      </c>
      <c r="G21" s="188">
        <v>1927</v>
      </c>
      <c r="H21" s="188">
        <v>23</v>
      </c>
      <c r="I21" s="188">
        <v>23856</v>
      </c>
    </row>
    <row r="22" spans="2:11" ht="12.75">
      <c r="B22" s="190" t="s">
        <v>146</v>
      </c>
      <c r="C22" s="188">
        <v>22930</v>
      </c>
      <c r="D22" s="188">
        <v>3562</v>
      </c>
      <c r="E22" s="188">
        <v>269</v>
      </c>
      <c r="F22" s="188">
        <v>1881</v>
      </c>
      <c r="G22" s="188">
        <v>1370</v>
      </c>
      <c r="H22" s="188">
        <v>42</v>
      </c>
      <c r="I22" s="188">
        <v>19368</v>
      </c>
    </row>
    <row r="23" spans="2:11" ht="12.75">
      <c r="B23" s="190" t="s">
        <v>147</v>
      </c>
      <c r="C23" s="188">
        <v>26610</v>
      </c>
      <c r="D23" s="188">
        <v>6254</v>
      </c>
      <c r="E23" s="188">
        <v>313</v>
      </c>
      <c r="F23" s="188">
        <v>2453</v>
      </c>
      <c r="G23" s="188">
        <v>3458</v>
      </c>
      <c r="H23" s="188">
        <v>30</v>
      </c>
      <c r="I23" s="188">
        <v>20356</v>
      </c>
    </row>
    <row r="24" spans="2:11" ht="12.75">
      <c r="B24" s="187" t="s">
        <v>148</v>
      </c>
      <c r="C24" s="188">
        <v>6454</v>
      </c>
      <c r="D24" s="188">
        <v>3672</v>
      </c>
      <c r="E24" s="188">
        <v>542</v>
      </c>
      <c r="F24" s="188">
        <v>2655</v>
      </c>
      <c r="G24" s="188">
        <v>406</v>
      </c>
      <c r="H24" s="188">
        <v>69</v>
      </c>
      <c r="I24" s="188">
        <v>2782</v>
      </c>
    </row>
    <row r="25" spans="2:11" ht="12.75">
      <c r="B25" s="187" t="s">
        <v>149</v>
      </c>
      <c r="C25" s="188">
        <v>5553</v>
      </c>
      <c r="D25" s="188">
        <v>3308</v>
      </c>
      <c r="E25" s="188">
        <v>328</v>
      </c>
      <c r="F25" s="188">
        <v>2716</v>
      </c>
      <c r="G25" s="188">
        <v>210</v>
      </c>
      <c r="H25" s="188">
        <v>54</v>
      </c>
      <c r="I25" s="188">
        <v>2245</v>
      </c>
    </row>
    <row r="26" spans="2:11" ht="12.75">
      <c r="B26" s="187" t="s">
        <v>150</v>
      </c>
      <c r="C26" s="188">
        <v>12383</v>
      </c>
      <c r="D26" s="188">
        <v>7831</v>
      </c>
      <c r="E26" s="188">
        <v>3009</v>
      </c>
      <c r="F26" s="188">
        <v>4119</v>
      </c>
      <c r="G26" s="188">
        <v>664</v>
      </c>
      <c r="H26" s="188">
        <v>39</v>
      </c>
      <c r="I26" s="188">
        <v>4552</v>
      </c>
    </row>
    <row r="27" spans="2:11" ht="12.75">
      <c r="B27" s="191" t="s">
        <v>151</v>
      </c>
      <c r="C27" s="188">
        <v>13939</v>
      </c>
      <c r="D27" s="188">
        <v>9394</v>
      </c>
      <c r="E27" s="188">
        <v>1917</v>
      </c>
      <c r="F27" s="188">
        <v>3549</v>
      </c>
      <c r="G27" s="188">
        <v>2795</v>
      </c>
      <c r="H27" s="188">
        <v>1133</v>
      </c>
      <c r="I27" s="188">
        <v>4545</v>
      </c>
    </row>
    <row r="28" spans="2:11" ht="12.75">
      <c r="B28" s="191" t="s">
        <v>152</v>
      </c>
      <c r="C28" s="188">
        <v>16044</v>
      </c>
      <c r="D28" s="188">
        <v>11072</v>
      </c>
      <c r="E28" s="188">
        <v>1386</v>
      </c>
      <c r="F28" s="188">
        <v>6243</v>
      </c>
      <c r="G28" s="188">
        <v>3351</v>
      </c>
      <c r="H28" s="188">
        <v>92</v>
      </c>
      <c r="I28" s="188">
        <v>4972</v>
      </c>
    </row>
    <row r="29" spans="2:11" ht="12.75">
      <c r="B29" s="162" t="s">
        <v>153</v>
      </c>
      <c r="C29" s="188">
        <v>1850</v>
      </c>
      <c r="D29" s="188">
        <v>881</v>
      </c>
      <c r="E29" s="188">
        <v>233</v>
      </c>
      <c r="F29" s="188">
        <v>474</v>
      </c>
      <c r="G29" s="188">
        <v>161</v>
      </c>
      <c r="H29" s="188">
        <v>13</v>
      </c>
      <c r="I29" s="188">
        <v>969</v>
      </c>
    </row>
    <row r="30" spans="2:11" ht="12.75">
      <c r="B30" s="191" t="s">
        <v>154</v>
      </c>
      <c r="C30" s="188">
        <v>2498</v>
      </c>
      <c r="D30" s="188">
        <v>997</v>
      </c>
      <c r="E30" s="188">
        <v>115</v>
      </c>
      <c r="F30" s="188">
        <v>394</v>
      </c>
      <c r="G30" s="188">
        <v>276</v>
      </c>
      <c r="H30" s="188">
        <v>212</v>
      </c>
      <c r="I30" s="188">
        <v>1501</v>
      </c>
      <c r="J30" s="192"/>
      <c r="K30" s="192"/>
    </row>
    <row r="31" spans="2:11" ht="12.75">
      <c r="B31" s="191" t="s">
        <v>155</v>
      </c>
      <c r="C31" s="188">
        <v>9513</v>
      </c>
      <c r="D31" s="188">
        <v>7140</v>
      </c>
      <c r="E31" s="188">
        <v>768</v>
      </c>
      <c r="F31" s="188">
        <v>5476</v>
      </c>
      <c r="G31" s="188">
        <v>794</v>
      </c>
      <c r="H31" s="188">
        <v>102</v>
      </c>
      <c r="I31" s="188">
        <v>2373</v>
      </c>
    </row>
    <row r="32" spans="2:11" s="195" customFormat="1" ht="25.5">
      <c r="B32" s="193" t="s">
        <v>156</v>
      </c>
      <c r="C32" s="194">
        <f>C33-C11</f>
        <v>775173</v>
      </c>
      <c r="D32" s="194">
        <f t="shared" ref="D32:I32" si="1">D33-D11</f>
        <v>336040</v>
      </c>
      <c r="E32" s="194">
        <f t="shared" si="1"/>
        <v>33598</v>
      </c>
      <c r="F32" s="194">
        <f t="shared" si="1"/>
        <v>197432</v>
      </c>
      <c r="G32" s="194">
        <f t="shared" si="1"/>
        <v>97547</v>
      </c>
      <c r="H32" s="194">
        <f t="shared" si="1"/>
        <v>7463</v>
      </c>
      <c r="I32" s="194">
        <f t="shared" si="1"/>
        <v>439133</v>
      </c>
    </row>
    <row r="33" spans="2:9" ht="12.75">
      <c r="B33" s="196" t="s">
        <v>92</v>
      </c>
      <c r="C33" s="197">
        <v>956809</v>
      </c>
      <c r="D33" s="197">
        <v>437008</v>
      </c>
      <c r="E33" s="197">
        <v>51385</v>
      </c>
      <c r="F33" s="197">
        <v>252986</v>
      </c>
      <c r="G33" s="197">
        <v>123391</v>
      </c>
      <c r="H33" s="197">
        <v>9246</v>
      </c>
      <c r="I33" s="197">
        <v>519801</v>
      </c>
    </row>
    <row r="34" spans="2:9">
      <c r="B34" s="612" t="s">
        <v>75</v>
      </c>
      <c r="C34" s="613"/>
      <c r="D34" s="613"/>
      <c r="E34" s="613"/>
      <c r="F34" s="613"/>
      <c r="G34" s="613"/>
      <c r="H34" s="613"/>
      <c r="I34" s="614"/>
    </row>
  </sheetData>
  <mergeCells count="7">
    <mergeCell ref="B34:I34"/>
    <mergeCell ref="B7:I7"/>
    <mergeCell ref="B8:I8"/>
    <mergeCell ref="B9:B10"/>
    <mergeCell ref="C9:C10"/>
    <mergeCell ref="D9:H9"/>
    <mergeCell ref="I9:I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3:I31"/>
  <sheetViews>
    <sheetView showGridLines="0" showRowColHeaders="0" zoomScaleNormal="100" workbookViewId="0">
      <selection activeCell="K30" sqref="K30"/>
    </sheetView>
  </sheetViews>
  <sheetFormatPr baseColWidth="10" defaultRowHeight="15"/>
  <cols>
    <col min="1" max="1" width="15.85546875" customWidth="1"/>
    <col min="2" max="2" width="18.5703125" customWidth="1"/>
    <col min="6" max="8" width="11.5703125" bestFit="1" customWidth="1"/>
    <col min="9" max="9" width="11.7109375" bestFit="1" customWidth="1"/>
  </cols>
  <sheetData>
    <row r="3" spans="2:9" ht="33.75" customHeight="1"/>
    <row r="4" spans="2:9" ht="32.25" customHeight="1">
      <c r="B4" s="615" t="s">
        <v>170</v>
      </c>
      <c r="C4" s="616"/>
      <c r="D4" s="616"/>
      <c r="E4" s="616"/>
      <c r="F4" s="616"/>
      <c r="G4" s="616"/>
      <c r="H4" s="616"/>
      <c r="I4" s="617"/>
    </row>
    <row r="5" spans="2:9">
      <c r="B5" s="618" t="str">
        <f>actualizaciones!A2</f>
        <v xml:space="preserve">acumulado agosto 2010 </v>
      </c>
      <c r="C5" s="619"/>
      <c r="D5" s="619"/>
      <c r="E5" s="619"/>
      <c r="F5" s="619"/>
      <c r="G5" s="619"/>
      <c r="H5" s="619"/>
      <c r="I5" s="620"/>
    </row>
    <row r="6" spans="2:9">
      <c r="B6" s="621" t="s">
        <v>133</v>
      </c>
      <c r="C6" s="622" t="s">
        <v>78</v>
      </c>
      <c r="D6" s="622" t="s">
        <v>163</v>
      </c>
      <c r="E6" s="622"/>
      <c r="F6" s="622"/>
      <c r="G6" s="622"/>
      <c r="H6" s="622"/>
      <c r="I6" s="624" t="s">
        <v>164</v>
      </c>
    </row>
    <row r="7" spans="2:9" ht="24">
      <c r="B7" s="621"/>
      <c r="C7" s="623"/>
      <c r="D7" s="184" t="s">
        <v>165</v>
      </c>
      <c r="E7" s="184" t="s">
        <v>166</v>
      </c>
      <c r="F7" s="184" t="s">
        <v>167</v>
      </c>
      <c r="G7" s="184" t="s">
        <v>168</v>
      </c>
      <c r="H7" s="184" t="s">
        <v>169</v>
      </c>
      <c r="I7" s="625"/>
    </row>
    <row r="8" spans="2:9">
      <c r="B8" s="185" t="s">
        <v>134</v>
      </c>
      <c r="C8" s="198">
        <v>0.10550084600309195</v>
      </c>
      <c r="D8" s="198">
        <v>0.13331312927231709</v>
      </c>
      <c r="E8" s="198">
        <v>2.1947716173513321E-2</v>
      </c>
      <c r="F8" s="198">
        <v>0.10577229299363067</v>
      </c>
      <c r="G8" s="198">
        <v>0.28309006056995334</v>
      </c>
      <c r="H8" s="198">
        <v>0.36733128834355822</v>
      </c>
      <c r="I8" s="198">
        <v>7.2555876135139696E-2</v>
      </c>
    </row>
    <row r="9" spans="2:9">
      <c r="B9" s="187" t="s">
        <v>136</v>
      </c>
      <c r="C9" s="199">
        <v>-7.1011835305884285E-2</v>
      </c>
      <c r="D9" s="199">
        <v>-1.4271685761047426E-2</v>
      </c>
      <c r="E9" s="199">
        <v>0.41333333333333333</v>
      </c>
      <c r="F9" s="199">
        <v>0.11166384419983055</v>
      </c>
      <c r="G9" s="199">
        <v>-0.27031700288184435</v>
      </c>
      <c r="H9" s="199">
        <v>-0.30232558139534882</v>
      </c>
      <c r="I9" s="199">
        <v>-9.7502827276339521E-2</v>
      </c>
    </row>
    <row r="10" spans="2:9">
      <c r="B10" s="187" t="s">
        <v>137</v>
      </c>
      <c r="C10" s="199">
        <v>3.8798865377718261E-2</v>
      </c>
      <c r="D10" s="199">
        <v>2.597191786380959E-3</v>
      </c>
      <c r="E10" s="199">
        <v>5.8461538461538565E-2</v>
      </c>
      <c r="F10" s="199">
        <v>7.0958016971862437E-2</v>
      </c>
      <c r="G10" s="199">
        <v>-0.26991150442477874</v>
      </c>
      <c r="H10" s="199">
        <v>0.3007518796992481</v>
      </c>
      <c r="I10" s="199">
        <v>0.18676397412506218</v>
      </c>
    </row>
    <row r="11" spans="2:9">
      <c r="B11" s="187" t="s">
        <v>138</v>
      </c>
      <c r="C11" s="199">
        <v>2.6430705584923109E-2</v>
      </c>
      <c r="D11" s="199">
        <v>3.0069930069930084E-2</v>
      </c>
      <c r="E11" s="199">
        <v>-0.1329661683713611</v>
      </c>
      <c r="F11" s="199">
        <v>0.14747531734837804</v>
      </c>
      <c r="G11" s="199">
        <v>-6.9481560662747244E-2</v>
      </c>
      <c r="H11" s="199">
        <v>7.5667655786350041E-2</v>
      </c>
      <c r="I11" s="199">
        <v>1.7429483767961607E-2</v>
      </c>
    </row>
    <row r="12" spans="2:9">
      <c r="B12" s="189" t="s">
        <v>139</v>
      </c>
      <c r="C12" s="199">
        <v>0.28517870532366918</v>
      </c>
      <c r="D12" s="199">
        <v>0.25797410916855723</v>
      </c>
      <c r="E12" s="199">
        <v>-4.3478260869565188E-2</v>
      </c>
      <c r="F12" s="199">
        <v>0.37965791081246181</v>
      </c>
      <c r="G12" s="199">
        <v>0.36971830985915499</v>
      </c>
      <c r="H12" s="199">
        <v>0.16761133603238876</v>
      </c>
      <c r="I12" s="199">
        <v>0.30912936200211494</v>
      </c>
    </row>
    <row r="13" spans="2:9">
      <c r="B13" s="189" t="s">
        <v>140</v>
      </c>
      <c r="C13" s="199">
        <v>1.5727845908681592E-2</v>
      </c>
      <c r="D13" s="199">
        <v>0.11419041041541145</v>
      </c>
      <c r="E13" s="199">
        <v>8.6422686945500704E-2</v>
      </c>
      <c r="F13" s="199">
        <v>0.16368712154971288</v>
      </c>
      <c r="G13" s="199">
        <v>4.4292606256412403E-2</v>
      </c>
      <c r="H13" s="199">
        <v>-4.872727272727273E-2</v>
      </c>
      <c r="I13" s="199">
        <v>-3.7119703452491271E-2</v>
      </c>
    </row>
    <row r="14" spans="2:9">
      <c r="B14" s="189" t="s">
        <v>141</v>
      </c>
      <c r="C14" s="199">
        <v>-3.0970121171069454E-2</v>
      </c>
      <c r="D14" s="199">
        <v>0.23076100897819574</v>
      </c>
      <c r="E14" s="199">
        <v>0.59682539682539693</v>
      </c>
      <c r="F14" s="199">
        <v>0.23553191489361702</v>
      </c>
      <c r="G14" s="199">
        <v>0.15518223234624151</v>
      </c>
      <c r="H14" s="199">
        <v>-0.28643216080402012</v>
      </c>
      <c r="I14" s="199">
        <v>-0.17319084678824481</v>
      </c>
    </row>
    <row r="15" spans="2:9">
      <c r="B15" s="189" t="s">
        <v>142</v>
      </c>
      <c r="C15" s="199">
        <v>5.0610274064470051E-2</v>
      </c>
      <c r="D15" s="199">
        <v>8.3101089435013931E-2</v>
      </c>
      <c r="E15" s="199">
        <v>3.8942307692307665E-2</v>
      </c>
      <c r="F15" s="199">
        <v>0.14619744922059508</v>
      </c>
      <c r="G15" s="199">
        <v>-3.3911829243965519E-3</v>
      </c>
      <c r="H15" s="199">
        <v>4.4052863436123246E-2</v>
      </c>
      <c r="I15" s="199">
        <v>-2.7359781121751081E-2</v>
      </c>
    </row>
    <row r="16" spans="2:9">
      <c r="B16" s="187" t="s">
        <v>143</v>
      </c>
      <c r="C16" s="199">
        <v>-0.12756014176834052</v>
      </c>
      <c r="D16" s="199">
        <v>-0.10686369388818584</v>
      </c>
      <c r="E16" s="199">
        <v>1.3071895424836555E-2</v>
      </c>
      <c r="F16" s="199">
        <v>0.1637342908438062</v>
      </c>
      <c r="G16" s="199">
        <v>-0.33116883116883122</v>
      </c>
      <c r="H16" s="199">
        <v>-0.11602209944751385</v>
      </c>
      <c r="I16" s="199">
        <v>-0.13308366280571393</v>
      </c>
    </row>
    <row r="17" spans="2:9">
      <c r="B17" s="190" t="s">
        <v>144</v>
      </c>
      <c r="C17" s="199">
        <v>-0.16903409090909094</v>
      </c>
      <c r="D17" s="199">
        <v>1.0887772194304812E-2</v>
      </c>
      <c r="E17" s="199">
        <v>-0.21052631578947367</v>
      </c>
      <c r="F17" s="199">
        <v>6.5203357004518958E-2</v>
      </c>
      <c r="G17" s="199">
        <v>-8.3529808016167051E-2</v>
      </c>
      <c r="H17" s="199">
        <v>0.44444444444444442</v>
      </c>
      <c r="I17" s="199">
        <v>-0.22524201988487702</v>
      </c>
    </row>
    <row r="18" spans="2:9">
      <c r="B18" s="190" t="s">
        <v>145</v>
      </c>
      <c r="C18" s="199">
        <v>3.7813128542695251E-2</v>
      </c>
      <c r="D18" s="199">
        <v>-5.5346700083542144E-2</v>
      </c>
      <c r="E18" s="199">
        <v>0.76872964169381097</v>
      </c>
      <c r="F18" s="199">
        <v>0.17817759721416127</v>
      </c>
      <c r="G18" s="199">
        <v>-0.28866740494647469</v>
      </c>
      <c r="H18" s="199">
        <v>-0.53061224489795911</v>
      </c>
      <c r="I18" s="199">
        <v>5.7587445138981286E-2</v>
      </c>
    </row>
    <row r="19" spans="2:9">
      <c r="B19" s="190" t="s">
        <v>146</v>
      </c>
      <c r="C19" s="199">
        <v>-0.21649695892844945</v>
      </c>
      <c r="D19" s="199">
        <v>-0.34304684618222059</v>
      </c>
      <c r="E19" s="199">
        <v>6.3241106719367668E-2</v>
      </c>
      <c r="F19" s="199">
        <v>0.24817518248175174</v>
      </c>
      <c r="G19" s="199">
        <v>-0.61923290717065038</v>
      </c>
      <c r="H19" s="199">
        <v>-0.34375</v>
      </c>
      <c r="I19" s="199">
        <v>-0.18772018117765477</v>
      </c>
    </row>
    <row r="20" spans="2:9">
      <c r="B20" s="190" t="s">
        <v>147</v>
      </c>
      <c r="C20" s="199">
        <v>-0.13584256162114772</v>
      </c>
      <c r="D20" s="199">
        <v>-0.11965090090090091</v>
      </c>
      <c r="E20" s="199">
        <v>-0.34105263157894739</v>
      </c>
      <c r="F20" s="199">
        <v>0.43115519253208867</v>
      </c>
      <c r="G20" s="199">
        <v>-0.2931316434995912</v>
      </c>
      <c r="H20" s="199">
        <v>0.30434782608695654</v>
      </c>
      <c r="I20" s="199">
        <v>-0.14069821436109586</v>
      </c>
    </row>
    <row r="21" spans="2:9">
      <c r="B21" s="187" t="s">
        <v>148</v>
      </c>
      <c r="C21" s="199">
        <v>-2.5222776015707549E-2</v>
      </c>
      <c r="D21" s="199">
        <v>0.10369702434625783</v>
      </c>
      <c r="E21" s="199">
        <v>0.18859649122807021</v>
      </c>
      <c r="F21" s="199">
        <v>0.11648444070647601</v>
      </c>
      <c r="G21" s="199">
        <v>-5.5813953488372148E-2</v>
      </c>
      <c r="H21" s="199">
        <v>9.5238095238095344E-2</v>
      </c>
      <c r="I21" s="199">
        <v>-0.15543412264723744</v>
      </c>
    </row>
    <row r="22" spans="2:9">
      <c r="B22" s="187" t="s">
        <v>149</v>
      </c>
      <c r="C22" s="199">
        <v>-3.9439543331603488E-2</v>
      </c>
      <c r="D22" s="199">
        <v>4.783021856192593E-2</v>
      </c>
      <c r="E22" s="199">
        <v>-2.9585798816568087E-2</v>
      </c>
      <c r="F22" s="199">
        <v>0.12556983008702849</v>
      </c>
      <c r="G22" s="199">
        <v>-0.31596091205211729</v>
      </c>
      <c r="H22" s="199">
        <v>-0.45454545454545459</v>
      </c>
      <c r="I22" s="199">
        <v>-0.14443597560975607</v>
      </c>
    </row>
    <row r="23" spans="2:9">
      <c r="B23" s="187" t="s">
        <v>150</v>
      </c>
      <c r="C23" s="199">
        <v>0.17910874119215392</v>
      </c>
      <c r="D23" s="199">
        <v>0.22168486739469584</v>
      </c>
      <c r="E23" s="199">
        <v>0.32555066079295147</v>
      </c>
      <c r="F23" s="199">
        <v>0.10904684975767376</v>
      </c>
      <c r="G23" s="199">
        <v>0.67254408060453397</v>
      </c>
      <c r="H23" s="199">
        <v>0.34482758620689657</v>
      </c>
      <c r="I23" s="199">
        <v>0.11241446725317683</v>
      </c>
    </row>
    <row r="24" spans="2:9">
      <c r="B24" s="191" t="s">
        <v>151</v>
      </c>
      <c r="C24" s="199">
        <v>0.17559247701779546</v>
      </c>
      <c r="D24" s="199">
        <v>0.16276766926599828</v>
      </c>
      <c r="E24" s="199">
        <v>0.43918918918918926</v>
      </c>
      <c r="F24" s="199">
        <v>8.9318600368324175E-2</v>
      </c>
      <c r="G24" s="199">
        <v>0.26128158844765337</v>
      </c>
      <c r="H24" s="199">
        <v>-0.10997643362136689</v>
      </c>
      <c r="I24" s="199">
        <v>0.20301746956061417</v>
      </c>
    </row>
    <row r="25" spans="2:9">
      <c r="B25" s="191" t="s">
        <v>152</v>
      </c>
      <c r="C25" s="199">
        <v>-7.5540190146931696E-2</v>
      </c>
      <c r="D25" s="199">
        <v>7.9142300194931847E-2</v>
      </c>
      <c r="E25" s="199">
        <v>8.3659108678655114E-2</v>
      </c>
      <c r="F25" s="199">
        <v>4.5378432685867276E-2</v>
      </c>
      <c r="G25" s="199">
        <v>0.14134877384196187</v>
      </c>
      <c r="H25" s="199">
        <v>0.26027397260273966</v>
      </c>
      <c r="I25" s="199">
        <v>-0.29922480620155034</v>
      </c>
    </row>
    <row r="26" spans="2:9">
      <c r="B26" s="162" t="s">
        <v>153</v>
      </c>
      <c r="C26" s="199">
        <v>-0.20838682071031234</v>
      </c>
      <c r="D26" s="199">
        <v>-2.0022246941045596E-2</v>
      </c>
      <c r="E26" s="199">
        <v>0.40361445783132521</v>
      </c>
      <c r="F26" s="199">
        <v>-8.846153846153848E-2</v>
      </c>
      <c r="G26" s="199">
        <v>-0.1785714285714286</v>
      </c>
      <c r="H26" s="199">
        <v>-0.23529411764705888</v>
      </c>
      <c r="I26" s="199">
        <v>-0.32614742698191934</v>
      </c>
    </row>
    <row r="27" spans="2:9">
      <c r="B27" s="191" t="s">
        <v>154</v>
      </c>
      <c r="C27" s="199">
        <v>9.5133713283647614E-2</v>
      </c>
      <c r="D27" s="199">
        <v>0.23697270471464016</v>
      </c>
      <c r="E27" s="199">
        <v>0.35294117647058831</v>
      </c>
      <c r="F27" s="199">
        <v>7.6726342710997653E-3</v>
      </c>
      <c r="G27" s="199">
        <v>0.2376681614349776</v>
      </c>
      <c r="H27" s="199">
        <v>0.98130841121495327</v>
      </c>
      <c r="I27" s="199">
        <v>1.7627118644067741E-2</v>
      </c>
    </row>
    <row r="28" spans="2:9">
      <c r="B28" s="191" t="s">
        <v>155</v>
      </c>
      <c r="C28" s="199">
        <v>3.3572359843546229E-2</v>
      </c>
      <c r="D28" s="199">
        <v>2.4831347782402702E-2</v>
      </c>
      <c r="E28" s="199">
        <v>1.5771812080536911</v>
      </c>
      <c r="F28" s="199">
        <v>-7.1707068994744882E-2</v>
      </c>
      <c r="G28" s="199">
        <v>0.47858472998137813</v>
      </c>
      <c r="H28" s="199">
        <v>-0.5622317596566524</v>
      </c>
      <c r="I28" s="199">
        <v>6.0795708538220916E-2</v>
      </c>
    </row>
    <row r="29" spans="2:9">
      <c r="B29" s="193" t="s">
        <v>156</v>
      </c>
      <c r="C29" s="200">
        <v>-4.8884375870528185E-3</v>
      </c>
      <c r="D29" s="200">
        <v>7.4946179117177492E-2</v>
      </c>
      <c r="E29" s="200">
        <v>0.11862826702180795</v>
      </c>
      <c r="F29" s="200">
        <v>0.13787101607976493</v>
      </c>
      <c r="G29" s="200">
        <v>-4.1222319418916631E-2</v>
      </c>
      <c r="H29" s="200">
        <v>1.8839590443685994E-2</v>
      </c>
      <c r="I29" s="200">
        <v>-5.8402127066492282E-2</v>
      </c>
    </row>
    <row r="30" spans="2:9">
      <c r="B30" s="196" t="s">
        <v>92</v>
      </c>
      <c r="C30" s="201">
        <v>1.4339281000505633E-2</v>
      </c>
      <c r="D30" s="201">
        <v>8.7891023694181225E-2</v>
      </c>
      <c r="E30" s="201">
        <v>8.3157672849915709E-2</v>
      </c>
      <c r="F30" s="201">
        <v>0.13066368715083798</v>
      </c>
      <c r="G30" s="201">
        <v>1.2372521188352748E-2</v>
      </c>
      <c r="H30" s="201">
        <v>7.1503071039517918E-2</v>
      </c>
      <c r="I30" s="201">
        <v>-4.0215591019625907E-2</v>
      </c>
    </row>
    <row r="31" spans="2:9">
      <c r="B31" s="612" t="s">
        <v>75</v>
      </c>
      <c r="C31" s="613"/>
      <c r="D31" s="613"/>
      <c r="E31" s="613"/>
      <c r="F31" s="613"/>
      <c r="G31" s="613"/>
      <c r="H31" s="613"/>
      <c r="I31" s="614"/>
    </row>
  </sheetData>
  <mergeCells count="7">
    <mergeCell ref="B31:I31"/>
    <mergeCell ref="B4:I4"/>
    <mergeCell ref="B5:I5"/>
    <mergeCell ref="B6:B7"/>
    <mergeCell ref="C6:C7"/>
    <mergeCell ref="D6:H6"/>
    <mergeCell ref="I6:I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5:I32"/>
  <sheetViews>
    <sheetView showGridLines="0" showRowColHeaders="0" zoomScaleNormal="100" workbookViewId="0">
      <selection activeCell="K31" sqref="K31"/>
    </sheetView>
  </sheetViews>
  <sheetFormatPr baseColWidth="10" defaultRowHeight="14.25" customHeight="1"/>
  <cols>
    <col min="1" max="1" width="15.7109375" customWidth="1"/>
    <col min="2" max="2" width="16.7109375" customWidth="1"/>
    <col min="3" max="3" width="11.7109375" bestFit="1" customWidth="1"/>
    <col min="4" max="4" width="12.140625" bestFit="1" customWidth="1"/>
    <col min="5" max="5" width="11.7109375" bestFit="1" customWidth="1"/>
    <col min="6" max="6" width="12.140625" bestFit="1" customWidth="1"/>
    <col min="7" max="7" width="11.7109375" bestFit="1" customWidth="1"/>
    <col min="8" max="8" width="11.28515625" customWidth="1"/>
    <col min="9" max="9" width="12.5703125" customWidth="1"/>
  </cols>
  <sheetData>
    <row r="5" spans="2:9" ht="30" customHeight="1">
      <c r="B5" s="615" t="s">
        <v>171</v>
      </c>
      <c r="C5" s="616"/>
      <c r="D5" s="616"/>
      <c r="E5" s="616"/>
      <c r="F5" s="616"/>
      <c r="G5" s="616"/>
      <c r="H5" s="616"/>
      <c r="I5" s="617"/>
    </row>
    <row r="6" spans="2:9" ht="14.25" customHeight="1">
      <c r="B6" s="618" t="str">
        <f>actualizaciones!A2</f>
        <v xml:space="preserve">acumulado agosto 2010 </v>
      </c>
      <c r="C6" s="619"/>
      <c r="D6" s="619"/>
      <c r="E6" s="619"/>
      <c r="F6" s="619"/>
      <c r="G6" s="619"/>
      <c r="H6" s="619"/>
      <c r="I6" s="620"/>
    </row>
    <row r="7" spans="2:9" ht="14.25" customHeight="1">
      <c r="B7" s="621" t="s">
        <v>133</v>
      </c>
      <c r="C7" s="622" t="s">
        <v>78</v>
      </c>
      <c r="D7" s="622" t="s">
        <v>163</v>
      </c>
      <c r="E7" s="622"/>
      <c r="F7" s="622"/>
      <c r="G7" s="622"/>
      <c r="H7" s="622"/>
      <c r="I7" s="624" t="s">
        <v>164</v>
      </c>
    </row>
    <row r="8" spans="2:9" ht="24.75" customHeight="1">
      <c r="B8" s="621"/>
      <c r="C8" s="623"/>
      <c r="D8" s="184" t="s">
        <v>165</v>
      </c>
      <c r="E8" s="184" t="s">
        <v>166</v>
      </c>
      <c r="F8" s="184" t="s">
        <v>167</v>
      </c>
      <c r="G8" s="184" t="s">
        <v>168</v>
      </c>
      <c r="H8" s="184" t="s">
        <v>169</v>
      </c>
      <c r="I8" s="625"/>
    </row>
    <row r="9" spans="2:9" ht="14.25" customHeight="1">
      <c r="B9" s="185" t="s">
        <v>134</v>
      </c>
      <c r="C9" s="198">
        <v>1</v>
      </c>
      <c r="D9" s="198">
        <v>0.55588099275474023</v>
      </c>
      <c r="E9" s="198">
        <v>9.7926622475720676E-2</v>
      </c>
      <c r="F9" s="198">
        <v>0.30585346517210243</v>
      </c>
      <c r="G9" s="198">
        <v>0.14228456913827656</v>
      </c>
      <c r="H9" s="198">
        <v>9.8163359686405782E-3</v>
      </c>
      <c r="I9" s="198">
        <v>0.44411900724525977</v>
      </c>
    </row>
    <row r="10" spans="2:9" ht="14.25" customHeight="1">
      <c r="B10" s="187" t="s">
        <v>136</v>
      </c>
      <c r="C10" s="199">
        <v>1</v>
      </c>
      <c r="D10" s="199">
        <v>0.33772205275435135</v>
      </c>
      <c r="E10" s="199">
        <v>1.4265207249237395E-2</v>
      </c>
      <c r="F10" s="199">
        <v>0.23557778575273641</v>
      </c>
      <c r="G10" s="199">
        <v>8.5187511214785572E-2</v>
      </c>
      <c r="H10" s="199">
        <v>2.6915485375919612E-3</v>
      </c>
      <c r="I10" s="199">
        <v>0.6622779472456487</v>
      </c>
    </row>
    <row r="11" spans="2:9" ht="14.25" customHeight="1">
      <c r="B11" s="187" t="s">
        <v>137</v>
      </c>
      <c r="C11" s="199">
        <v>1</v>
      </c>
      <c r="D11" s="199">
        <v>0.77543077743950284</v>
      </c>
      <c r="E11" s="199">
        <v>5.3984495150811336E-2</v>
      </c>
      <c r="F11" s="199">
        <v>0.6020840526034964</v>
      </c>
      <c r="G11" s="199">
        <v>0.11393239383572393</v>
      </c>
      <c r="H11" s="199">
        <v>5.4298358494711402E-3</v>
      </c>
      <c r="I11" s="199">
        <v>0.22456922256049716</v>
      </c>
    </row>
    <row r="12" spans="2:9" ht="14.25" customHeight="1">
      <c r="B12" s="187" t="s">
        <v>138</v>
      </c>
      <c r="C12" s="199">
        <v>1</v>
      </c>
      <c r="D12" s="199">
        <v>0.71462158531124054</v>
      </c>
      <c r="E12" s="199">
        <v>6.1688311688311688E-2</v>
      </c>
      <c r="F12" s="199">
        <v>0.37951559934318557</v>
      </c>
      <c r="G12" s="199">
        <v>0.25988953575160473</v>
      </c>
      <c r="H12" s="199">
        <v>1.3528138528138528E-2</v>
      </c>
      <c r="I12" s="199">
        <v>0.28537841468875952</v>
      </c>
    </row>
    <row r="13" spans="2:9" ht="14.25" customHeight="1">
      <c r="B13" s="189" t="s">
        <v>139</v>
      </c>
      <c r="C13" s="199">
        <v>1</v>
      </c>
      <c r="D13" s="199">
        <v>0.45828471411901983</v>
      </c>
      <c r="E13" s="199">
        <v>4.1715285880980162E-2</v>
      </c>
      <c r="F13" s="199">
        <v>0.21961299105406457</v>
      </c>
      <c r="G13" s="199">
        <v>5.6738623103850638E-2</v>
      </c>
      <c r="H13" s="199">
        <v>0.14021781408012446</v>
      </c>
      <c r="I13" s="199">
        <v>0.54171528588098017</v>
      </c>
    </row>
    <row r="14" spans="2:9" ht="14.25" customHeight="1">
      <c r="B14" s="189" t="s">
        <v>140</v>
      </c>
      <c r="C14" s="199">
        <v>1</v>
      </c>
      <c r="D14" s="199">
        <v>0.38312364205952198</v>
      </c>
      <c r="E14" s="199">
        <v>3.4649588196655048E-2</v>
      </c>
      <c r="F14" s="199">
        <v>0.22431155575766762</v>
      </c>
      <c r="G14" s="199">
        <v>0.12085796574200394</v>
      </c>
      <c r="H14" s="199">
        <v>3.3045323631953919E-3</v>
      </c>
      <c r="I14" s="199">
        <v>0.61687635794047802</v>
      </c>
    </row>
    <row r="15" spans="2:9" ht="14.25" customHeight="1">
      <c r="B15" s="189" t="s">
        <v>141</v>
      </c>
      <c r="C15" s="199">
        <v>1</v>
      </c>
      <c r="D15" s="199">
        <v>0.44716710030678419</v>
      </c>
      <c r="E15" s="199">
        <v>5.8599666032387095E-2</v>
      </c>
      <c r="F15" s="199">
        <v>0.22550580559978253</v>
      </c>
      <c r="G15" s="199">
        <v>0.15754727971729254</v>
      </c>
      <c r="H15" s="199">
        <v>5.5143489573220459E-3</v>
      </c>
      <c r="I15" s="199">
        <v>0.55283289969321581</v>
      </c>
    </row>
    <row r="16" spans="2:9" ht="14.25" customHeight="1">
      <c r="B16" s="189" t="s">
        <v>142</v>
      </c>
      <c r="C16" s="199">
        <v>1</v>
      </c>
      <c r="D16" s="199">
        <v>0.72769054002297973</v>
      </c>
      <c r="E16" s="199">
        <v>9.1961360057874808E-2</v>
      </c>
      <c r="F16" s="199">
        <v>0.41303885271713692</v>
      </c>
      <c r="G16" s="199">
        <v>0.21260479169326355</v>
      </c>
      <c r="H16" s="199">
        <v>1.0085535554704456E-2</v>
      </c>
      <c r="I16" s="199">
        <v>0.27230945997702027</v>
      </c>
    </row>
    <row r="17" spans="2:9" ht="14.25" customHeight="1">
      <c r="B17" s="187" t="s">
        <v>143</v>
      </c>
      <c r="C17" s="199">
        <v>1</v>
      </c>
      <c r="D17" s="199">
        <v>0.21565825424216278</v>
      </c>
      <c r="E17" s="199">
        <v>1.2537748058671269E-2</v>
      </c>
      <c r="F17" s="199">
        <v>0.11651567443198159</v>
      </c>
      <c r="G17" s="199">
        <v>8.5166810468794943E-2</v>
      </c>
      <c r="H17" s="199">
        <v>1.4380212827149843E-3</v>
      </c>
      <c r="I17" s="199">
        <v>0.78434174575783722</v>
      </c>
    </row>
    <row r="18" spans="2:9" ht="14.25" customHeight="1">
      <c r="B18" s="190" t="s">
        <v>144</v>
      </c>
      <c r="C18" s="199">
        <v>1</v>
      </c>
      <c r="D18" s="199">
        <v>0.2895786474733843</v>
      </c>
      <c r="E18" s="199">
        <v>8.0971659919028341E-3</v>
      </c>
      <c r="F18" s="199">
        <v>0.19793072424651373</v>
      </c>
      <c r="G18" s="199">
        <v>8.1601439496176334E-2</v>
      </c>
      <c r="H18" s="199">
        <v>1.9493177387914229E-3</v>
      </c>
      <c r="I18" s="199">
        <v>0.71042135252661565</v>
      </c>
    </row>
    <row r="19" spans="2:9" ht="14.25" customHeight="1">
      <c r="B19" s="190" t="s">
        <v>145</v>
      </c>
      <c r="C19" s="199">
        <v>1</v>
      </c>
      <c r="D19" s="199">
        <v>0.15937841361570176</v>
      </c>
      <c r="E19" s="199">
        <v>1.9133866591493711E-2</v>
      </c>
      <c r="F19" s="199">
        <v>7.1531766447020681E-2</v>
      </c>
      <c r="G19" s="199">
        <v>6.7902322139610269E-2</v>
      </c>
      <c r="H19" s="199">
        <v>8.1045843757708168E-4</v>
      </c>
      <c r="I19" s="199">
        <v>0.84062158638429829</v>
      </c>
    </row>
    <row r="20" spans="2:9" ht="14.25" customHeight="1">
      <c r="B20" s="190" t="s">
        <v>146</v>
      </c>
      <c r="C20" s="199">
        <v>1</v>
      </c>
      <c r="D20" s="199">
        <v>0.15534234627126037</v>
      </c>
      <c r="E20" s="199">
        <v>1.1731356301788051E-2</v>
      </c>
      <c r="F20" s="199">
        <v>8.2032272132577411E-2</v>
      </c>
      <c r="G20" s="199">
        <v>5.9747056258177063E-2</v>
      </c>
      <c r="H20" s="199">
        <v>1.8316615787178369E-3</v>
      </c>
      <c r="I20" s="199">
        <v>0.84465765372873969</v>
      </c>
    </row>
    <row r="21" spans="2:9" ht="14.25" customHeight="1">
      <c r="B21" s="190" t="s">
        <v>147</v>
      </c>
      <c r="C21" s="199">
        <v>1</v>
      </c>
      <c r="D21" s="199">
        <v>0.23502442690717776</v>
      </c>
      <c r="E21" s="199">
        <v>1.1762495302517851E-2</v>
      </c>
      <c r="F21" s="199">
        <v>9.2183389703119123E-2</v>
      </c>
      <c r="G21" s="199">
        <v>0.12995114618564449</v>
      </c>
      <c r="H21" s="199">
        <v>1.1273957158962795E-3</v>
      </c>
      <c r="I21" s="199">
        <v>0.76497557309282227</v>
      </c>
    </row>
    <row r="22" spans="2:9" ht="14.25" customHeight="1">
      <c r="B22" s="187" t="s">
        <v>148</v>
      </c>
      <c r="C22" s="199">
        <v>1</v>
      </c>
      <c r="D22" s="199">
        <v>0.56894948868918505</v>
      </c>
      <c r="E22" s="199">
        <v>8.3978927796715216E-2</v>
      </c>
      <c r="F22" s="199">
        <v>0.41137279206693522</v>
      </c>
      <c r="G22" s="199">
        <v>6.2906724511930592E-2</v>
      </c>
      <c r="H22" s="199">
        <v>1.0691044313603966E-2</v>
      </c>
      <c r="I22" s="199">
        <v>0.43105051131081501</v>
      </c>
    </row>
    <row r="23" spans="2:9" ht="14.25" customHeight="1">
      <c r="B23" s="187" t="s">
        <v>149</v>
      </c>
      <c r="C23" s="199">
        <v>1</v>
      </c>
      <c r="D23" s="199">
        <v>0.59571402845308841</v>
      </c>
      <c r="E23" s="199">
        <v>5.906717089861336E-2</v>
      </c>
      <c r="F23" s="199">
        <v>0.48910498829461552</v>
      </c>
      <c r="G23" s="199">
        <v>3.7817396002160997E-2</v>
      </c>
      <c r="H23" s="199">
        <v>9.7244732576985422E-3</v>
      </c>
      <c r="I23" s="199">
        <v>0.40428597154691159</v>
      </c>
    </row>
    <row r="24" spans="2:9" ht="14.25" customHeight="1">
      <c r="B24" s="187" t="s">
        <v>150</v>
      </c>
      <c r="C24" s="199">
        <v>1</v>
      </c>
      <c r="D24" s="199">
        <v>0.63239925704595013</v>
      </c>
      <c r="E24" s="199">
        <v>0.24299442784462569</v>
      </c>
      <c r="F24" s="199">
        <v>0.3326334490834208</v>
      </c>
      <c r="G24" s="199">
        <v>5.3621900993297264E-2</v>
      </c>
      <c r="H24" s="199">
        <v>3.149479124606315E-3</v>
      </c>
      <c r="I24" s="199">
        <v>0.36760074295404993</v>
      </c>
    </row>
    <row r="25" spans="2:9" ht="14.25" customHeight="1">
      <c r="B25" s="191" t="s">
        <v>151</v>
      </c>
      <c r="C25" s="199">
        <v>1</v>
      </c>
      <c r="D25" s="199">
        <v>0.67393643733409858</v>
      </c>
      <c r="E25" s="199">
        <v>0.13752779969868714</v>
      </c>
      <c r="F25" s="199">
        <v>0.25460936939522205</v>
      </c>
      <c r="G25" s="199">
        <v>0.20051653633689648</v>
      </c>
      <c r="H25" s="199">
        <v>8.1282731903292924E-2</v>
      </c>
      <c r="I25" s="199">
        <v>0.32606356266590142</v>
      </c>
    </row>
    <row r="26" spans="2:9" ht="14.25" customHeight="1">
      <c r="B26" s="191" t="s">
        <v>152</v>
      </c>
      <c r="C26" s="199">
        <v>1</v>
      </c>
      <c r="D26" s="199">
        <v>0.69010221889803036</v>
      </c>
      <c r="E26" s="199">
        <v>8.6387434554973816E-2</v>
      </c>
      <c r="F26" s="199">
        <v>0.38911742707554225</v>
      </c>
      <c r="G26" s="199">
        <v>0.20886312640239341</v>
      </c>
      <c r="H26" s="199">
        <v>5.7342308651209175E-3</v>
      </c>
      <c r="I26" s="199">
        <v>0.30989778110196958</v>
      </c>
    </row>
    <row r="27" spans="2:9" ht="14.25" customHeight="1">
      <c r="B27" s="162" t="s">
        <v>153</v>
      </c>
      <c r="C27" s="199">
        <v>1</v>
      </c>
      <c r="D27" s="199">
        <v>0.47621621621621624</v>
      </c>
      <c r="E27" s="199">
        <v>0.12594594594594594</v>
      </c>
      <c r="F27" s="199">
        <v>0.25621621621621621</v>
      </c>
      <c r="G27" s="199">
        <v>8.7027027027027026E-2</v>
      </c>
      <c r="H27" s="199">
        <v>7.0270270270270272E-3</v>
      </c>
      <c r="I27" s="199">
        <v>0.52378378378378376</v>
      </c>
    </row>
    <row r="28" spans="2:9" ht="14.25" customHeight="1">
      <c r="B28" s="191" t="s">
        <v>154</v>
      </c>
      <c r="C28" s="199">
        <v>1</v>
      </c>
      <c r="D28" s="199">
        <v>0.39911929543634905</v>
      </c>
      <c r="E28" s="199">
        <v>4.6036829463570857E-2</v>
      </c>
      <c r="F28" s="199">
        <v>0.15772618094475579</v>
      </c>
      <c r="G28" s="199">
        <v>0.11048839071257005</v>
      </c>
      <c r="H28" s="199">
        <v>8.4867894315452358E-2</v>
      </c>
      <c r="I28" s="199">
        <v>0.60088070456365095</v>
      </c>
    </row>
    <row r="29" spans="2:9" ht="14.25" customHeight="1">
      <c r="B29" s="191" t="s">
        <v>155</v>
      </c>
      <c r="C29" s="199">
        <v>1</v>
      </c>
      <c r="D29" s="199">
        <v>0.7505518763796909</v>
      </c>
      <c r="E29" s="199">
        <v>8.0731630400504573E-2</v>
      </c>
      <c r="F29" s="199">
        <v>0.57563334384526432</v>
      </c>
      <c r="G29" s="199">
        <v>8.3464732471354983E-2</v>
      </c>
      <c r="H29" s="199">
        <v>1.0722169662567014E-2</v>
      </c>
      <c r="I29" s="199">
        <v>0.24944812362030905</v>
      </c>
    </row>
    <row r="30" spans="2:9" ht="14.25" customHeight="1">
      <c r="B30" s="193" t="s">
        <v>156</v>
      </c>
      <c r="C30" s="200">
        <v>1</v>
      </c>
      <c r="D30" s="200">
        <v>0.4335032308916848</v>
      </c>
      <c r="E30" s="200">
        <v>4.3342582881498712E-2</v>
      </c>
      <c r="F30" s="200">
        <v>0.2546941134430637</v>
      </c>
      <c r="G30" s="200">
        <v>0.12583900626053798</v>
      </c>
      <c r="H30" s="200">
        <v>9.6275283065844659E-3</v>
      </c>
      <c r="I30" s="200">
        <v>0.56649676910831515</v>
      </c>
    </row>
    <row r="31" spans="2:9" ht="14.25" customHeight="1">
      <c r="B31" s="196" t="s">
        <v>92</v>
      </c>
      <c r="C31" s="201">
        <v>1</v>
      </c>
      <c r="D31" s="201">
        <v>0.45673483422501254</v>
      </c>
      <c r="E31" s="201">
        <v>5.3704553364360079E-2</v>
      </c>
      <c r="F31" s="201">
        <v>0.26440595771987929</v>
      </c>
      <c r="G31" s="201">
        <v>0.12896095249940165</v>
      </c>
      <c r="H31" s="201">
        <v>9.663370641371476E-3</v>
      </c>
      <c r="I31" s="201">
        <v>0.54326516577498751</v>
      </c>
    </row>
    <row r="32" spans="2:9" ht="14.25" customHeight="1">
      <c r="B32" s="612" t="s">
        <v>75</v>
      </c>
      <c r="C32" s="613"/>
      <c r="D32" s="613"/>
      <c r="E32" s="613"/>
      <c r="F32" s="613"/>
      <c r="G32" s="613"/>
      <c r="H32" s="613"/>
      <c r="I32" s="614"/>
    </row>
  </sheetData>
  <mergeCells count="7">
    <mergeCell ref="B32:I32"/>
    <mergeCell ref="B5:I5"/>
    <mergeCell ref="B6:I6"/>
    <mergeCell ref="B7:B8"/>
    <mergeCell ref="C7:C8"/>
    <mergeCell ref="D7:H7"/>
    <mergeCell ref="I7:I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C1:J70"/>
  <sheetViews>
    <sheetView showGridLines="0" showRowColHeaders="0" zoomScaleNormal="100" workbookViewId="0"/>
  </sheetViews>
  <sheetFormatPr baseColWidth="10" defaultRowHeight="15" outlineLevelRow="1"/>
  <cols>
    <col min="4" max="6" width="14.42578125" customWidth="1"/>
    <col min="9" max="9" width="13.28515625" customWidth="1"/>
  </cols>
  <sheetData>
    <row r="1" spans="3:10" ht="17.25" customHeight="1"/>
    <row r="2" spans="3:10" ht="40.5" customHeight="1"/>
    <row r="3" spans="3:10" ht="41.25" customHeight="1">
      <c r="C3" s="555" t="s">
        <v>24</v>
      </c>
      <c r="D3" s="555"/>
      <c r="E3" s="555"/>
      <c r="F3" s="555"/>
    </row>
    <row r="4" spans="3:10" ht="30" customHeight="1">
      <c r="C4" s="31"/>
      <c r="D4" s="32" t="s">
        <v>25</v>
      </c>
      <c r="E4" s="32" t="s">
        <v>26</v>
      </c>
      <c r="F4" s="32" t="s">
        <v>27</v>
      </c>
      <c r="H4" s="33"/>
      <c r="I4" s="33"/>
      <c r="J4" s="33"/>
    </row>
    <row r="5" spans="3:10" hidden="1">
      <c r="C5" s="34" t="s">
        <v>28</v>
      </c>
      <c r="D5" s="35" t="e">
        <v>#REF!</v>
      </c>
      <c r="E5" s="35" t="e">
        <v>#REF!</v>
      </c>
      <c r="F5" s="35" t="e">
        <v>#REF!</v>
      </c>
    </row>
    <row r="6" spans="3:10" hidden="1">
      <c r="C6" s="34" t="s">
        <v>29</v>
      </c>
      <c r="D6" s="35" t="e">
        <v>#REF!</v>
      </c>
      <c r="E6" s="35" t="e">
        <v>#REF!</v>
      </c>
      <c r="F6" s="35" t="e">
        <v>#REF!</v>
      </c>
    </row>
    <row r="7" spans="3:10" hidden="1">
      <c r="C7" s="34" t="s">
        <v>30</v>
      </c>
      <c r="D7" s="35" t="e">
        <v>#REF!</v>
      </c>
      <c r="E7" s="35" t="e">
        <v>#REF!</v>
      </c>
      <c r="F7" s="35" t="e">
        <v>#REF!</v>
      </c>
    </row>
    <row r="8" spans="3:10" hidden="1">
      <c r="C8" s="34" t="s">
        <v>31</v>
      </c>
      <c r="D8" s="35" t="e">
        <v>#REF!</v>
      </c>
      <c r="E8" s="35" t="e">
        <v>#REF!</v>
      </c>
      <c r="F8" s="35" t="e">
        <v>#REF!</v>
      </c>
    </row>
    <row r="9" spans="3:10">
      <c r="C9" s="34" t="s">
        <v>32</v>
      </c>
      <c r="D9" s="35">
        <v>64654</v>
      </c>
      <c r="E9" s="35">
        <v>73726</v>
      </c>
      <c r="F9" s="35">
        <v>138380</v>
      </c>
    </row>
    <row r="10" spans="3:10">
      <c r="C10" s="34" t="s">
        <v>33</v>
      </c>
      <c r="D10" s="35">
        <v>61026</v>
      </c>
      <c r="E10" s="35">
        <v>75580</v>
      </c>
      <c r="F10" s="35">
        <v>136606</v>
      </c>
    </row>
    <row r="11" spans="3:10">
      <c r="C11" s="34" t="s">
        <v>34</v>
      </c>
      <c r="D11" s="35">
        <v>49258</v>
      </c>
      <c r="E11" s="35">
        <v>58133</v>
      </c>
      <c r="F11" s="35">
        <v>107391</v>
      </c>
      <c r="H11" s="36"/>
      <c r="I11" s="36"/>
      <c r="J11" s="36"/>
    </row>
    <row r="12" spans="3:10">
      <c r="C12" s="34" t="s">
        <v>35</v>
      </c>
      <c r="D12" s="35">
        <v>48879</v>
      </c>
      <c r="E12" s="35">
        <v>52797</v>
      </c>
      <c r="F12" s="35">
        <v>101676</v>
      </c>
    </row>
    <row r="13" spans="3:10">
      <c r="C13" s="34" t="s">
        <v>36</v>
      </c>
      <c r="D13" s="35">
        <v>58743</v>
      </c>
      <c r="E13" s="35">
        <v>67224</v>
      </c>
      <c r="F13" s="35">
        <v>125967</v>
      </c>
    </row>
    <row r="14" spans="3:10">
      <c r="C14" s="34" t="s">
        <v>37</v>
      </c>
      <c r="D14" s="35">
        <v>52887</v>
      </c>
      <c r="E14" s="35">
        <v>67131</v>
      </c>
      <c r="F14" s="35">
        <v>120018</v>
      </c>
    </row>
    <row r="15" spans="3:10">
      <c r="C15" s="34" t="s">
        <v>38</v>
      </c>
      <c r="D15" s="35">
        <v>47980</v>
      </c>
      <c r="E15" s="35">
        <v>61408</v>
      </c>
      <c r="F15" s="35">
        <v>109388</v>
      </c>
    </row>
    <row r="16" spans="3:10">
      <c r="C16" s="34" t="s">
        <v>39</v>
      </c>
      <c r="D16" s="35">
        <v>53581</v>
      </c>
      <c r="E16" s="35">
        <v>63802</v>
      </c>
      <c r="F16" s="35">
        <v>117383</v>
      </c>
    </row>
    <row r="17" spans="3:10" ht="30">
      <c r="C17" s="37" t="str">
        <f>actualizaciones!$A$2</f>
        <v xml:space="preserve">acumulado agosto 2010 </v>
      </c>
      <c r="D17" s="38">
        <v>437008</v>
      </c>
      <c r="E17" s="38">
        <v>519801</v>
      </c>
      <c r="F17" s="38">
        <v>956809</v>
      </c>
    </row>
    <row r="18" spans="3:10" hidden="1" outlineLevel="1">
      <c r="C18" s="34" t="s">
        <v>28</v>
      </c>
      <c r="D18" s="35">
        <v>49938</v>
      </c>
      <c r="E18" s="35">
        <v>60630</v>
      </c>
      <c r="F18" s="35">
        <v>110568</v>
      </c>
      <c r="H18" s="36"/>
      <c r="I18" s="36"/>
      <c r="J18" s="36"/>
    </row>
    <row r="19" spans="3:10" hidden="1" outlineLevel="1">
      <c r="C19" s="34" t="s">
        <v>29</v>
      </c>
      <c r="D19" s="35">
        <v>48329</v>
      </c>
      <c r="E19" s="35">
        <v>57827</v>
      </c>
      <c r="F19" s="35">
        <v>106156</v>
      </c>
    </row>
    <row r="20" spans="3:10" hidden="1" outlineLevel="1">
      <c r="C20" s="34" t="s">
        <v>30</v>
      </c>
      <c r="D20" s="35">
        <v>54505</v>
      </c>
      <c r="E20" s="35">
        <v>67055</v>
      </c>
      <c r="F20" s="35">
        <v>121560</v>
      </c>
    </row>
    <row r="21" spans="3:10" hidden="1" outlineLevel="1">
      <c r="C21" s="34" t="s">
        <v>31</v>
      </c>
      <c r="D21" s="35">
        <v>49221</v>
      </c>
      <c r="E21" s="35">
        <v>55813</v>
      </c>
      <c r="F21" s="35">
        <v>105034</v>
      </c>
    </row>
    <row r="22" spans="3:10" hidden="1" outlineLevel="1">
      <c r="C22" s="34" t="s">
        <v>32</v>
      </c>
      <c r="D22" s="35">
        <v>58063</v>
      </c>
      <c r="E22" s="35">
        <v>76537</v>
      </c>
      <c r="F22" s="35">
        <v>134600</v>
      </c>
    </row>
    <row r="23" spans="3:10" hidden="1" outlineLevel="1">
      <c r="C23" s="34" t="s">
        <v>33</v>
      </c>
      <c r="D23" s="35">
        <v>54908</v>
      </c>
      <c r="E23" s="35">
        <v>73691</v>
      </c>
      <c r="F23" s="35">
        <v>128599</v>
      </c>
    </row>
    <row r="24" spans="3:10" hidden="1" outlineLevel="1">
      <c r="C24" s="34" t="s">
        <v>34</v>
      </c>
      <c r="D24" s="35">
        <v>46743</v>
      </c>
      <c r="E24" s="35">
        <v>54423</v>
      </c>
      <c r="F24" s="35">
        <v>101166</v>
      </c>
    </row>
    <row r="25" spans="3:10" hidden="1" outlineLevel="1">
      <c r="C25" s="34" t="s">
        <v>35</v>
      </c>
      <c r="D25" s="35">
        <v>45660</v>
      </c>
      <c r="E25" s="35">
        <v>54858</v>
      </c>
      <c r="F25" s="35">
        <v>100518</v>
      </c>
    </row>
    <row r="26" spans="3:10" hidden="1" outlineLevel="1">
      <c r="C26" s="34" t="s">
        <v>36</v>
      </c>
      <c r="D26" s="35">
        <v>55853</v>
      </c>
      <c r="E26" s="35">
        <v>67820</v>
      </c>
      <c r="F26" s="35">
        <v>123673</v>
      </c>
    </row>
    <row r="27" spans="3:10" hidden="1" outlineLevel="1">
      <c r="C27" s="34" t="s">
        <v>37</v>
      </c>
      <c r="D27" s="35">
        <v>48940</v>
      </c>
      <c r="E27" s="35">
        <v>76261</v>
      </c>
      <c r="F27" s="35">
        <v>125201</v>
      </c>
    </row>
    <row r="28" spans="3:10" hidden="1" outlineLevel="1">
      <c r="C28" s="34" t="s">
        <v>38</v>
      </c>
      <c r="D28" s="35">
        <v>47458</v>
      </c>
      <c r="E28" s="35">
        <v>67320</v>
      </c>
      <c r="F28" s="35">
        <v>114778</v>
      </c>
    </row>
    <row r="29" spans="3:10" hidden="1" outlineLevel="1">
      <c r="C29" s="34" t="s">
        <v>39</v>
      </c>
      <c r="D29" s="35">
        <v>44077</v>
      </c>
      <c r="E29" s="35">
        <v>70671</v>
      </c>
      <c r="F29" s="35">
        <v>114748</v>
      </c>
    </row>
    <row r="30" spans="3:10" collapsed="1">
      <c r="C30" s="39">
        <v>2009</v>
      </c>
      <c r="D30" s="40">
        <v>603695</v>
      </c>
      <c r="E30" s="40">
        <v>782906</v>
      </c>
      <c r="F30" s="40">
        <v>1386601</v>
      </c>
    </row>
    <row r="31" spans="3:10" hidden="1" outlineLevel="1">
      <c r="C31" s="34" t="s">
        <v>28</v>
      </c>
      <c r="D31" s="35">
        <v>49534</v>
      </c>
      <c r="E31" s="35">
        <v>68935</v>
      </c>
      <c r="F31" s="35">
        <v>118469</v>
      </c>
    </row>
    <row r="32" spans="3:10" hidden="1" outlineLevel="1">
      <c r="C32" s="34" t="s">
        <v>29</v>
      </c>
      <c r="D32" s="35">
        <v>53428</v>
      </c>
      <c r="E32" s="35">
        <v>77552</v>
      </c>
      <c r="F32" s="35">
        <v>130980</v>
      </c>
    </row>
    <row r="33" spans="3:6" hidden="1" outlineLevel="1">
      <c r="C33" s="34" t="s">
        <v>30</v>
      </c>
      <c r="D33" s="35">
        <v>56968</v>
      </c>
      <c r="E33" s="35">
        <v>73626</v>
      </c>
      <c r="F33" s="35">
        <v>130594</v>
      </c>
    </row>
    <row r="34" spans="3:6" hidden="1" outlineLevel="1">
      <c r="C34" s="34" t="s">
        <v>31</v>
      </c>
      <c r="D34" s="35">
        <v>52104</v>
      </c>
      <c r="E34" s="35">
        <v>57133</v>
      </c>
      <c r="F34" s="35">
        <v>109237</v>
      </c>
    </row>
    <row r="35" spans="3:6" ht="13.5" hidden="1" customHeight="1" outlineLevel="1">
      <c r="C35" s="34" t="s">
        <v>32</v>
      </c>
      <c r="D35" s="35">
        <v>63095</v>
      </c>
      <c r="E35" s="35">
        <v>82270</v>
      </c>
      <c r="F35" s="35">
        <v>145365</v>
      </c>
    </row>
    <row r="36" spans="3:6" ht="13.5" hidden="1" customHeight="1" outlineLevel="1">
      <c r="C36" s="34" t="s">
        <v>33</v>
      </c>
      <c r="D36" s="35">
        <v>58011</v>
      </c>
      <c r="E36" s="35">
        <v>74835</v>
      </c>
      <c r="F36" s="35">
        <v>132846</v>
      </c>
    </row>
    <row r="37" spans="3:6" hidden="1" outlineLevel="1">
      <c r="C37" s="34" t="s">
        <v>34</v>
      </c>
      <c r="D37" s="35">
        <v>53079</v>
      </c>
      <c r="E37" s="35">
        <v>67780</v>
      </c>
      <c r="F37" s="35">
        <v>120859</v>
      </c>
    </row>
    <row r="38" spans="3:6" hidden="1" outlineLevel="1">
      <c r="C38" s="34" t="s">
        <v>35</v>
      </c>
      <c r="D38" s="35">
        <v>56174</v>
      </c>
      <c r="E38" s="35">
        <v>57516</v>
      </c>
      <c r="F38" s="35">
        <v>113690</v>
      </c>
    </row>
    <row r="39" spans="3:6" hidden="1" outlineLevel="1">
      <c r="C39" s="34" t="s">
        <v>36</v>
      </c>
      <c r="D39" s="35">
        <v>54980</v>
      </c>
      <c r="E39" s="35">
        <v>63882</v>
      </c>
      <c r="F39" s="35">
        <v>118862</v>
      </c>
    </row>
    <row r="40" spans="3:6" hidden="1" outlineLevel="1">
      <c r="C40" s="34" t="s">
        <v>37</v>
      </c>
      <c r="D40" s="35">
        <v>61283</v>
      </c>
      <c r="E40" s="35">
        <v>86016</v>
      </c>
      <c r="F40" s="35">
        <v>147299</v>
      </c>
    </row>
    <row r="41" spans="3:6" hidden="1" outlineLevel="1">
      <c r="C41" s="34" t="s">
        <v>38</v>
      </c>
      <c r="D41" s="35">
        <v>53733</v>
      </c>
      <c r="E41" s="35">
        <v>83279</v>
      </c>
      <c r="F41" s="35">
        <v>137012</v>
      </c>
    </row>
    <row r="42" spans="3:6" hidden="1" outlineLevel="1">
      <c r="C42" s="34" t="s">
        <v>39</v>
      </c>
      <c r="D42" s="35">
        <v>54377</v>
      </c>
      <c r="E42" s="35">
        <v>71232</v>
      </c>
      <c r="F42" s="35">
        <v>125609</v>
      </c>
    </row>
    <row r="43" spans="3:6" collapsed="1">
      <c r="C43" s="41">
        <v>2008</v>
      </c>
      <c r="D43" s="42">
        <v>666766</v>
      </c>
      <c r="E43" s="42">
        <v>864056</v>
      </c>
      <c r="F43" s="42">
        <v>1530822</v>
      </c>
    </row>
    <row r="44" spans="3:6" hidden="1" outlineLevel="1">
      <c r="C44" s="34" t="s">
        <v>28</v>
      </c>
      <c r="D44" s="35">
        <v>51356</v>
      </c>
      <c r="E44" s="35">
        <v>78378</v>
      </c>
      <c r="F44" s="35">
        <v>129734</v>
      </c>
    </row>
    <row r="45" spans="3:6" hidden="1" outlineLevel="1">
      <c r="C45" s="34" t="s">
        <v>29</v>
      </c>
      <c r="D45" s="35">
        <v>56231</v>
      </c>
      <c r="E45" s="35">
        <v>75499</v>
      </c>
      <c r="F45" s="35">
        <v>131730</v>
      </c>
    </row>
    <row r="46" spans="3:6" hidden="1" outlineLevel="1">
      <c r="C46" s="34" t="s">
        <v>30</v>
      </c>
      <c r="D46" s="35">
        <v>59181</v>
      </c>
      <c r="E46" s="35">
        <v>73765</v>
      </c>
      <c r="F46" s="35">
        <v>132946</v>
      </c>
    </row>
    <row r="47" spans="3:6" hidden="1" outlineLevel="1">
      <c r="C47" s="34" t="s">
        <v>31</v>
      </c>
      <c r="D47" s="35">
        <v>54098</v>
      </c>
      <c r="E47" s="35">
        <v>55826</v>
      </c>
      <c r="F47" s="35">
        <v>109924</v>
      </c>
    </row>
    <row r="48" spans="3:6" hidden="1" outlineLevel="1">
      <c r="C48" s="34" t="s">
        <v>32</v>
      </c>
      <c r="D48" s="35">
        <v>61004</v>
      </c>
      <c r="E48" s="35">
        <v>77784</v>
      </c>
      <c r="F48" s="35">
        <v>138788</v>
      </c>
    </row>
    <row r="49" spans="3:8" hidden="1" outlineLevel="1">
      <c r="C49" s="34" t="s">
        <v>33</v>
      </c>
      <c r="D49" s="35">
        <v>57163</v>
      </c>
      <c r="E49" s="35">
        <v>67951</v>
      </c>
      <c r="F49" s="35">
        <v>125114</v>
      </c>
    </row>
    <row r="50" spans="3:8" hidden="1" outlineLevel="1">
      <c r="C50" s="34" t="s">
        <v>34</v>
      </c>
      <c r="D50" s="35">
        <v>52481</v>
      </c>
      <c r="E50" s="35">
        <v>59091</v>
      </c>
      <c r="F50" s="35">
        <v>111572</v>
      </c>
    </row>
    <row r="51" spans="3:8" ht="16.5" hidden="1" outlineLevel="1" thickBot="1">
      <c r="C51" s="34" t="s">
        <v>35</v>
      </c>
      <c r="D51" s="35">
        <v>45996</v>
      </c>
      <c r="E51" s="35">
        <v>51455</v>
      </c>
      <c r="F51" s="35">
        <v>97451</v>
      </c>
      <c r="H51" s="43" t="s">
        <v>40</v>
      </c>
    </row>
    <row r="52" spans="3:8" hidden="1" outlineLevel="1">
      <c r="C52" s="34" t="s">
        <v>36</v>
      </c>
      <c r="D52" s="35">
        <v>52574</v>
      </c>
      <c r="E52" s="35">
        <v>61332</v>
      </c>
      <c r="F52" s="35">
        <v>113906</v>
      </c>
    </row>
    <row r="53" spans="3:8" hidden="1" outlineLevel="1">
      <c r="C53" s="34" t="s">
        <v>37</v>
      </c>
      <c r="D53" s="35">
        <v>60209</v>
      </c>
      <c r="E53" s="35">
        <v>78030</v>
      </c>
      <c r="F53" s="35">
        <v>138239</v>
      </c>
    </row>
    <row r="54" spans="3:8" hidden="1" outlineLevel="1">
      <c r="C54" s="34" t="s">
        <v>38</v>
      </c>
      <c r="D54" s="35">
        <v>51122</v>
      </c>
      <c r="E54" s="35">
        <v>73548</v>
      </c>
      <c r="F54" s="35">
        <v>124670</v>
      </c>
    </row>
    <row r="55" spans="3:8" hidden="1" outlineLevel="1">
      <c r="C55" s="34" t="s">
        <v>39</v>
      </c>
      <c r="D55" s="35">
        <v>54319</v>
      </c>
      <c r="E55" s="35">
        <v>66671</v>
      </c>
      <c r="F55" s="35">
        <v>120990</v>
      </c>
    </row>
    <row r="56" spans="3:8" collapsed="1">
      <c r="C56" s="41">
        <v>2007</v>
      </c>
      <c r="D56" s="42">
        <v>655734</v>
      </c>
      <c r="E56" s="42">
        <v>819330</v>
      </c>
      <c r="F56" s="42">
        <v>1475064</v>
      </c>
    </row>
    <row r="57" spans="3:8" hidden="1" outlineLevel="1">
      <c r="C57" s="34" t="s">
        <v>28</v>
      </c>
      <c r="D57" s="35">
        <v>56654</v>
      </c>
      <c r="E57" s="35">
        <v>76028</v>
      </c>
      <c r="F57" s="35">
        <v>132682</v>
      </c>
    </row>
    <row r="58" spans="3:8" hidden="1" outlineLevel="1">
      <c r="C58" s="34" t="s">
        <v>29</v>
      </c>
      <c r="D58" s="35">
        <v>56093</v>
      </c>
      <c r="E58" s="35">
        <v>66778</v>
      </c>
      <c r="F58" s="35">
        <v>122871</v>
      </c>
    </row>
    <row r="59" spans="3:8" hidden="1" outlineLevel="1">
      <c r="C59" s="34" t="s">
        <v>30</v>
      </c>
      <c r="D59" s="35">
        <v>67421</v>
      </c>
      <c r="E59" s="35">
        <v>77945</v>
      </c>
      <c r="F59" s="35">
        <v>145366</v>
      </c>
    </row>
    <row r="60" spans="3:8" hidden="1" outlineLevel="1">
      <c r="C60" s="34" t="s">
        <v>31</v>
      </c>
      <c r="D60" s="35">
        <v>59354</v>
      </c>
      <c r="E60" s="35">
        <v>66456</v>
      </c>
      <c r="F60" s="35">
        <v>125810</v>
      </c>
    </row>
    <row r="61" spans="3:8" hidden="1" outlineLevel="1">
      <c r="C61" s="34" t="s">
        <v>32</v>
      </c>
      <c r="D61" s="35">
        <v>63277</v>
      </c>
      <c r="E61" s="35">
        <v>81066</v>
      </c>
      <c r="F61" s="35">
        <v>144343</v>
      </c>
    </row>
    <row r="62" spans="3:8" hidden="1" outlineLevel="1">
      <c r="C62" s="34" t="s">
        <v>33</v>
      </c>
      <c r="D62" s="35">
        <v>55935</v>
      </c>
      <c r="E62" s="35">
        <v>71739</v>
      </c>
      <c r="F62" s="35">
        <v>127674</v>
      </c>
    </row>
    <row r="63" spans="3:8" hidden="1" outlineLevel="1">
      <c r="C63" s="34" t="s">
        <v>34</v>
      </c>
      <c r="D63" s="35">
        <v>52258</v>
      </c>
      <c r="E63" s="35">
        <v>62296</v>
      </c>
      <c r="F63" s="35">
        <v>114554</v>
      </c>
    </row>
    <row r="64" spans="3:8" hidden="1" outlineLevel="1">
      <c r="C64" s="34" t="s">
        <v>35</v>
      </c>
      <c r="D64" s="35">
        <v>50306</v>
      </c>
      <c r="E64" s="35">
        <v>52678</v>
      </c>
      <c r="F64" s="35">
        <v>102984</v>
      </c>
    </row>
    <row r="65" spans="3:6" hidden="1" outlineLevel="1">
      <c r="C65" s="34" t="s">
        <v>36</v>
      </c>
      <c r="D65" s="35">
        <v>60574</v>
      </c>
      <c r="E65" s="35">
        <v>72039</v>
      </c>
      <c r="F65" s="35">
        <v>132613</v>
      </c>
    </row>
    <row r="66" spans="3:6" hidden="1" outlineLevel="1">
      <c r="C66" s="34" t="s">
        <v>37</v>
      </c>
      <c r="D66" s="35">
        <v>56176</v>
      </c>
      <c r="E66" s="35">
        <v>78767</v>
      </c>
      <c r="F66" s="35">
        <v>134943</v>
      </c>
    </row>
    <row r="67" spans="3:6" hidden="1" outlineLevel="1">
      <c r="C67" s="34" t="s">
        <v>38</v>
      </c>
      <c r="D67" s="35">
        <v>48391</v>
      </c>
      <c r="E67" s="35">
        <v>70498</v>
      </c>
      <c r="F67" s="35">
        <v>118889</v>
      </c>
    </row>
    <row r="68" spans="3:6" hidden="1" outlineLevel="1">
      <c r="C68" s="34" t="s">
        <v>39</v>
      </c>
      <c r="D68" s="35">
        <v>52705</v>
      </c>
      <c r="E68" s="35">
        <v>77069</v>
      </c>
      <c r="F68" s="35">
        <v>129774</v>
      </c>
    </row>
    <row r="69" spans="3:6" collapsed="1">
      <c r="C69" s="41">
        <v>2006</v>
      </c>
      <c r="D69" s="42">
        <v>679144</v>
      </c>
      <c r="E69" s="42">
        <v>853359</v>
      </c>
      <c r="F69" s="42">
        <v>1532503</v>
      </c>
    </row>
    <row r="70" spans="3:6" ht="27" customHeight="1">
      <c r="C70" s="556" t="s">
        <v>41</v>
      </c>
      <c r="D70" s="557"/>
      <c r="E70" s="557"/>
      <c r="F70" s="558"/>
    </row>
  </sheetData>
  <mergeCells count="2">
    <mergeCell ref="C3:F3"/>
    <mergeCell ref="C70:F70"/>
  </mergeCells>
  <hyperlinks>
    <hyperlink ref="H51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7:K34"/>
  <sheetViews>
    <sheetView showGridLines="0" showRowColHeaders="0" showOutlineSymbols="0" zoomScaleNormal="100" workbookViewId="0"/>
  </sheetViews>
  <sheetFormatPr baseColWidth="10" defaultRowHeight="12"/>
  <cols>
    <col min="1" max="1" width="11.42578125" style="183"/>
    <col min="2" max="2" width="15.85546875" style="183" bestFit="1" customWidth="1"/>
    <col min="3" max="3" width="8.7109375" style="183" customWidth="1"/>
    <col min="4" max="4" width="10.85546875" style="183" customWidth="1"/>
    <col min="5" max="8" width="9.7109375" style="183" bestFit="1" customWidth="1"/>
    <col min="9" max="9" width="16.5703125" style="183" customWidth="1"/>
    <col min="10" max="256" width="11.42578125" style="183"/>
    <col min="257" max="257" width="15.85546875" style="183" bestFit="1" customWidth="1"/>
    <col min="258" max="258" width="8.7109375" style="183" customWidth="1"/>
    <col min="259" max="259" width="10.85546875" style="183" customWidth="1"/>
    <col min="260" max="264" width="9.7109375" style="183" bestFit="1" customWidth="1"/>
    <col min="265" max="265" width="16.5703125" style="183" customWidth="1"/>
    <col min="266" max="512" width="11.42578125" style="183"/>
    <col min="513" max="513" width="15.85546875" style="183" bestFit="1" customWidth="1"/>
    <col min="514" max="514" width="8.7109375" style="183" customWidth="1"/>
    <col min="515" max="515" width="10.85546875" style="183" customWidth="1"/>
    <col min="516" max="520" width="9.7109375" style="183" bestFit="1" customWidth="1"/>
    <col min="521" max="521" width="16.5703125" style="183" customWidth="1"/>
    <col min="522" max="768" width="11.42578125" style="183"/>
    <col min="769" max="769" width="15.85546875" style="183" bestFit="1" customWidth="1"/>
    <col min="770" max="770" width="8.7109375" style="183" customWidth="1"/>
    <col min="771" max="771" width="10.85546875" style="183" customWidth="1"/>
    <col min="772" max="776" width="9.7109375" style="183" bestFit="1" customWidth="1"/>
    <col min="777" max="777" width="16.5703125" style="183" customWidth="1"/>
    <col min="778" max="1024" width="11.42578125" style="183"/>
    <col min="1025" max="1025" width="15.85546875" style="183" bestFit="1" customWidth="1"/>
    <col min="1026" max="1026" width="8.7109375" style="183" customWidth="1"/>
    <col min="1027" max="1027" width="10.85546875" style="183" customWidth="1"/>
    <col min="1028" max="1032" width="9.7109375" style="183" bestFit="1" customWidth="1"/>
    <col min="1033" max="1033" width="16.5703125" style="183" customWidth="1"/>
    <col min="1034" max="1280" width="11.42578125" style="183"/>
    <col min="1281" max="1281" width="15.85546875" style="183" bestFit="1" customWidth="1"/>
    <col min="1282" max="1282" width="8.7109375" style="183" customWidth="1"/>
    <col min="1283" max="1283" width="10.85546875" style="183" customWidth="1"/>
    <col min="1284" max="1288" width="9.7109375" style="183" bestFit="1" customWidth="1"/>
    <col min="1289" max="1289" width="16.5703125" style="183" customWidth="1"/>
    <col min="1290" max="1536" width="11.42578125" style="183"/>
    <col min="1537" max="1537" width="15.85546875" style="183" bestFit="1" customWidth="1"/>
    <col min="1538" max="1538" width="8.7109375" style="183" customWidth="1"/>
    <col min="1539" max="1539" width="10.85546875" style="183" customWidth="1"/>
    <col min="1540" max="1544" width="9.7109375" style="183" bestFit="1" customWidth="1"/>
    <col min="1545" max="1545" width="16.5703125" style="183" customWidth="1"/>
    <col min="1546" max="1792" width="11.42578125" style="183"/>
    <col min="1793" max="1793" width="15.85546875" style="183" bestFit="1" customWidth="1"/>
    <col min="1794" max="1794" width="8.7109375" style="183" customWidth="1"/>
    <col min="1795" max="1795" width="10.85546875" style="183" customWidth="1"/>
    <col min="1796" max="1800" width="9.7109375" style="183" bestFit="1" customWidth="1"/>
    <col min="1801" max="1801" width="16.5703125" style="183" customWidth="1"/>
    <col min="1802" max="2048" width="11.42578125" style="183"/>
    <col min="2049" max="2049" width="15.85546875" style="183" bestFit="1" customWidth="1"/>
    <col min="2050" max="2050" width="8.7109375" style="183" customWidth="1"/>
    <col min="2051" max="2051" width="10.85546875" style="183" customWidth="1"/>
    <col min="2052" max="2056" width="9.7109375" style="183" bestFit="1" customWidth="1"/>
    <col min="2057" max="2057" width="16.5703125" style="183" customWidth="1"/>
    <col min="2058" max="2304" width="11.42578125" style="183"/>
    <col min="2305" max="2305" width="15.85546875" style="183" bestFit="1" customWidth="1"/>
    <col min="2306" max="2306" width="8.7109375" style="183" customWidth="1"/>
    <col min="2307" max="2307" width="10.85546875" style="183" customWidth="1"/>
    <col min="2308" max="2312" width="9.7109375" style="183" bestFit="1" customWidth="1"/>
    <col min="2313" max="2313" width="16.5703125" style="183" customWidth="1"/>
    <col min="2314" max="2560" width="11.42578125" style="183"/>
    <col min="2561" max="2561" width="15.85546875" style="183" bestFit="1" customWidth="1"/>
    <col min="2562" max="2562" width="8.7109375" style="183" customWidth="1"/>
    <col min="2563" max="2563" width="10.85546875" style="183" customWidth="1"/>
    <col min="2564" max="2568" width="9.7109375" style="183" bestFit="1" customWidth="1"/>
    <col min="2569" max="2569" width="16.5703125" style="183" customWidth="1"/>
    <col min="2570" max="2816" width="11.42578125" style="183"/>
    <col min="2817" max="2817" width="15.85546875" style="183" bestFit="1" customWidth="1"/>
    <col min="2818" max="2818" width="8.7109375" style="183" customWidth="1"/>
    <col min="2819" max="2819" width="10.85546875" style="183" customWidth="1"/>
    <col min="2820" max="2824" width="9.7109375" style="183" bestFit="1" customWidth="1"/>
    <col min="2825" max="2825" width="16.5703125" style="183" customWidth="1"/>
    <col min="2826" max="3072" width="11.42578125" style="183"/>
    <col min="3073" max="3073" width="15.85546875" style="183" bestFit="1" customWidth="1"/>
    <col min="3074" max="3074" width="8.7109375" style="183" customWidth="1"/>
    <col min="3075" max="3075" width="10.85546875" style="183" customWidth="1"/>
    <col min="3076" max="3080" width="9.7109375" style="183" bestFit="1" customWidth="1"/>
    <col min="3081" max="3081" width="16.5703125" style="183" customWidth="1"/>
    <col min="3082" max="3328" width="11.42578125" style="183"/>
    <col min="3329" max="3329" width="15.85546875" style="183" bestFit="1" customWidth="1"/>
    <col min="3330" max="3330" width="8.7109375" style="183" customWidth="1"/>
    <col min="3331" max="3331" width="10.85546875" style="183" customWidth="1"/>
    <col min="3332" max="3336" width="9.7109375" style="183" bestFit="1" customWidth="1"/>
    <col min="3337" max="3337" width="16.5703125" style="183" customWidth="1"/>
    <col min="3338" max="3584" width="11.42578125" style="183"/>
    <col min="3585" max="3585" width="15.85546875" style="183" bestFit="1" customWidth="1"/>
    <col min="3586" max="3586" width="8.7109375" style="183" customWidth="1"/>
    <col min="3587" max="3587" width="10.85546875" style="183" customWidth="1"/>
    <col min="3588" max="3592" width="9.7109375" style="183" bestFit="1" customWidth="1"/>
    <col min="3593" max="3593" width="16.5703125" style="183" customWidth="1"/>
    <col min="3594" max="3840" width="11.42578125" style="183"/>
    <col min="3841" max="3841" width="15.85546875" style="183" bestFit="1" customWidth="1"/>
    <col min="3842" max="3842" width="8.7109375" style="183" customWidth="1"/>
    <col min="3843" max="3843" width="10.85546875" style="183" customWidth="1"/>
    <col min="3844" max="3848" width="9.7109375" style="183" bestFit="1" customWidth="1"/>
    <col min="3849" max="3849" width="16.5703125" style="183" customWidth="1"/>
    <col min="3850" max="4096" width="11.42578125" style="183"/>
    <col min="4097" max="4097" width="15.85546875" style="183" bestFit="1" customWidth="1"/>
    <col min="4098" max="4098" width="8.7109375" style="183" customWidth="1"/>
    <col min="4099" max="4099" width="10.85546875" style="183" customWidth="1"/>
    <col min="4100" max="4104" width="9.7109375" style="183" bestFit="1" customWidth="1"/>
    <col min="4105" max="4105" width="16.5703125" style="183" customWidth="1"/>
    <col min="4106" max="4352" width="11.42578125" style="183"/>
    <col min="4353" max="4353" width="15.85546875" style="183" bestFit="1" customWidth="1"/>
    <col min="4354" max="4354" width="8.7109375" style="183" customWidth="1"/>
    <col min="4355" max="4355" width="10.85546875" style="183" customWidth="1"/>
    <col min="4356" max="4360" width="9.7109375" style="183" bestFit="1" customWidth="1"/>
    <col min="4361" max="4361" width="16.5703125" style="183" customWidth="1"/>
    <col min="4362" max="4608" width="11.42578125" style="183"/>
    <col min="4609" max="4609" width="15.85546875" style="183" bestFit="1" customWidth="1"/>
    <col min="4610" max="4610" width="8.7109375" style="183" customWidth="1"/>
    <col min="4611" max="4611" width="10.85546875" style="183" customWidth="1"/>
    <col min="4612" max="4616" width="9.7109375" style="183" bestFit="1" customWidth="1"/>
    <col min="4617" max="4617" width="16.5703125" style="183" customWidth="1"/>
    <col min="4618" max="4864" width="11.42578125" style="183"/>
    <col min="4865" max="4865" width="15.85546875" style="183" bestFit="1" customWidth="1"/>
    <col min="4866" max="4866" width="8.7109375" style="183" customWidth="1"/>
    <col min="4867" max="4867" width="10.85546875" style="183" customWidth="1"/>
    <col min="4868" max="4872" width="9.7109375" style="183" bestFit="1" customWidth="1"/>
    <col min="4873" max="4873" width="16.5703125" style="183" customWidth="1"/>
    <col min="4874" max="5120" width="11.42578125" style="183"/>
    <col min="5121" max="5121" width="15.85546875" style="183" bestFit="1" customWidth="1"/>
    <col min="5122" max="5122" width="8.7109375" style="183" customWidth="1"/>
    <col min="5123" max="5123" width="10.85546875" style="183" customWidth="1"/>
    <col min="5124" max="5128" width="9.7109375" style="183" bestFit="1" customWidth="1"/>
    <col min="5129" max="5129" width="16.5703125" style="183" customWidth="1"/>
    <col min="5130" max="5376" width="11.42578125" style="183"/>
    <col min="5377" max="5377" width="15.85546875" style="183" bestFit="1" customWidth="1"/>
    <col min="5378" max="5378" width="8.7109375" style="183" customWidth="1"/>
    <col min="5379" max="5379" width="10.85546875" style="183" customWidth="1"/>
    <col min="5380" max="5384" width="9.7109375" style="183" bestFit="1" customWidth="1"/>
    <col min="5385" max="5385" width="16.5703125" style="183" customWidth="1"/>
    <col min="5386" max="5632" width="11.42578125" style="183"/>
    <col min="5633" max="5633" width="15.85546875" style="183" bestFit="1" customWidth="1"/>
    <col min="5634" max="5634" width="8.7109375" style="183" customWidth="1"/>
    <col min="5635" max="5635" width="10.85546875" style="183" customWidth="1"/>
    <col min="5636" max="5640" width="9.7109375" style="183" bestFit="1" customWidth="1"/>
    <col min="5641" max="5641" width="16.5703125" style="183" customWidth="1"/>
    <col min="5642" max="5888" width="11.42578125" style="183"/>
    <col min="5889" max="5889" width="15.85546875" style="183" bestFit="1" customWidth="1"/>
    <col min="5890" max="5890" width="8.7109375" style="183" customWidth="1"/>
    <col min="5891" max="5891" width="10.85546875" style="183" customWidth="1"/>
    <col min="5892" max="5896" width="9.7109375" style="183" bestFit="1" customWidth="1"/>
    <col min="5897" max="5897" width="16.5703125" style="183" customWidth="1"/>
    <col min="5898" max="6144" width="11.42578125" style="183"/>
    <col min="6145" max="6145" width="15.85546875" style="183" bestFit="1" customWidth="1"/>
    <col min="6146" max="6146" width="8.7109375" style="183" customWidth="1"/>
    <col min="6147" max="6147" width="10.85546875" style="183" customWidth="1"/>
    <col min="6148" max="6152" width="9.7109375" style="183" bestFit="1" customWidth="1"/>
    <col min="6153" max="6153" width="16.5703125" style="183" customWidth="1"/>
    <col min="6154" max="6400" width="11.42578125" style="183"/>
    <col min="6401" max="6401" width="15.85546875" style="183" bestFit="1" customWidth="1"/>
    <col min="6402" max="6402" width="8.7109375" style="183" customWidth="1"/>
    <col min="6403" max="6403" width="10.85546875" style="183" customWidth="1"/>
    <col min="6404" max="6408" width="9.7109375" style="183" bestFit="1" customWidth="1"/>
    <col min="6409" max="6409" width="16.5703125" style="183" customWidth="1"/>
    <col min="6410" max="6656" width="11.42578125" style="183"/>
    <col min="6657" max="6657" width="15.85546875" style="183" bestFit="1" customWidth="1"/>
    <col min="6658" max="6658" width="8.7109375" style="183" customWidth="1"/>
    <col min="6659" max="6659" width="10.85546875" style="183" customWidth="1"/>
    <col min="6660" max="6664" width="9.7109375" style="183" bestFit="1" customWidth="1"/>
    <col min="6665" max="6665" width="16.5703125" style="183" customWidth="1"/>
    <col min="6666" max="6912" width="11.42578125" style="183"/>
    <col min="6913" max="6913" width="15.85546875" style="183" bestFit="1" customWidth="1"/>
    <col min="6914" max="6914" width="8.7109375" style="183" customWidth="1"/>
    <col min="6915" max="6915" width="10.85546875" style="183" customWidth="1"/>
    <col min="6916" max="6920" width="9.7109375" style="183" bestFit="1" customWidth="1"/>
    <col min="6921" max="6921" width="16.5703125" style="183" customWidth="1"/>
    <col min="6922" max="7168" width="11.42578125" style="183"/>
    <col min="7169" max="7169" width="15.85546875" style="183" bestFit="1" customWidth="1"/>
    <col min="7170" max="7170" width="8.7109375" style="183" customWidth="1"/>
    <col min="7171" max="7171" width="10.85546875" style="183" customWidth="1"/>
    <col min="7172" max="7176" width="9.7109375" style="183" bestFit="1" customWidth="1"/>
    <col min="7177" max="7177" width="16.5703125" style="183" customWidth="1"/>
    <col min="7178" max="7424" width="11.42578125" style="183"/>
    <col min="7425" max="7425" width="15.85546875" style="183" bestFit="1" customWidth="1"/>
    <col min="7426" max="7426" width="8.7109375" style="183" customWidth="1"/>
    <col min="7427" max="7427" width="10.85546875" style="183" customWidth="1"/>
    <col min="7428" max="7432" width="9.7109375" style="183" bestFit="1" customWidth="1"/>
    <col min="7433" max="7433" width="16.5703125" style="183" customWidth="1"/>
    <col min="7434" max="7680" width="11.42578125" style="183"/>
    <col min="7681" max="7681" width="15.85546875" style="183" bestFit="1" customWidth="1"/>
    <col min="7682" max="7682" width="8.7109375" style="183" customWidth="1"/>
    <col min="7683" max="7683" width="10.85546875" style="183" customWidth="1"/>
    <col min="7684" max="7688" width="9.7109375" style="183" bestFit="1" customWidth="1"/>
    <col min="7689" max="7689" width="16.5703125" style="183" customWidth="1"/>
    <col min="7690" max="7936" width="11.42578125" style="183"/>
    <col min="7937" max="7937" width="15.85546875" style="183" bestFit="1" customWidth="1"/>
    <col min="7938" max="7938" width="8.7109375" style="183" customWidth="1"/>
    <col min="7939" max="7939" width="10.85546875" style="183" customWidth="1"/>
    <col min="7940" max="7944" width="9.7109375" style="183" bestFit="1" customWidth="1"/>
    <col min="7945" max="7945" width="16.5703125" style="183" customWidth="1"/>
    <col min="7946" max="8192" width="11.42578125" style="183"/>
    <col min="8193" max="8193" width="15.85546875" style="183" bestFit="1" customWidth="1"/>
    <col min="8194" max="8194" width="8.7109375" style="183" customWidth="1"/>
    <col min="8195" max="8195" width="10.85546875" style="183" customWidth="1"/>
    <col min="8196" max="8200" width="9.7109375" style="183" bestFit="1" customWidth="1"/>
    <col min="8201" max="8201" width="16.5703125" style="183" customWidth="1"/>
    <col min="8202" max="8448" width="11.42578125" style="183"/>
    <col min="8449" max="8449" width="15.85546875" style="183" bestFit="1" customWidth="1"/>
    <col min="8450" max="8450" width="8.7109375" style="183" customWidth="1"/>
    <col min="8451" max="8451" width="10.85546875" style="183" customWidth="1"/>
    <col min="8452" max="8456" width="9.7109375" style="183" bestFit="1" customWidth="1"/>
    <col min="8457" max="8457" width="16.5703125" style="183" customWidth="1"/>
    <col min="8458" max="8704" width="11.42578125" style="183"/>
    <col min="8705" max="8705" width="15.85546875" style="183" bestFit="1" customWidth="1"/>
    <col min="8706" max="8706" width="8.7109375" style="183" customWidth="1"/>
    <col min="8707" max="8707" width="10.85546875" style="183" customWidth="1"/>
    <col min="8708" max="8712" width="9.7109375" style="183" bestFit="1" customWidth="1"/>
    <col min="8713" max="8713" width="16.5703125" style="183" customWidth="1"/>
    <col min="8714" max="8960" width="11.42578125" style="183"/>
    <col min="8961" max="8961" width="15.85546875" style="183" bestFit="1" customWidth="1"/>
    <col min="8962" max="8962" width="8.7109375" style="183" customWidth="1"/>
    <col min="8963" max="8963" width="10.85546875" style="183" customWidth="1"/>
    <col min="8964" max="8968" width="9.7109375" style="183" bestFit="1" customWidth="1"/>
    <col min="8969" max="8969" width="16.5703125" style="183" customWidth="1"/>
    <col min="8970" max="9216" width="11.42578125" style="183"/>
    <col min="9217" max="9217" width="15.85546875" style="183" bestFit="1" customWidth="1"/>
    <col min="9218" max="9218" width="8.7109375" style="183" customWidth="1"/>
    <col min="9219" max="9219" width="10.85546875" style="183" customWidth="1"/>
    <col min="9220" max="9224" width="9.7109375" style="183" bestFit="1" customWidth="1"/>
    <col min="9225" max="9225" width="16.5703125" style="183" customWidth="1"/>
    <col min="9226" max="9472" width="11.42578125" style="183"/>
    <col min="9473" max="9473" width="15.85546875" style="183" bestFit="1" customWidth="1"/>
    <col min="9474" max="9474" width="8.7109375" style="183" customWidth="1"/>
    <col min="9475" max="9475" width="10.85546875" style="183" customWidth="1"/>
    <col min="9476" max="9480" width="9.7109375" style="183" bestFit="1" customWidth="1"/>
    <col min="9481" max="9481" width="16.5703125" style="183" customWidth="1"/>
    <col min="9482" max="9728" width="11.42578125" style="183"/>
    <col min="9729" max="9729" width="15.85546875" style="183" bestFit="1" customWidth="1"/>
    <col min="9730" max="9730" width="8.7109375" style="183" customWidth="1"/>
    <col min="9731" max="9731" width="10.85546875" style="183" customWidth="1"/>
    <col min="9732" max="9736" width="9.7109375" style="183" bestFit="1" customWidth="1"/>
    <col min="9737" max="9737" width="16.5703125" style="183" customWidth="1"/>
    <col min="9738" max="9984" width="11.42578125" style="183"/>
    <col min="9985" max="9985" width="15.85546875" style="183" bestFit="1" customWidth="1"/>
    <col min="9986" max="9986" width="8.7109375" style="183" customWidth="1"/>
    <col min="9987" max="9987" width="10.85546875" style="183" customWidth="1"/>
    <col min="9988" max="9992" width="9.7109375" style="183" bestFit="1" customWidth="1"/>
    <col min="9993" max="9993" width="16.5703125" style="183" customWidth="1"/>
    <col min="9994" max="10240" width="11.42578125" style="183"/>
    <col min="10241" max="10241" width="15.85546875" style="183" bestFit="1" customWidth="1"/>
    <col min="10242" max="10242" width="8.7109375" style="183" customWidth="1"/>
    <col min="10243" max="10243" width="10.85546875" style="183" customWidth="1"/>
    <col min="10244" max="10248" width="9.7109375" style="183" bestFit="1" customWidth="1"/>
    <col min="10249" max="10249" width="16.5703125" style="183" customWidth="1"/>
    <col min="10250" max="10496" width="11.42578125" style="183"/>
    <col min="10497" max="10497" width="15.85546875" style="183" bestFit="1" customWidth="1"/>
    <col min="10498" max="10498" width="8.7109375" style="183" customWidth="1"/>
    <col min="10499" max="10499" width="10.85546875" style="183" customWidth="1"/>
    <col min="10500" max="10504" width="9.7109375" style="183" bestFit="1" customWidth="1"/>
    <col min="10505" max="10505" width="16.5703125" style="183" customWidth="1"/>
    <col min="10506" max="10752" width="11.42578125" style="183"/>
    <col min="10753" max="10753" width="15.85546875" style="183" bestFit="1" customWidth="1"/>
    <col min="10754" max="10754" width="8.7109375" style="183" customWidth="1"/>
    <col min="10755" max="10755" width="10.85546875" style="183" customWidth="1"/>
    <col min="10756" max="10760" width="9.7109375" style="183" bestFit="1" customWidth="1"/>
    <col min="10761" max="10761" width="16.5703125" style="183" customWidth="1"/>
    <col min="10762" max="11008" width="11.42578125" style="183"/>
    <col min="11009" max="11009" width="15.85546875" style="183" bestFit="1" customWidth="1"/>
    <col min="11010" max="11010" width="8.7109375" style="183" customWidth="1"/>
    <col min="11011" max="11011" width="10.85546875" style="183" customWidth="1"/>
    <col min="11012" max="11016" width="9.7109375" style="183" bestFit="1" customWidth="1"/>
    <col min="11017" max="11017" width="16.5703125" style="183" customWidth="1"/>
    <col min="11018" max="11264" width="11.42578125" style="183"/>
    <col min="11265" max="11265" width="15.85546875" style="183" bestFit="1" customWidth="1"/>
    <col min="11266" max="11266" width="8.7109375" style="183" customWidth="1"/>
    <col min="11267" max="11267" width="10.85546875" style="183" customWidth="1"/>
    <col min="11268" max="11272" width="9.7109375" style="183" bestFit="1" customWidth="1"/>
    <col min="11273" max="11273" width="16.5703125" style="183" customWidth="1"/>
    <col min="11274" max="11520" width="11.42578125" style="183"/>
    <col min="11521" max="11521" width="15.85546875" style="183" bestFit="1" customWidth="1"/>
    <col min="11522" max="11522" width="8.7109375" style="183" customWidth="1"/>
    <col min="11523" max="11523" width="10.85546875" style="183" customWidth="1"/>
    <col min="11524" max="11528" width="9.7109375" style="183" bestFit="1" customWidth="1"/>
    <col min="11529" max="11529" width="16.5703125" style="183" customWidth="1"/>
    <col min="11530" max="11776" width="11.42578125" style="183"/>
    <col min="11777" max="11777" width="15.85546875" style="183" bestFit="1" customWidth="1"/>
    <col min="11778" max="11778" width="8.7109375" style="183" customWidth="1"/>
    <col min="11779" max="11779" width="10.85546875" style="183" customWidth="1"/>
    <col min="11780" max="11784" width="9.7109375" style="183" bestFit="1" customWidth="1"/>
    <col min="11785" max="11785" width="16.5703125" style="183" customWidth="1"/>
    <col min="11786" max="12032" width="11.42578125" style="183"/>
    <col min="12033" max="12033" width="15.85546875" style="183" bestFit="1" customWidth="1"/>
    <col min="12034" max="12034" width="8.7109375" style="183" customWidth="1"/>
    <col min="12035" max="12035" width="10.85546875" style="183" customWidth="1"/>
    <col min="12036" max="12040" width="9.7109375" style="183" bestFit="1" customWidth="1"/>
    <col min="12041" max="12041" width="16.5703125" style="183" customWidth="1"/>
    <col min="12042" max="12288" width="11.42578125" style="183"/>
    <col min="12289" max="12289" width="15.85546875" style="183" bestFit="1" customWidth="1"/>
    <col min="12290" max="12290" width="8.7109375" style="183" customWidth="1"/>
    <col min="12291" max="12291" width="10.85546875" style="183" customWidth="1"/>
    <col min="12292" max="12296" width="9.7109375" style="183" bestFit="1" customWidth="1"/>
    <col min="12297" max="12297" width="16.5703125" style="183" customWidth="1"/>
    <col min="12298" max="12544" width="11.42578125" style="183"/>
    <col min="12545" max="12545" width="15.85546875" style="183" bestFit="1" customWidth="1"/>
    <col min="12546" max="12546" width="8.7109375" style="183" customWidth="1"/>
    <col min="12547" max="12547" width="10.85546875" style="183" customWidth="1"/>
    <col min="12548" max="12552" width="9.7109375" style="183" bestFit="1" customWidth="1"/>
    <col min="12553" max="12553" width="16.5703125" style="183" customWidth="1"/>
    <col min="12554" max="12800" width="11.42578125" style="183"/>
    <col min="12801" max="12801" width="15.85546875" style="183" bestFit="1" customWidth="1"/>
    <col min="12802" max="12802" width="8.7109375" style="183" customWidth="1"/>
    <col min="12803" max="12803" width="10.85546875" style="183" customWidth="1"/>
    <col min="12804" max="12808" width="9.7109375" style="183" bestFit="1" customWidth="1"/>
    <col min="12809" max="12809" width="16.5703125" style="183" customWidth="1"/>
    <col min="12810" max="13056" width="11.42578125" style="183"/>
    <col min="13057" max="13057" width="15.85546875" style="183" bestFit="1" customWidth="1"/>
    <col min="13058" max="13058" width="8.7109375" style="183" customWidth="1"/>
    <col min="13059" max="13059" width="10.85546875" style="183" customWidth="1"/>
    <col min="13060" max="13064" width="9.7109375" style="183" bestFit="1" customWidth="1"/>
    <col min="13065" max="13065" width="16.5703125" style="183" customWidth="1"/>
    <col min="13066" max="13312" width="11.42578125" style="183"/>
    <col min="13313" max="13313" width="15.85546875" style="183" bestFit="1" customWidth="1"/>
    <col min="13314" max="13314" width="8.7109375" style="183" customWidth="1"/>
    <col min="13315" max="13315" width="10.85546875" style="183" customWidth="1"/>
    <col min="13316" max="13320" width="9.7109375" style="183" bestFit="1" customWidth="1"/>
    <col min="13321" max="13321" width="16.5703125" style="183" customWidth="1"/>
    <col min="13322" max="13568" width="11.42578125" style="183"/>
    <col min="13569" max="13569" width="15.85546875" style="183" bestFit="1" customWidth="1"/>
    <col min="13570" max="13570" width="8.7109375" style="183" customWidth="1"/>
    <col min="13571" max="13571" width="10.85546875" style="183" customWidth="1"/>
    <col min="13572" max="13576" width="9.7109375" style="183" bestFit="1" customWidth="1"/>
    <col min="13577" max="13577" width="16.5703125" style="183" customWidth="1"/>
    <col min="13578" max="13824" width="11.42578125" style="183"/>
    <col min="13825" max="13825" width="15.85546875" style="183" bestFit="1" customWidth="1"/>
    <col min="13826" max="13826" width="8.7109375" style="183" customWidth="1"/>
    <col min="13827" max="13827" width="10.85546875" style="183" customWidth="1"/>
    <col min="13828" max="13832" width="9.7109375" style="183" bestFit="1" customWidth="1"/>
    <col min="13833" max="13833" width="16.5703125" style="183" customWidth="1"/>
    <col min="13834" max="14080" width="11.42578125" style="183"/>
    <col min="14081" max="14081" width="15.85546875" style="183" bestFit="1" customWidth="1"/>
    <col min="14082" max="14082" width="8.7109375" style="183" customWidth="1"/>
    <col min="14083" max="14083" width="10.85546875" style="183" customWidth="1"/>
    <col min="14084" max="14088" width="9.7109375" style="183" bestFit="1" customWidth="1"/>
    <col min="14089" max="14089" width="16.5703125" style="183" customWidth="1"/>
    <col min="14090" max="14336" width="11.42578125" style="183"/>
    <col min="14337" max="14337" width="15.85546875" style="183" bestFit="1" customWidth="1"/>
    <col min="14338" max="14338" width="8.7109375" style="183" customWidth="1"/>
    <col min="14339" max="14339" width="10.85546875" style="183" customWidth="1"/>
    <col min="14340" max="14344" width="9.7109375" style="183" bestFit="1" customWidth="1"/>
    <col min="14345" max="14345" width="16.5703125" style="183" customWidth="1"/>
    <col min="14346" max="14592" width="11.42578125" style="183"/>
    <col min="14593" max="14593" width="15.85546875" style="183" bestFit="1" customWidth="1"/>
    <col min="14594" max="14594" width="8.7109375" style="183" customWidth="1"/>
    <col min="14595" max="14595" width="10.85546875" style="183" customWidth="1"/>
    <col min="14596" max="14600" width="9.7109375" style="183" bestFit="1" customWidth="1"/>
    <col min="14601" max="14601" width="16.5703125" style="183" customWidth="1"/>
    <col min="14602" max="14848" width="11.42578125" style="183"/>
    <col min="14849" max="14849" width="15.85546875" style="183" bestFit="1" customWidth="1"/>
    <col min="14850" max="14850" width="8.7109375" style="183" customWidth="1"/>
    <col min="14851" max="14851" width="10.85546875" style="183" customWidth="1"/>
    <col min="14852" max="14856" width="9.7109375" style="183" bestFit="1" customWidth="1"/>
    <col min="14857" max="14857" width="16.5703125" style="183" customWidth="1"/>
    <col min="14858" max="15104" width="11.42578125" style="183"/>
    <col min="15105" max="15105" width="15.85546875" style="183" bestFit="1" customWidth="1"/>
    <col min="15106" max="15106" width="8.7109375" style="183" customWidth="1"/>
    <col min="15107" max="15107" width="10.85546875" style="183" customWidth="1"/>
    <col min="15108" max="15112" width="9.7109375" style="183" bestFit="1" customWidth="1"/>
    <col min="15113" max="15113" width="16.5703125" style="183" customWidth="1"/>
    <col min="15114" max="15360" width="11.42578125" style="183"/>
    <col min="15361" max="15361" width="15.85546875" style="183" bestFit="1" customWidth="1"/>
    <col min="15362" max="15362" width="8.7109375" style="183" customWidth="1"/>
    <col min="15363" max="15363" width="10.85546875" style="183" customWidth="1"/>
    <col min="15364" max="15368" width="9.7109375" style="183" bestFit="1" customWidth="1"/>
    <col min="15369" max="15369" width="16.5703125" style="183" customWidth="1"/>
    <col min="15370" max="15616" width="11.42578125" style="183"/>
    <col min="15617" max="15617" width="15.85546875" style="183" bestFit="1" customWidth="1"/>
    <col min="15618" max="15618" width="8.7109375" style="183" customWidth="1"/>
    <col min="15619" max="15619" width="10.85546875" style="183" customWidth="1"/>
    <col min="15620" max="15624" width="9.7109375" style="183" bestFit="1" customWidth="1"/>
    <col min="15625" max="15625" width="16.5703125" style="183" customWidth="1"/>
    <col min="15626" max="15872" width="11.42578125" style="183"/>
    <col min="15873" max="15873" width="15.85546875" style="183" bestFit="1" customWidth="1"/>
    <col min="15874" max="15874" width="8.7109375" style="183" customWidth="1"/>
    <col min="15875" max="15875" width="10.85546875" style="183" customWidth="1"/>
    <col min="15876" max="15880" width="9.7109375" style="183" bestFit="1" customWidth="1"/>
    <col min="15881" max="15881" width="16.5703125" style="183" customWidth="1"/>
    <col min="15882" max="16128" width="11.42578125" style="183"/>
    <col min="16129" max="16129" width="15.85546875" style="183" bestFit="1" customWidth="1"/>
    <col min="16130" max="16130" width="8.7109375" style="183" customWidth="1"/>
    <col min="16131" max="16131" width="10.85546875" style="183" customWidth="1"/>
    <col min="16132" max="16136" width="9.7109375" style="183" bestFit="1" customWidth="1"/>
    <col min="16137" max="16137" width="16.5703125" style="183" customWidth="1"/>
    <col min="16138" max="16384" width="11.42578125" style="183"/>
  </cols>
  <sheetData>
    <row r="7" spans="2:9" ht="28.5" customHeight="1">
      <c r="B7" s="615" t="s">
        <v>172</v>
      </c>
      <c r="C7" s="616"/>
      <c r="D7" s="616"/>
      <c r="E7" s="616"/>
      <c r="F7" s="616"/>
      <c r="G7" s="616"/>
      <c r="H7" s="616"/>
      <c r="I7" s="617"/>
    </row>
    <row r="8" spans="2:9" ht="12.75">
      <c r="B8" s="618" t="str">
        <f>actualizaciones!A2</f>
        <v xml:space="preserve">acumulado agosto 2010 </v>
      </c>
      <c r="C8" s="619"/>
      <c r="D8" s="619"/>
      <c r="E8" s="619"/>
      <c r="F8" s="619"/>
      <c r="G8" s="619"/>
      <c r="H8" s="619"/>
      <c r="I8" s="620"/>
    </row>
    <row r="9" spans="2:9" ht="13.5" customHeight="1">
      <c r="B9" s="621" t="s">
        <v>133</v>
      </c>
      <c r="C9" s="622" t="s">
        <v>78</v>
      </c>
      <c r="D9" s="622" t="s">
        <v>163</v>
      </c>
      <c r="E9" s="622"/>
      <c r="F9" s="622"/>
      <c r="G9" s="622"/>
      <c r="H9" s="622"/>
      <c r="I9" s="624" t="s">
        <v>164</v>
      </c>
    </row>
    <row r="10" spans="2:9" ht="22.5" customHeight="1">
      <c r="B10" s="621"/>
      <c r="C10" s="623"/>
      <c r="D10" s="184" t="s">
        <v>165</v>
      </c>
      <c r="E10" s="184" t="s">
        <v>166</v>
      </c>
      <c r="F10" s="184" t="s">
        <v>167</v>
      </c>
      <c r="G10" s="184" t="s">
        <v>168</v>
      </c>
      <c r="H10" s="184" t="s">
        <v>169</v>
      </c>
      <c r="I10" s="625"/>
    </row>
    <row r="11" spans="2:9" ht="12.75">
      <c r="B11" s="185" t="s">
        <v>134</v>
      </c>
      <c r="C11" s="202">
        <f>'Nacionalidad-Alojamiento(datos)'!C11/'Nacionalidad-Alojamiento(datos)'!$C$33</f>
        <v>0.18983517086482254</v>
      </c>
      <c r="D11" s="202">
        <f>'Nacionalidad-Alojamiento(datos)'!D11/'Nacionalidad-Alojamiento(datos)'!$D$33</f>
        <v>0.23104382528466297</v>
      </c>
      <c r="E11" s="202">
        <f>'Nacionalidad-Alojamiento(datos)'!E11/'Nacionalidad-Alojamiento(datos)'!$E$33</f>
        <v>0.34615160066167172</v>
      </c>
      <c r="F11" s="202">
        <f>'Nacionalidad-Alojamiento(datos)'!F11/'Nacionalidad-Alojamiento(datos)'!$F$33</f>
        <v>0.21959317906919751</v>
      </c>
      <c r="G11" s="202">
        <f>'Nacionalidad-Alojamiento(datos)'!G11/'Nacionalidad-Alojamiento(datos)'!$G$33</f>
        <v>0.20944801484711204</v>
      </c>
      <c r="H11" s="202">
        <f>'Nacionalidad-Alojamiento(datos)'!H11/'Nacionalidad-Alojamiento(datos)'!$H$33</f>
        <v>0.1928401470906338</v>
      </c>
      <c r="I11" s="202">
        <f>'Nacionalidad-Alojamiento(datos)'!I11/'Nacionalidad-Alojamiento(datos)'!$I$33</f>
        <v>0.15519015931096708</v>
      </c>
    </row>
    <row r="12" spans="2:9" ht="12.75">
      <c r="B12" s="187" t="s">
        <v>136</v>
      </c>
      <c r="C12" s="203">
        <f>'Nacionalidad-Alojamiento(datos)'!C12/'Nacionalidad-Alojamiento(datos)'!$C$33</f>
        <v>4.6596551662871064E-2</v>
      </c>
      <c r="D12" s="203">
        <f>'Nacionalidad-Alojamiento(datos)'!D12/'Nacionalidad-Alojamiento(datos)'!$D$33</f>
        <v>3.4454746823856769E-2</v>
      </c>
      <c r="E12" s="203">
        <f>'Nacionalidad-Alojamiento(datos)'!E12/'Nacionalidad-Alojamiento(datos)'!$E$33</f>
        <v>1.2377152865622264E-2</v>
      </c>
      <c r="F12" s="203">
        <f>'Nacionalidad-Alojamiento(datos)'!F12/'Nacionalidad-Alojamiento(datos)'!$F$33</f>
        <v>4.1516131327425231E-2</v>
      </c>
      <c r="G12" s="203">
        <f>'Nacionalidad-Alojamiento(datos)'!G12/'Nacionalidad-Alojamiento(datos)'!$G$33</f>
        <v>3.0780202770056164E-2</v>
      </c>
      <c r="H12" s="203">
        <f>'Nacionalidad-Alojamiento(datos)'!H12/'Nacionalidad-Alojamiento(datos)'!$H$33</f>
        <v>1.2978585334198572E-2</v>
      </c>
      <c r="I12" s="203">
        <f>'Nacionalidad-Alojamiento(datos)'!I12/'Nacionalidad-Alojamiento(datos)'!$I$33</f>
        <v>5.6804430926450697E-2</v>
      </c>
    </row>
    <row r="13" spans="2:9" ht="12.75">
      <c r="B13" s="187" t="s">
        <v>137</v>
      </c>
      <c r="C13" s="203">
        <f>'Nacionalidad-Alojamiento(datos)'!C13/'Nacionalidad-Alojamiento(datos)'!$C$33</f>
        <v>3.3299226909445874E-2</v>
      </c>
      <c r="D13" s="203">
        <f>'Nacionalidad-Alojamiento(datos)'!D13/'Nacionalidad-Alojamiento(datos)'!$D$33</f>
        <v>5.6534434152235198E-2</v>
      </c>
      <c r="E13" s="203">
        <f>'Nacionalidad-Alojamiento(datos)'!E13/'Nacionalidad-Alojamiento(datos)'!$E$33</f>
        <v>3.3472803347280332E-2</v>
      </c>
      <c r="F13" s="203">
        <f>'Nacionalidad-Alojamiento(datos)'!F13/'Nacionalidad-Alojamiento(datos)'!$F$33</f>
        <v>7.5826330310768186E-2</v>
      </c>
      <c r="G13" s="203">
        <f>'Nacionalidad-Alojamiento(datos)'!G13/'Nacionalidad-Alojamiento(datos)'!$G$33</f>
        <v>2.9418677213086854E-2</v>
      </c>
      <c r="H13" s="203">
        <f>'Nacionalidad-Alojamiento(datos)'!H13/'Nacionalidad-Alojamiento(datos)'!$H$33</f>
        <v>1.8710793856802941E-2</v>
      </c>
      <c r="I13" s="203">
        <f>'Nacionalidad-Alojamiento(datos)'!I13/'Nacionalidad-Alojamiento(datos)'!$I$33</f>
        <v>1.3764883099493844E-2</v>
      </c>
    </row>
    <row r="14" spans="2:9" ht="12.75">
      <c r="B14" s="187" t="s">
        <v>138</v>
      </c>
      <c r="C14" s="203">
        <f>'Nacionalidad-Alojamiento(datos)'!C14/'Nacionalidad-Alojamiento(datos)'!$C$33</f>
        <v>5.60111788246139E-2</v>
      </c>
      <c r="D14" s="203">
        <f>'Nacionalidad-Alojamiento(datos)'!D14/'Nacionalidad-Alojamiento(datos)'!$D$33</f>
        <v>8.7636839600190392E-2</v>
      </c>
      <c r="E14" s="203">
        <f>'Nacionalidad-Alojamiento(datos)'!E14/'Nacionalidad-Alojamiento(datos)'!$E$33</f>
        <v>6.4337841782621391E-2</v>
      </c>
      <c r="F14" s="203">
        <f>'Nacionalidad-Alojamiento(datos)'!F14/'Nacionalidad-Alojamiento(datos)'!$F$33</f>
        <v>8.0395753124678837E-2</v>
      </c>
      <c r="G14" s="203">
        <f>'Nacionalidad-Alojamiento(datos)'!G14/'Nacionalidad-Alojamiento(datos)'!$G$33</f>
        <v>0.11287695212778889</v>
      </c>
      <c r="H14" s="203">
        <f>'Nacionalidad-Alojamiento(datos)'!H14/'Nacionalidad-Alojamiento(datos)'!$H$33</f>
        <v>7.8412286394116376E-2</v>
      </c>
      <c r="I14" s="203">
        <f>'Nacionalidad-Alojamiento(datos)'!I14/'Nacionalidad-Alojamiento(datos)'!$I$33</f>
        <v>2.9422798340134011E-2</v>
      </c>
    </row>
    <row r="15" spans="2:9" ht="12.75">
      <c r="B15" s="189" t="s">
        <v>139</v>
      </c>
      <c r="C15" s="203">
        <f>'Nacionalidad-Alojamiento(datos)'!C15/'Nacionalidad-Alojamiento(datos)'!$C$33</f>
        <v>2.1496453315133949E-2</v>
      </c>
      <c r="D15" s="203">
        <f>'Nacionalidad-Alojamiento(datos)'!D15/'Nacionalidad-Alojamiento(datos)'!$D$33</f>
        <v>2.1569399187200234E-2</v>
      </c>
      <c r="E15" s="203">
        <f>'Nacionalidad-Alojamiento(datos)'!E15/'Nacionalidad-Alojamiento(datos)'!$E$33</f>
        <v>1.6697479809282864E-2</v>
      </c>
      <c r="F15" s="203">
        <f>'Nacionalidad-Alojamiento(datos)'!F15/'Nacionalidad-Alojamiento(datos)'!$F$33</f>
        <v>1.7854742950202777E-2</v>
      </c>
      <c r="G15" s="203">
        <f>'Nacionalidad-Alojamiento(datos)'!G15/'Nacionalidad-Alojamiento(datos)'!$G$33</f>
        <v>9.4577400296618069E-3</v>
      </c>
      <c r="H15" s="203">
        <f>'Nacionalidad-Alojamiento(datos)'!H15/'Nacionalidad-Alojamiento(datos)'!$H$33</f>
        <v>0.31191866753190567</v>
      </c>
      <c r="I15" s="203">
        <f>'Nacionalidad-Alojamiento(datos)'!I15/'Nacionalidad-Alojamiento(datos)'!$I$33</f>
        <v>2.1435126134809284E-2</v>
      </c>
    </row>
    <row r="16" spans="2:9" ht="12.75">
      <c r="B16" s="189" t="s">
        <v>140</v>
      </c>
      <c r="C16" s="203">
        <f>'Nacionalidad-Alojamiento(datos)'!C16/'Nacionalidad-Alojamiento(datos)'!$C$33</f>
        <v>0.41368758027986779</v>
      </c>
      <c r="D16" s="203">
        <f>'Nacionalidad-Alojamiento(datos)'!D16/'Nacionalidad-Alojamiento(datos)'!$D$33</f>
        <v>0.3470142423022004</v>
      </c>
      <c r="E16" s="203">
        <f>'Nacionalidad-Alojamiento(datos)'!E16/'Nacionalidad-Alojamiento(datos)'!$E$33</f>
        <v>0.26690668483020336</v>
      </c>
      <c r="F16" s="203">
        <f>'Nacionalidad-Alojamiento(datos)'!F16/'Nacionalidad-Alojamiento(datos)'!$F$33</f>
        <v>0.35095617939332613</v>
      </c>
      <c r="G16" s="203">
        <f>'Nacionalidad-Alojamiento(datos)'!G16/'Nacionalidad-Alojamiento(datos)'!$G$33</f>
        <v>0.38769440234701075</v>
      </c>
      <c r="H16" s="203">
        <f>'Nacionalidad-Alojamiento(datos)'!H16/'Nacionalidad-Alojamiento(datos)'!$H$33</f>
        <v>0.14146658014276445</v>
      </c>
      <c r="I16" s="203">
        <f>'Nacionalidad-Alojamiento(datos)'!I16/'Nacionalidad-Alojamiento(datos)'!$I$33</f>
        <v>0.46974130484550819</v>
      </c>
    </row>
    <row r="17" spans="2:11" ht="12.75">
      <c r="B17" s="189" t="s">
        <v>141</v>
      </c>
      <c r="C17" s="203">
        <f>'Nacionalidad-Alojamiento(datos)'!C17/'Nacionalidad-Alojamiento(datos)'!$C$33</f>
        <v>2.691341741141649E-2</v>
      </c>
      <c r="D17" s="203">
        <f>'Nacionalidad-Alojamiento(datos)'!D17/'Nacionalidad-Alojamiento(datos)'!$D$33</f>
        <v>2.6349632043349322E-2</v>
      </c>
      <c r="E17" s="203">
        <f>'Nacionalidad-Alojamiento(datos)'!E17/'Nacionalidad-Alojamiento(datos)'!$E$33</f>
        <v>2.93665466575849E-2</v>
      </c>
      <c r="F17" s="203">
        <f>'Nacionalidad-Alojamiento(datos)'!F17/'Nacionalidad-Alojamiento(datos)'!$F$33</f>
        <v>2.2953839342888541E-2</v>
      </c>
      <c r="G17" s="203">
        <f>'Nacionalidad-Alojamiento(datos)'!G17/'Nacionalidad-Alojamiento(datos)'!$G$33</f>
        <v>3.2879221337050513E-2</v>
      </c>
      <c r="H17" s="203">
        <f>'Nacionalidad-Alojamiento(datos)'!H17/'Nacionalidad-Alojamiento(datos)'!$H$33</f>
        <v>1.535799264546831E-2</v>
      </c>
      <c r="I17" s="203">
        <f>'Nacionalidad-Alojamiento(datos)'!I17/'Nacionalidad-Alojamiento(datos)'!$I$33</f>
        <v>2.73874040257714E-2</v>
      </c>
    </row>
    <row r="18" spans="2:11" ht="12.75">
      <c r="B18" s="189" t="s">
        <v>142</v>
      </c>
      <c r="C18" s="203">
        <f>'Nacionalidad-Alojamiento(datos)'!C18/'Nacionalidad-Alojamiento(datos)'!$C$33</f>
        <v>2.4559760620980781E-2</v>
      </c>
      <c r="D18" s="203">
        <f>'Nacionalidad-Alojamiento(datos)'!D18/'Nacionalidad-Alojamiento(datos)'!$D$33</f>
        <v>3.9129718449090176E-2</v>
      </c>
      <c r="E18" s="203">
        <f>'Nacionalidad-Alojamiento(datos)'!E18/'Nacionalidad-Alojamiento(datos)'!$E$33</f>
        <v>4.2055074438065582E-2</v>
      </c>
      <c r="F18" s="203">
        <f>'Nacionalidad-Alojamiento(datos)'!F18/'Nacionalidad-Alojamiento(datos)'!$F$33</f>
        <v>3.836575937008372E-2</v>
      </c>
      <c r="G18" s="203">
        <f>'Nacionalidad-Alojamiento(datos)'!G18/'Nacionalidad-Alojamiento(datos)'!$G$33</f>
        <v>4.048917668225397E-2</v>
      </c>
      <c r="H18" s="203">
        <f>'Nacionalidad-Alojamiento(datos)'!H18/'Nacionalidad-Alojamiento(datos)'!$H$33</f>
        <v>2.5632706035042179E-2</v>
      </c>
      <c r="I18" s="203">
        <f>'Nacionalidad-Alojamiento(datos)'!I18/'Nacionalidad-Alojamiento(datos)'!$I$33</f>
        <v>1.2310480356905816E-2</v>
      </c>
    </row>
    <row r="19" spans="2:11" ht="12.75">
      <c r="B19" s="187" t="s">
        <v>143</v>
      </c>
      <c r="C19" s="203">
        <f>'Nacionalidad-Alojamiento(datos)'!C19/'Nacionalidad-Alojamiento(datos)'!$C$33</f>
        <v>0.11628653158571878</v>
      </c>
      <c r="D19" s="203">
        <f>'Nacionalidad-Alojamiento(datos)'!D19/'Nacionalidad-Alojamiento(datos)'!$D$33</f>
        <v>5.4907461648299342E-2</v>
      </c>
      <c r="E19" s="203">
        <f>'Nacionalidad-Alojamiento(datos)'!E19/'Nacionalidad-Alojamiento(datos)'!$E$33</f>
        <v>2.7148000389218642E-2</v>
      </c>
      <c r="F19" s="203">
        <f>'Nacionalidad-Alojamiento(datos)'!F19/'Nacionalidad-Alojamiento(datos)'!$F$33</f>
        <v>5.1243942352541247E-2</v>
      </c>
      <c r="G19" s="203">
        <f>'Nacionalidad-Alojamiento(datos)'!G19/'Nacionalidad-Alojamiento(datos)'!$G$33</f>
        <v>7.6796524868102206E-2</v>
      </c>
      <c r="H19" s="203">
        <f>'Nacionalidad-Alojamiento(datos)'!H19/'Nacionalidad-Alojamiento(datos)'!$H$33</f>
        <v>1.7304780445598095E-2</v>
      </c>
      <c r="I19" s="203">
        <f>'Nacionalidad-Alojamiento(datos)'!I19/'Nacionalidad-Alojamiento(datos)'!$I$33</f>
        <v>0.16788924992449034</v>
      </c>
    </row>
    <row r="20" spans="2:11" ht="12.75">
      <c r="B20" s="190" t="s">
        <v>144</v>
      </c>
      <c r="C20" s="203">
        <f>'Nacionalidad-Alojamiento(datos)'!C20/'Nacionalidad-Alojamiento(datos)'!$C$33</f>
        <v>3.4850215664777404E-2</v>
      </c>
      <c r="D20" s="203">
        <f>'Nacionalidad-Alojamiento(datos)'!D20/'Nacionalidad-Alojamiento(datos)'!$D$33</f>
        <v>2.209570534177864E-2</v>
      </c>
      <c r="E20" s="203">
        <f>'Nacionalidad-Alojamiento(datos)'!E20/'Nacionalidad-Alojamiento(datos)'!$E$33</f>
        <v>5.2544516882358661E-3</v>
      </c>
      <c r="F20" s="203">
        <f>'Nacionalidad-Alojamiento(datos)'!F20/'Nacionalidad-Alojamiento(datos)'!$F$33</f>
        <v>2.6088400148624825E-2</v>
      </c>
      <c r="G20" s="203">
        <f>'Nacionalidad-Alojamiento(datos)'!G20/'Nacionalidad-Alojamiento(datos)'!$G$33</f>
        <v>2.2051851431627915E-2</v>
      </c>
      <c r="H20" s="203">
        <f>'Nacionalidad-Alojamiento(datos)'!H20/'Nacionalidad-Alojamiento(datos)'!$H$33</f>
        <v>7.030067056024227E-3</v>
      </c>
      <c r="I20" s="203">
        <f>'Nacionalidad-Alojamiento(datos)'!I20/'Nacionalidad-Alojamiento(datos)'!$I$33</f>
        <v>4.5573209747576476E-2</v>
      </c>
    </row>
    <row r="21" spans="2:11" ht="12.75">
      <c r="B21" s="190" t="s">
        <v>145</v>
      </c>
      <c r="C21" s="203">
        <f>'Nacionalidad-Alojamiento(datos)'!C21/'Nacionalidad-Alojamiento(datos)'!$C$33</f>
        <v>2.9660047094038623E-2</v>
      </c>
      <c r="D21" s="203">
        <f>'Nacionalidad-Alojamiento(datos)'!D21/'Nacionalidad-Alojamiento(datos)'!$D$33</f>
        <v>1.0349924944165782E-2</v>
      </c>
      <c r="E21" s="203">
        <f>'Nacionalidad-Alojamiento(datos)'!E21/'Nacionalidad-Alojamiento(datos)'!$E$33</f>
        <v>1.0567286173007687E-2</v>
      </c>
      <c r="F21" s="203">
        <f>'Nacionalidad-Alojamiento(datos)'!F21/'Nacionalidad-Alojamiento(datos)'!$F$33</f>
        <v>8.0241594396527876E-3</v>
      </c>
      <c r="G21" s="203">
        <f>'Nacionalidad-Alojamiento(datos)'!G21/'Nacionalidad-Alojamiento(datos)'!$G$33</f>
        <v>1.5617022311189633E-2</v>
      </c>
      <c r="H21" s="203">
        <f>'Nacionalidad-Alojamiento(datos)'!H21/'Nacionalidad-Alojamiento(datos)'!$H$33</f>
        <v>2.4875621890547263E-3</v>
      </c>
      <c r="I21" s="203">
        <f>'Nacionalidad-Alojamiento(datos)'!I21/'Nacionalidad-Alojamiento(datos)'!$I$33</f>
        <v>4.5894486543888911E-2</v>
      </c>
    </row>
    <row r="22" spans="2:11" ht="12.75">
      <c r="B22" s="190" t="s">
        <v>146</v>
      </c>
      <c r="C22" s="203">
        <f>'Nacionalidad-Alojamiento(datos)'!C22/'Nacionalidad-Alojamiento(datos)'!$C$33</f>
        <v>2.3965075579347603E-2</v>
      </c>
      <c r="D22" s="203">
        <f>'Nacionalidad-Alojamiento(datos)'!D22/'Nacionalidad-Alojamiento(datos)'!$D$33</f>
        <v>8.150880533079486E-3</v>
      </c>
      <c r="E22" s="203">
        <f>'Nacionalidad-Alojamiento(datos)'!E22/'Nacionalidad-Alojamiento(datos)'!$E$33</f>
        <v>5.2349907560572152E-3</v>
      </c>
      <c r="F22" s="203">
        <f>'Nacionalidad-Alojamiento(datos)'!F22/'Nacionalidad-Alojamiento(datos)'!$F$33</f>
        <v>7.4351940423580754E-3</v>
      </c>
      <c r="G22" s="203">
        <f>'Nacionalidad-Alojamiento(datos)'!G22/'Nacionalidad-Alojamiento(datos)'!$G$33</f>
        <v>1.1102916744333054E-2</v>
      </c>
      <c r="H22" s="203">
        <f>'Nacionalidad-Alojamiento(datos)'!H22/'Nacionalidad-Alojamiento(datos)'!$H$33</f>
        <v>4.5425048669695007E-3</v>
      </c>
      <c r="I22" s="203">
        <f>'Nacionalidad-Alojamiento(datos)'!I22/'Nacionalidad-Alojamiento(datos)'!$I$33</f>
        <v>3.7260413119636168E-2</v>
      </c>
    </row>
    <row r="23" spans="2:11" ht="12.75">
      <c r="B23" s="190" t="s">
        <v>147</v>
      </c>
      <c r="C23" s="203">
        <f>'Nacionalidad-Alojamiento(datos)'!C23/'Nacionalidad-Alojamiento(datos)'!$C$33</f>
        <v>2.7811193247555155E-2</v>
      </c>
      <c r="D23" s="203">
        <f>'Nacionalidad-Alojamiento(datos)'!D23/'Nacionalidad-Alojamiento(datos)'!$D$33</f>
        <v>1.4310950829275436E-2</v>
      </c>
      <c r="E23" s="203">
        <f>'Nacionalidad-Alojamiento(datos)'!E23/'Nacionalidad-Alojamiento(datos)'!$E$33</f>
        <v>6.0912717719178748E-3</v>
      </c>
      <c r="F23" s="203">
        <f>'Nacionalidad-Alojamiento(datos)'!F23/'Nacionalidad-Alojamiento(datos)'!$F$33</f>
        <v>9.6961887219055593E-3</v>
      </c>
      <c r="G23" s="203">
        <f>'Nacionalidad-Alojamiento(datos)'!G23/'Nacionalidad-Alojamiento(datos)'!$G$33</f>
        <v>2.802473438095161E-2</v>
      </c>
      <c r="H23" s="203">
        <f>'Nacionalidad-Alojamiento(datos)'!H23/'Nacionalidad-Alojamiento(datos)'!$H$33</f>
        <v>3.2446463335496431E-3</v>
      </c>
      <c r="I23" s="203">
        <f>'Nacionalidad-Alojamiento(datos)'!I23/'Nacionalidad-Alojamiento(datos)'!$I$33</f>
        <v>3.916114051338878E-2</v>
      </c>
    </row>
    <row r="24" spans="2:11" ht="12.75">
      <c r="B24" s="187" t="s">
        <v>148</v>
      </c>
      <c r="C24" s="203">
        <f>'Nacionalidad-Alojamiento(datos)'!C24/'Nacionalidad-Alojamiento(datos)'!$C$33</f>
        <v>6.7453378887531367E-3</v>
      </c>
      <c r="D24" s="203">
        <f>'Nacionalidad-Alojamiento(datos)'!D24/'Nacionalidad-Alojamiento(datos)'!$D$33</f>
        <v>8.4025921722256803E-3</v>
      </c>
      <c r="E24" s="203">
        <f>'Nacionalidad-Alojamiento(datos)'!E24/'Nacionalidad-Alojamiento(datos)'!$E$33</f>
        <v>1.0547825240829036E-2</v>
      </c>
      <c r="F24" s="203">
        <f>'Nacionalidad-Alojamiento(datos)'!F24/'Nacionalidad-Alojamiento(datos)'!$F$33</f>
        <v>1.0494651877969531E-2</v>
      </c>
      <c r="G24" s="203">
        <f>'Nacionalidad-Alojamiento(datos)'!G24/'Nacionalidad-Alojamiento(datos)'!$G$33</f>
        <v>3.2903534293424967E-3</v>
      </c>
      <c r="H24" s="203">
        <f>'Nacionalidad-Alojamiento(datos)'!H24/'Nacionalidad-Alojamiento(datos)'!$H$33</f>
        <v>7.462686567164179E-3</v>
      </c>
      <c r="I24" s="203">
        <f>'Nacionalidad-Alojamiento(datos)'!I24/'Nacionalidad-Alojamiento(datos)'!$I$33</f>
        <v>5.3520481876718207E-3</v>
      </c>
    </row>
    <row r="25" spans="2:11" ht="12.75">
      <c r="B25" s="187" t="s">
        <v>149</v>
      </c>
      <c r="C25" s="203">
        <f>'Nacionalidad-Alojamiento(datos)'!C25/'Nacionalidad-Alojamiento(datos)'!$C$33</f>
        <v>5.8036661444447113E-3</v>
      </c>
      <c r="D25" s="203">
        <f>'Nacionalidad-Alojamiento(datos)'!D25/'Nacionalidad-Alojamiento(datos)'!$D$33</f>
        <v>7.569655475414638E-3</v>
      </c>
      <c r="E25" s="203">
        <f>'Nacionalidad-Alojamiento(datos)'!E25/'Nacionalidad-Alojamiento(datos)'!$E$33</f>
        <v>6.3831857545976452E-3</v>
      </c>
      <c r="F25" s="203">
        <f>'Nacionalidad-Alojamiento(datos)'!F25/'Nacionalidad-Alojamiento(datos)'!$F$33</f>
        <v>1.0735771939949247E-2</v>
      </c>
      <c r="G25" s="203">
        <f>'Nacionalidad-Alojamiento(datos)'!G25/'Nacionalidad-Alojamiento(datos)'!$G$33</f>
        <v>1.7019069462116362E-3</v>
      </c>
      <c r="H25" s="203">
        <f>'Nacionalidad-Alojamiento(datos)'!H25/'Nacionalidad-Alojamiento(datos)'!$H$33</f>
        <v>5.8403634003893574E-3</v>
      </c>
      <c r="I25" s="203">
        <f>'Nacionalidad-Alojamiento(datos)'!I25/'Nacionalidad-Alojamiento(datos)'!$I$33</f>
        <v>4.3189605252779428E-3</v>
      </c>
    </row>
    <row r="26" spans="2:11" ht="12.75">
      <c r="B26" s="187" t="s">
        <v>150</v>
      </c>
      <c r="C26" s="203">
        <f>'Nacionalidad-Alojamiento(datos)'!C26/'Nacionalidad-Alojamiento(datos)'!$C$33</f>
        <v>1.2941976925384272E-2</v>
      </c>
      <c r="D26" s="203">
        <f>'Nacionalidad-Alojamiento(datos)'!D26/'Nacionalidad-Alojamiento(datos)'!$D$33</f>
        <v>1.791958041958042E-2</v>
      </c>
      <c r="E26" s="203">
        <f>'Nacionalidad-Alojamiento(datos)'!E26/'Nacionalidad-Alojamiento(datos)'!$E$33</f>
        <v>5.8557944925561933E-2</v>
      </c>
      <c r="F26" s="203">
        <f>'Nacionalidad-Alojamiento(datos)'!F26/'Nacionalidad-Alojamiento(datos)'!$F$33</f>
        <v>1.6281533365482676E-2</v>
      </c>
      <c r="G26" s="203">
        <f>'Nacionalidad-Alojamiento(datos)'!G26/'Nacionalidad-Alojamiento(datos)'!$G$33</f>
        <v>5.3812676775453639E-3</v>
      </c>
      <c r="H26" s="203">
        <f>'Nacionalidad-Alojamiento(datos)'!H26/'Nacionalidad-Alojamiento(datos)'!$H$33</f>
        <v>4.2180402336145359E-3</v>
      </c>
      <c r="I26" s="203">
        <f>'Nacionalidad-Alojamiento(datos)'!I26/'Nacionalidad-Alojamiento(datos)'!$I$33</f>
        <v>8.7571974659533171E-3</v>
      </c>
    </row>
    <row r="27" spans="2:11" ht="12.75">
      <c r="B27" s="191" t="s">
        <v>151</v>
      </c>
      <c r="C27" s="203">
        <f>'Nacionalidad-Alojamiento(datos)'!C27/'Nacionalidad-Alojamiento(datos)'!$C$33</f>
        <v>1.4568215809006814E-2</v>
      </c>
      <c r="D27" s="203">
        <f>'Nacionalidad-Alojamiento(datos)'!D27/'Nacionalidad-Alojamiento(datos)'!$D$33</f>
        <v>2.1496173983084978E-2</v>
      </c>
      <c r="E27" s="203">
        <f>'Nacionalidad-Alojamiento(datos)'!E27/'Nacionalidad-Alojamiento(datos)'!$E$33</f>
        <v>3.7306606986474651E-2</v>
      </c>
      <c r="F27" s="203">
        <f>'Nacionalidad-Alojamiento(datos)'!F27/'Nacionalidad-Alojamiento(datos)'!$F$33</f>
        <v>1.4028444261737804E-2</v>
      </c>
      <c r="G27" s="203">
        <f>'Nacionalidad-Alojamiento(datos)'!G27/'Nacionalidad-Alojamiento(datos)'!$G$33</f>
        <v>2.2651571022197729E-2</v>
      </c>
      <c r="H27" s="203">
        <f>'Nacionalidad-Alojamiento(datos)'!H27/'Nacionalidad-Alojamiento(datos)'!$H$33</f>
        <v>0.12253947653039152</v>
      </c>
      <c r="I27" s="203">
        <f>'Nacionalidad-Alojamiento(datos)'!I27/'Nacionalidad-Alojamiento(datos)'!$I$33</f>
        <v>8.7437307738923165E-3</v>
      </c>
    </row>
    <row r="28" spans="2:11" ht="12.75">
      <c r="B28" s="191" t="s">
        <v>152</v>
      </c>
      <c r="C28" s="203">
        <f>'Nacionalidad-Alojamiento(datos)'!C28/'Nacionalidad-Alojamiento(datos)'!$C$33</f>
        <v>1.6768236920848362E-2</v>
      </c>
      <c r="D28" s="203">
        <f>'Nacionalidad-Alojamiento(datos)'!D28/'Nacionalidad-Alojamiento(datos)'!$D$33</f>
        <v>2.5335920623878738E-2</v>
      </c>
      <c r="E28" s="203">
        <f>'Nacionalidad-Alojamiento(datos)'!E28/'Nacionalidad-Alojamiento(datos)'!$E$33</f>
        <v>2.6972851999610782E-2</v>
      </c>
      <c r="F28" s="203">
        <f>'Nacionalidad-Alojamiento(datos)'!F28/'Nacionalidad-Alojamiento(datos)'!$F$33</f>
        <v>2.4677254867858302E-2</v>
      </c>
      <c r="G28" s="203">
        <f>'Nacionalidad-Alojamiento(datos)'!G28/'Nacionalidad-Alojamiento(datos)'!$G$33</f>
        <v>2.7157572270262824E-2</v>
      </c>
      <c r="H28" s="203">
        <f>'Nacionalidad-Alojamiento(datos)'!H28/'Nacionalidad-Alojamiento(datos)'!$H$33</f>
        <v>9.9502487562189053E-3</v>
      </c>
      <c r="I28" s="203">
        <f>'Nacionalidad-Alojamiento(datos)'!I28/'Nacionalidad-Alojamiento(datos)'!$I$33</f>
        <v>9.5651989896133327E-3</v>
      </c>
    </row>
    <row r="29" spans="2:11" ht="12.75">
      <c r="B29" s="191" t="s">
        <v>153</v>
      </c>
      <c r="C29" s="203">
        <f>'Nacionalidad-Alojamiento(datos)'!C29/'Nacionalidad-Alojamiento(datos)'!$C$33</f>
        <v>1.933510240810862E-3</v>
      </c>
      <c r="D29" s="203">
        <f>'Nacionalidad-Alojamiento(datos)'!D29/'Nacionalidad-Alojamiento(datos)'!$D$33</f>
        <v>2.0159814007981547E-3</v>
      </c>
      <c r="E29" s="203">
        <f>'Nacionalidad-Alojamiento(datos)'!E29/'Nacionalidad-Alojamiento(datos)'!$E$33</f>
        <v>4.5343971976257664E-3</v>
      </c>
      <c r="F29" s="203">
        <f>'Nacionalidad-Alojamiento(datos)'!F29/'Nacionalidad-Alojamiento(datos)'!$F$33</f>
        <v>1.8736214652194192E-3</v>
      </c>
      <c r="G29" s="203">
        <f>'Nacionalidad-Alojamiento(datos)'!G29/'Nacionalidad-Alojamiento(datos)'!$G$33</f>
        <v>1.3047953254289211E-3</v>
      </c>
      <c r="H29" s="203">
        <f>'Nacionalidad-Alojamiento(datos)'!H29/'Nacionalidad-Alojamiento(datos)'!$H$33</f>
        <v>1.4060134112048454E-3</v>
      </c>
      <c r="I29" s="203">
        <f>'Nacionalidad-Alojamiento(datos)'!I29/'Nacionalidad-Alojamiento(datos)'!$I$33</f>
        <v>1.8641749438727514E-3</v>
      </c>
    </row>
    <row r="30" spans="2:11" ht="12.75">
      <c r="B30" s="191" t="s">
        <v>154</v>
      </c>
      <c r="C30" s="203">
        <f>'Nacionalidad-Alojamiento(datos)'!C30/'Nacionalidad-Alojamiento(datos)'!$C$33</f>
        <v>2.6107613954300178E-3</v>
      </c>
      <c r="D30" s="203">
        <f>'Nacionalidad-Alojamiento(datos)'!D30/'Nacionalidad-Alojamiento(datos)'!$D$33</f>
        <v>2.2814227657159594E-3</v>
      </c>
      <c r="E30" s="203">
        <f>'Nacionalidad-Alojamiento(datos)'!E30/'Nacionalidad-Alojamiento(datos)'!$E$33</f>
        <v>2.238007200544906E-3</v>
      </c>
      <c r="F30" s="203">
        <f>'Nacionalidad-Alojamiento(datos)'!F30/'Nacionalidad-Alojamiento(datos)'!$F$33</f>
        <v>1.557398433114876E-3</v>
      </c>
      <c r="G30" s="203">
        <f>'Nacionalidad-Alojamiento(datos)'!G30/'Nacionalidad-Alojamiento(datos)'!$G$33</f>
        <v>2.2367919864495788E-3</v>
      </c>
      <c r="H30" s="203">
        <f>'Nacionalidad-Alojamiento(datos)'!H30/'Nacionalidad-Alojamiento(datos)'!$H$33</f>
        <v>2.2928834090417478E-2</v>
      </c>
      <c r="I30" s="203">
        <f>'Nacionalidad-Alojamiento(datos)'!I30/'Nacionalidad-Alojamiento(datos)'!$I$33</f>
        <v>2.8876435405087715E-3</v>
      </c>
      <c r="J30" s="192"/>
      <c r="K30" s="192"/>
    </row>
    <row r="31" spans="2:11" ht="12.75">
      <c r="B31" s="191" t="s">
        <v>155</v>
      </c>
      <c r="C31" s="203">
        <f>'Nacionalidad-Alojamiento(datos)'!C31/'Nacionalidad-Alojamiento(datos)'!$C$33</f>
        <v>9.9424232004506653E-3</v>
      </c>
      <c r="D31" s="203">
        <f>'Nacionalidad-Alojamiento(datos)'!D31/'Nacionalidad-Alojamiento(datos)'!$D$33</f>
        <v>1.63383736682166E-2</v>
      </c>
      <c r="E31" s="203">
        <f>'Nacionalidad-Alojamiento(datos)'!E31/'Nacionalidad-Alojamiento(datos)'!$E$33</f>
        <v>1.4945995913204243E-2</v>
      </c>
      <c r="F31" s="203">
        <f>'Nacionalidad-Alojamiento(datos)'!F31/'Nacionalidad-Alojamiento(datos)'!$F$33</f>
        <v>2.1645466547555992E-2</v>
      </c>
      <c r="G31" s="203">
        <f>'Nacionalidad-Alojamiento(datos)'!G31/'Nacionalidad-Alojamiento(datos)'!$G$33</f>
        <v>6.4348291204382813E-3</v>
      </c>
      <c r="H31" s="203">
        <f>'Nacionalidad-Alojamiento(datos)'!H31/'Nacionalidad-Alojamiento(datos)'!$H$33</f>
        <v>1.1031797534068787E-2</v>
      </c>
      <c r="I31" s="203">
        <f>'Nacionalidad-Alojamiento(datos)'!I31/'Nacionalidad-Alojamiento(datos)'!$I$33</f>
        <v>4.5652086086790909E-3</v>
      </c>
    </row>
    <row r="32" spans="2:11" s="195" customFormat="1" ht="25.5">
      <c r="B32" s="193" t="s">
        <v>156</v>
      </c>
      <c r="C32" s="204">
        <f>'Nacionalidad-Alojamiento(datos)'!C32/'Nacionalidad-Alojamiento(datos)'!$C$33</f>
        <v>0.8101648291351774</v>
      </c>
      <c r="D32" s="204">
        <f>'Nacionalidad-Alojamiento(datos)'!D32/'Nacionalidad-Alojamiento(datos)'!$D$33</f>
        <v>0.76895617471533706</v>
      </c>
      <c r="E32" s="204">
        <f>'Nacionalidad-Alojamiento(datos)'!E32/'Nacionalidad-Alojamiento(datos)'!$E$33</f>
        <v>0.65384839933832828</v>
      </c>
      <c r="F32" s="204">
        <f>'Nacionalidad-Alojamiento(datos)'!F32/'Nacionalidad-Alojamiento(datos)'!$F$33</f>
        <v>0.78040682093080249</v>
      </c>
      <c r="G32" s="204">
        <f>'Nacionalidad-Alojamiento(datos)'!G32/'Nacionalidad-Alojamiento(datos)'!$G$33</f>
        <v>0.79055198515288794</v>
      </c>
      <c r="H32" s="204">
        <f>'Nacionalidad-Alojamiento(datos)'!H32/'Nacionalidad-Alojamiento(datos)'!$H$33</f>
        <v>0.8071598529093662</v>
      </c>
      <c r="I32" s="204">
        <f>'Nacionalidad-Alojamiento(datos)'!I32/'Nacionalidad-Alojamiento(datos)'!$I$33</f>
        <v>0.84480984068903286</v>
      </c>
    </row>
    <row r="33" spans="2:9" ht="12.75">
      <c r="B33" s="196" t="s">
        <v>92</v>
      </c>
      <c r="C33" s="205">
        <f>'Nacionalidad-Alojamiento(datos)'!C33/'Nacionalidad-Alojamiento(datos)'!$C$33</f>
        <v>1</v>
      </c>
      <c r="D33" s="205">
        <f>'Nacionalidad-Alojamiento(datos)'!D33/'Nacionalidad-Alojamiento(datos)'!$D$33</f>
        <v>1</v>
      </c>
      <c r="E33" s="205">
        <f>'Nacionalidad-Alojamiento(datos)'!E33/'Nacionalidad-Alojamiento(datos)'!$E$33</f>
        <v>1</v>
      </c>
      <c r="F33" s="205">
        <f>'Nacionalidad-Alojamiento(datos)'!F33/'Nacionalidad-Alojamiento(datos)'!$F$33</f>
        <v>1</v>
      </c>
      <c r="G33" s="205">
        <f>'Nacionalidad-Alojamiento(datos)'!G33/'Nacionalidad-Alojamiento(datos)'!$G$33</f>
        <v>1</v>
      </c>
      <c r="H33" s="205">
        <f>'Nacionalidad-Alojamiento(datos)'!H33/'Nacionalidad-Alojamiento(datos)'!$H$33</f>
        <v>1</v>
      </c>
      <c r="I33" s="205">
        <f>'Nacionalidad-Alojamiento(datos)'!I33/'Nacionalidad-Alojamiento(datos)'!$I$33</f>
        <v>1</v>
      </c>
    </row>
    <row r="34" spans="2:9">
      <c r="B34" s="612" t="s">
        <v>75</v>
      </c>
      <c r="C34" s="613"/>
      <c r="D34" s="613"/>
      <c r="E34" s="613"/>
      <c r="F34" s="613"/>
      <c r="G34" s="613"/>
      <c r="H34" s="613"/>
      <c r="I34" s="614"/>
    </row>
  </sheetData>
  <mergeCells count="7">
    <mergeCell ref="B34:I34"/>
    <mergeCell ref="B7:I7"/>
    <mergeCell ref="B8:I8"/>
    <mergeCell ref="B9:B10"/>
    <mergeCell ref="C9:C10"/>
    <mergeCell ref="D9:H9"/>
    <mergeCell ref="I9:I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67"/>
  <sheetViews>
    <sheetView showGridLines="0" showRowColHeaders="0" zoomScaleNormal="100" workbookViewId="0">
      <pane xSplit="2" ySplit="11" topLeftCell="C12" activePane="bottomRight" state="frozen"/>
      <selection activeCell="B1" sqref="B1"/>
      <selection pane="topRight" activeCell="B1" sqref="B1"/>
      <selection pane="bottomLeft" activeCell="B1" sqref="B1"/>
      <selection pane="bottomRight"/>
    </sheetView>
  </sheetViews>
  <sheetFormatPr baseColWidth="10" defaultColWidth="15.85546875" defaultRowHeight="15" outlineLevelRow="1"/>
  <cols>
    <col min="1" max="1" width="15.85546875" style="129"/>
    <col min="2" max="2" width="15.5703125" style="129" customWidth="1"/>
    <col min="3" max="25" width="9.85546875" customWidth="1"/>
    <col min="27" max="16384" width="15.85546875" style="129"/>
  </cols>
  <sheetData>
    <row r="5" spans="2:26" ht="15.75" customHeight="1">
      <c r="B5" s="626" t="s">
        <v>173</v>
      </c>
      <c r="C5" s="626"/>
      <c r="D5" s="626"/>
      <c r="E5" s="626"/>
      <c r="F5" s="626"/>
      <c r="G5" s="626"/>
      <c r="H5" s="626"/>
      <c r="I5" s="626"/>
      <c r="J5" s="626"/>
      <c r="K5" s="626"/>
      <c r="L5" s="626"/>
      <c r="M5" s="626"/>
      <c r="N5" s="626"/>
      <c r="O5" s="626"/>
      <c r="P5" s="626"/>
      <c r="Q5" s="626"/>
      <c r="R5" s="626"/>
      <c r="S5" s="626"/>
      <c r="T5" s="626"/>
      <c r="U5" s="626"/>
      <c r="V5" s="626"/>
      <c r="W5" s="626"/>
      <c r="X5" s="626"/>
      <c r="Y5" s="626"/>
    </row>
    <row r="6" spans="2:26" s="136" customFormat="1" ht="25.5">
      <c r="B6" s="130" t="s">
        <v>133</v>
      </c>
      <c r="C6" s="131" t="s">
        <v>134</v>
      </c>
      <c r="D6" s="131" t="s">
        <v>136</v>
      </c>
      <c r="E6" s="131" t="s">
        <v>137</v>
      </c>
      <c r="F6" s="131" t="s">
        <v>138</v>
      </c>
      <c r="G6" s="132" t="s">
        <v>139</v>
      </c>
      <c r="H6" s="132" t="s">
        <v>140</v>
      </c>
      <c r="I6" s="132" t="s">
        <v>141</v>
      </c>
      <c r="J6" s="132" t="s">
        <v>142</v>
      </c>
      <c r="K6" s="131" t="s">
        <v>143</v>
      </c>
      <c r="L6" s="133" t="s">
        <v>144</v>
      </c>
      <c r="M6" s="133" t="s">
        <v>145</v>
      </c>
      <c r="N6" s="133" t="s">
        <v>146</v>
      </c>
      <c r="O6" s="133" t="s">
        <v>147</v>
      </c>
      <c r="P6" s="131" t="s">
        <v>148</v>
      </c>
      <c r="Q6" s="131" t="s">
        <v>149</v>
      </c>
      <c r="R6" s="131" t="s">
        <v>150</v>
      </c>
      <c r="S6" s="134" t="s">
        <v>151</v>
      </c>
      <c r="T6" s="134" t="s">
        <v>152</v>
      </c>
      <c r="U6" s="134" t="s">
        <v>153</v>
      </c>
      <c r="V6" s="134" t="s">
        <v>154</v>
      </c>
      <c r="W6" s="134" t="s">
        <v>155</v>
      </c>
      <c r="X6" s="134" t="s">
        <v>156</v>
      </c>
      <c r="Y6" s="130" t="s">
        <v>92</v>
      </c>
      <c r="Z6"/>
    </row>
    <row r="7" spans="2:26">
      <c r="B7" s="34" t="s">
        <v>32</v>
      </c>
      <c r="C7" s="138">
        <v>0.31399046104928457</v>
      </c>
      <c r="D7" s="138">
        <v>4.9739846798670329E-2</v>
      </c>
      <c r="E7" s="138">
        <v>2.81688105217517E-2</v>
      </c>
      <c r="F7" s="138">
        <v>4.3871946813123286E-2</v>
      </c>
      <c r="G7" s="138">
        <v>1.9460904755022403E-2</v>
      </c>
      <c r="H7" s="138">
        <v>0.38491111432287906</v>
      </c>
      <c r="I7" s="138">
        <v>1.80806474924122E-2</v>
      </c>
      <c r="J7" s="138">
        <v>4.6393987570458158E-2</v>
      </c>
      <c r="K7" s="138">
        <v>9.538950715421303E-3</v>
      </c>
      <c r="L7" s="138">
        <v>1.5392397745338921E-3</v>
      </c>
      <c r="M7" s="138">
        <v>4.2708483884954474E-3</v>
      </c>
      <c r="N7" s="138">
        <v>3.6132389073565544E-3</v>
      </c>
      <c r="O7" s="138">
        <v>1.1562364503540974E-4</v>
      </c>
      <c r="P7" s="138">
        <v>5.1452522040757332E-3</v>
      </c>
      <c r="Q7" s="138">
        <v>4.9429108252637662E-3</v>
      </c>
      <c r="R7" s="138">
        <v>1.6216216216216217E-2</v>
      </c>
      <c r="S7" s="138">
        <v>1.5168376933082815E-2</v>
      </c>
      <c r="T7" s="138">
        <v>2.4981933805463218E-2</v>
      </c>
      <c r="U7" s="138">
        <v>9.4666859372741728E-4</v>
      </c>
      <c r="V7" s="138">
        <v>3.9022980199450788E-3</v>
      </c>
      <c r="W7" s="138">
        <v>1.4539673363202775E-2</v>
      </c>
      <c r="X7" s="138">
        <v>0.68600953895071537</v>
      </c>
      <c r="Y7" s="140">
        <v>1</v>
      </c>
    </row>
    <row r="8" spans="2:26">
      <c r="B8" s="34" t="s">
        <v>33</v>
      </c>
      <c r="C8" s="138">
        <v>0.26042779965740892</v>
      </c>
      <c r="D8" s="138">
        <v>5.5429483331625257E-2</v>
      </c>
      <c r="E8" s="138">
        <v>3.6220956619767798E-2</v>
      </c>
      <c r="F8" s="138">
        <v>4.8131121619841004E-2</v>
      </c>
      <c r="G8" s="138">
        <v>2.3593399997071871E-2</v>
      </c>
      <c r="H8" s="138">
        <v>0.4261379441605786</v>
      </c>
      <c r="I8" s="138">
        <v>2.7692780697773159E-2</v>
      </c>
      <c r="J8" s="138">
        <v>2.1785280295155411E-2</v>
      </c>
      <c r="K8" s="138">
        <v>1.5892420537897311E-2</v>
      </c>
      <c r="L8" s="138">
        <v>3.5210752089952124E-3</v>
      </c>
      <c r="M8" s="138">
        <v>6.8298610602755367E-3</v>
      </c>
      <c r="N8" s="138">
        <v>4.5093187707714154E-3</v>
      </c>
      <c r="O8" s="138">
        <v>1.0321654978551454E-3</v>
      </c>
      <c r="P8" s="138">
        <v>9.4944585157313733E-3</v>
      </c>
      <c r="Q8" s="138">
        <v>6.1197897603326359E-3</v>
      </c>
      <c r="R8" s="138">
        <v>1.8988917031462747E-2</v>
      </c>
      <c r="S8" s="138">
        <v>2.1375342225085282E-2</v>
      </c>
      <c r="T8" s="138">
        <v>1.8308127022239142E-2</v>
      </c>
      <c r="U8" s="138">
        <v>1.8374009926357554E-3</v>
      </c>
      <c r="V8" s="138">
        <v>2.7963632636926637E-3</v>
      </c>
      <c r="W8" s="138">
        <v>5.7684142717010969E-3</v>
      </c>
      <c r="X8" s="138">
        <v>0.73957220034259108</v>
      </c>
      <c r="Y8" s="140">
        <v>1</v>
      </c>
    </row>
    <row r="9" spans="2:26">
      <c r="B9" s="34" t="s">
        <v>34</v>
      </c>
      <c r="C9" s="138">
        <v>0.21430101218910336</v>
      </c>
      <c r="D9" s="138">
        <v>3.5496456872549841E-2</v>
      </c>
      <c r="E9" s="138">
        <v>3.7340186794051641E-2</v>
      </c>
      <c r="F9" s="138">
        <v>5.6289633209486829E-2</v>
      </c>
      <c r="G9" s="138">
        <v>1.914499352832174E-2</v>
      </c>
      <c r="H9" s="138">
        <v>0.4848357869840117</v>
      </c>
      <c r="I9" s="138">
        <v>3.3615479881926792E-2</v>
      </c>
      <c r="J9" s="138">
        <v>1.7906528480040228E-2</v>
      </c>
      <c r="K9" s="138">
        <v>1.4265627473438184E-2</v>
      </c>
      <c r="L9" s="138">
        <v>2.7283478131314544E-3</v>
      </c>
      <c r="M9" s="138">
        <v>3.3801715227533033E-3</v>
      </c>
      <c r="N9" s="138">
        <v>6.1085193358847573E-3</v>
      </c>
      <c r="O9" s="138">
        <v>2.0485888016686686E-3</v>
      </c>
      <c r="P9" s="138">
        <v>6.3413135178925608E-3</v>
      </c>
      <c r="Q9" s="138">
        <v>4.8979895894441803E-3</v>
      </c>
      <c r="R9" s="138">
        <v>1.5662392565485003E-2</v>
      </c>
      <c r="S9" s="138">
        <v>2.01879114637167E-2</v>
      </c>
      <c r="T9" s="138">
        <v>1.7832034341797729E-2</v>
      </c>
      <c r="U9" s="138">
        <v>2.5141771656842751E-3</v>
      </c>
      <c r="V9" s="138">
        <v>2.4583065620024025E-3</v>
      </c>
      <c r="W9" s="138">
        <v>1.6910169381046829E-2</v>
      </c>
      <c r="X9" s="138">
        <v>0.78569898781089664</v>
      </c>
      <c r="Y9" s="140">
        <v>1</v>
      </c>
    </row>
    <row r="10" spans="2:26">
      <c r="B10" s="34" t="s">
        <v>35</v>
      </c>
      <c r="C10" s="138">
        <v>0.22278610488217476</v>
      </c>
      <c r="D10" s="138">
        <v>5.8470042094496244E-2</v>
      </c>
      <c r="E10" s="138">
        <v>3.6055706361383215E-2</v>
      </c>
      <c r="F10" s="138">
        <v>6.0535426255950271E-2</v>
      </c>
      <c r="G10" s="138">
        <v>2.0899720681380071E-2</v>
      </c>
      <c r="H10" s="138">
        <v>0.45407962547700537</v>
      </c>
      <c r="I10" s="138">
        <v>3.1393839254101261E-2</v>
      </c>
      <c r="J10" s="138">
        <v>1.7840985089893388E-2</v>
      </c>
      <c r="K10" s="138">
        <v>1.5234666981391871E-2</v>
      </c>
      <c r="L10" s="138">
        <v>1.3867579369762776E-3</v>
      </c>
      <c r="M10" s="138">
        <v>3.1374168928754082E-3</v>
      </c>
      <c r="N10" s="138">
        <v>9.7859868602226674E-3</v>
      </c>
      <c r="O10" s="138">
        <v>9.2450529131751834E-4</v>
      </c>
      <c r="P10" s="138">
        <v>8.615602502065384E-3</v>
      </c>
      <c r="Q10" s="138">
        <v>3.48164758645108E-3</v>
      </c>
      <c r="R10" s="138">
        <v>1.4133128761949722E-2</v>
      </c>
      <c r="S10" s="138">
        <v>1.2913568590424486E-2</v>
      </c>
      <c r="T10" s="138">
        <v>2.534521420984303E-2</v>
      </c>
      <c r="U10" s="138">
        <v>1.9768676973917149E-3</v>
      </c>
      <c r="V10" s="138">
        <v>2.9997246154451393E-3</v>
      </c>
      <c r="W10" s="138">
        <v>1.3238128958652976E-2</v>
      </c>
      <c r="X10" s="138">
        <v>0.77721389511782524</v>
      </c>
      <c r="Y10" s="140">
        <v>1</v>
      </c>
    </row>
    <row r="11" spans="2:26">
      <c r="B11" s="34" t="s">
        <v>36</v>
      </c>
      <c r="C11" s="138">
        <v>0.1955432772075226</v>
      </c>
      <c r="D11" s="138">
        <v>4.47101224923988E-2</v>
      </c>
      <c r="E11" s="138">
        <v>3.677153540212913E-2</v>
      </c>
      <c r="F11" s="138">
        <v>5.9793437963911185E-2</v>
      </c>
      <c r="G11" s="138">
        <v>2.992847333031667E-2</v>
      </c>
      <c r="H11" s="138">
        <v>0.43443917851500791</v>
      </c>
      <c r="I11" s="138">
        <v>2.4625497154016528E-2</v>
      </c>
      <c r="J11" s="138">
        <v>1.4464105678471346E-2</v>
      </c>
      <c r="K11" s="138">
        <v>9.5850500527916035E-2</v>
      </c>
      <c r="L11" s="138">
        <v>4.0550302857097494E-2</v>
      </c>
      <c r="M11" s="138">
        <v>1.8250811720529982E-2</v>
      </c>
      <c r="N11" s="138">
        <v>1.462287742027674E-2</v>
      </c>
      <c r="O11" s="138">
        <v>2.2426508530011827E-2</v>
      </c>
      <c r="P11" s="138">
        <v>7.6289821937491568E-3</v>
      </c>
      <c r="Q11" s="138">
        <v>5.8904316209800979E-3</v>
      </c>
      <c r="R11" s="138">
        <v>1.2193669770654218E-2</v>
      </c>
      <c r="S11" s="138">
        <v>1.1828494764501814E-2</v>
      </c>
      <c r="T11" s="138">
        <v>1.2812879563695253E-2</v>
      </c>
      <c r="U11" s="138">
        <v>2.3656989529003626E-3</v>
      </c>
      <c r="V11" s="138">
        <v>2.0560940563798453E-3</v>
      </c>
      <c r="W11" s="138">
        <v>9.0976208054490467E-3</v>
      </c>
      <c r="X11" s="138">
        <v>0.80445672279247737</v>
      </c>
      <c r="Y11" s="140">
        <v>1</v>
      </c>
    </row>
    <row r="12" spans="2:26">
      <c r="B12" s="34" t="s">
        <v>37</v>
      </c>
      <c r="C12" s="138">
        <v>0.11312469796197237</v>
      </c>
      <c r="D12" s="138">
        <v>3.7336066256728161E-2</v>
      </c>
      <c r="E12" s="138">
        <v>2.3821426785982102E-2</v>
      </c>
      <c r="F12" s="138">
        <v>5.694145878118282E-2</v>
      </c>
      <c r="G12" s="138">
        <v>1.6830808712026531E-2</v>
      </c>
      <c r="H12" s="138">
        <v>0.39717375726974286</v>
      </c>
      <c r="I12" s="138">
        <v>2.6596010598410238E-2</v>
      </c>
      <c r="J12" s="138">
        <v>1.8430568748021129E-2</v>
      </c>
      <c r="K12" s="138">
        <v>0.2577113432985052</v>
      </c>
      <c r="L12" s="138">
        <v>7.9204785948774351E-2</v>
      </c>
      <c r="M12" s="138">
        <v>6.4015397690346448E-2</v>
      </c>
      <c r="N12" s="138">
        <v>4.9650885700478264E-2</v>
      </c>
      <c r="O12" s="138">
        <v>6.4840273958906167E-2</v>
      </c>
      <c r="P12" s="138">
        <v>4.9825859454415171E-3</v>
      </c>
      <c r="Q12" s="138">
        <v>5.9907680514589478E-3</v>
      </c>
      <c r="R12" s="138">
        <v>6.4323684780616241E-3</v>
      </c>
      <c r="S12" s="138">
        <v>1.0856704827609191E-2</v>
      </c>
      <c r="T12" s="138">
        <v>9.631888550050826E-3</v>
      </c>
      <c r="U12" s="138">
        <v>3.0328784015730974E-3</v>
      </c>
      <c r="V12" s="138">
        <v>2.3746438034294858E-3</v>
      </c>
      <c r="W12" s="138">
        <v>8.7320235298038625E-3</v>
      </c>
      <c r="X12" s="138">
        <v>0.88687530203802767</v>
      </c>
      <c r="Y12" s="140">
        <v>1</v>
      </c>
    </row>
    <row r="13" spans="2:26">
      <c r="B13" s="34" t="s">
        <v>38</v>
      </c>
      <c r="C13" s="138">
        <v>7.911288258309869E-2</v>
      </c>
      <c r="D13" s="138">
        <v>4.8369108128862401E-2</v>
      </c>
      <c r="E13" s="138">
        <v>3.4793578820345922E-2</v>
      </c>
      <c r="F13" s="138">
        <v>6.4550042052144666E-2</v>
      </c>
      <c r="G13" s="138">
        <v>2.4499945149376531E-2</v>
      </c>
      <c r="H13" s="138">
        <v>0.37036969320217938</v>
      </c>
      <c r="I13" s="138">
        <v>2.9820455625845614E-2</v>
      </c>
      <c r="J13" s="138">
        <v>2.9171389914798698E-2</v>
      </c>
      <c r="K13" s="138">
        <v>0.26778074377445421</v>
      </c>
      <c r="L13" s="138">
        <v>7.6068672980582883E-2</v>
      </c>
      <c r="M13" s="138">
        <v>6.8033056642410508E-2</v>
      </c>
      <c r="N13" s="138">
        <v>5.7584012871612973E-2</v>
      </c>
      <c r="O13" s="138">
        <v>6.6095001279847881E-2</v>
      </c>
      <c r="P13" s="138">
        <v>6.3718140929535233E-3</v>
      </c>
      <c r="Q13" s="138">
        <v>7.2768493801879551E-3</v>
      </c>
      <c r="R13" s="138">
        <v>5.8507331700003657E-3</v>
      </c>
      <c r="S13" s="138">
        <v>1.0302775441547519E-2</v>
      </c>
      <c r="T13" s="138">
        <v>1.1061542399531941E-2</v>
      </c>
      <c r="U13" s="138">
        <v>1.215855486890701E-3</v>
      </c>
      <c r="V13" s="138">
        <v>1.9289135919844955E-3</v>
      </c>
      <c r="W13" s="138">
        <v>7.5236771857973448E-3</v>
      </c>
      <c r="X13" s="138">
        <v>0.92088711741690132</v>
      </c>
      <c r="Y13" s="140">
        <v>1</v>
      </c>
    </row>
    <row r="14" spans="2:26">
      <c r="B14" s="34" t="s">
        <v>39</v>
      </c>
      <c r="C14" s="138">
        <v>8.5881260489167943E-2</v>
      </c>
      <c r="D14" s="138">
        <v>4.2322993959943093E-2</v>
      </c>
      <c r="E14" s="138">
        <v>3.4434287758874797E-2</v>
      </c>
      <c r="F14" s="138">
        <v>6.2351447824642407E-2</v>
      </c>
      <c r="G14" s="138">
        <v>1.7046761456088189E-2</v>
      </c>
      <c r="H14" s="138">
        <v>0.36802603443428777</v>
      </c>
      <c r="I14" s="138">
        <v>2.6477428588466814E-2</v>
      </c>
      <c r="J14" s="138">
        <v>2.6758559586993007E-2</v>
      </c>
      <c r="K14" s="138">
        <v>0.27598544934104596</v>
      </c>
      <c r="L14" s="138">
        <v>7.9074482676367103E-2</v>
      </c>
      <c r="M14" s="138">
        <v>7.4533791094110735E-2</v>
      </c>
      <c r="N14" s="138">
        <v>5.1651431638312192E-2</v>
      </c>
      <c r="O14" s="138">
        <v>7.0725743932255947E-2</v>
      </c>
      <c r="P14" s="138">
        <v>5.3840845778349508E-3</v>
      </c>
      <c r="Q14" s="138">
        <v>7.6331325660444873E-3</v>
      </c>
      <c r="R14" s="138">
        <v>1.2591261085506419E-2</v>
      </c>
      <c r="S14" s="138">
        <v>1.2940545053372294E-2</v>
      </c>
      <c r="T14" s="138">
        <v>1.3749861564281029E-2</v>
      </c>
      <c r="U14" s="138">
        <v>1.7208624758269938E-3</v>
      </c>
      <c r="V14" s="138">
        <v>2.1468185342000119E-3</v>
      </c>
      <c r="W14" s="138">
        <v>4.5492107034238345E-3</v>
      </c>
      <c r="X14" s="138">
        <v>0.91411873951083211</v>
      </c>
      <c r="Y14" s="140">
        <v>1</v>
      </c>
    </row>
    <row r="15" spans="2:26" ht="30">
      <c r="B15" s="87" t="str">
        <f>actualizaciones!$A$2</f>
        <v xml:space="preserve">acumulado agosto 2010 </v>
      </c>
      <c r="C15" s="142">
        <v>0.18983517086482254</v>
      </c>
      <c r="D15" s="142">
        <v>4.6596551662871064E-2</v>
      </c>
      <c r="E15" s="142">
        <v>3.3299226909445874E-2</v>
      </c>
      <c r="F15" s="142">
        <v>5.60111788246139E-2</v>
      </c>
      <c r="G15" s="142">
        <v>2.1496453315133949E-2</v>
      </c>
      <c r="H15" s="142">
        <v>0.41368758027986779</v>
      </c>
      <c r="I15" s="142">
        <v>2.691341741141649E-2</v>
      </c>
      <c r="J15" s="142">
        <v>2.4559760620980781E-2</v>
      </c>
      <c r="K15" s="142">
        <v>0.11628653158571878</v>
      </c>
      <c r="L15" s="142">
        <v>3.4850215664777404E-2</v>
      </c>
      <c r="M15" s="142">
        <v>2.9660047094038623E-2</v>
      </c>
      <c r="N15" s="142">
        <v>2.3965075579347603E-2</v>
      </c>
      <c r="O15" s="142">
        <v>2.7811193247555155E-2</v>
      </c>
      <c r="P15" s="142">
        <v>6.7453378887531367E-3</v>
      </c>
      <c r="Q15" s="142">
        <v>5.8036661444447113E-3</v>
      </c>
      <c r="R15" s="142">
        <v>1.2941976925384272E-2</v>
      </c>
      <c r="S15" s="142">
        <v>1.4568215809006814E-2</v>
      </c>
      <c r="T15" s="142">
        <v>1.6768236920848362E-2</v>
      </c>
      <c r="U15" s="142">
        <v>1.933510240810862E-3</v>
      </c>
      <c r="V15" s="142">
        <v>2.6107613954300178E-3</v>
      </c>
      <c r="W15" s="142">
        <v>9.9424232004506653E-3</v>
      </c>
      <c r="X15" s="142">
        <v>0.8101648291351774</v>
      </c>
      <c r="Y15" s="206">
        <v>1</v>
      </c>
    </row>
    <row r="16" spans="2:26" ht="15" hidden="1" customHeight="1" outlineLevel="1">
      <c r="B16" s="34" t="s">
        <v>28</v>
      </c>
      <c r="C16" s="138">
        <v>0.1189856016207221</v>
      </c>
      <c r="D16" s="138">
        <v>4.6758555820852324E-2</v>
      </c>
      <c r="E16" s="138">
        <v>3.6457202807322189E-2</v>
      </c>
      <c r="F16" s="138">
        <v>5.8407495839664279E-2</v>
      </c>
      <c r="G16" s="138">
        <v>1.2408653498299688E-2</v>
      </c>
      <c r="H16" s="138">
        <v>0.36866905433760222</v>
      </c>
      <c r="I16" s="138">
        <v>1.8757687576875768E-2</v>
      </c>
      <c r="J16" s="138">
        <v>2.1678966789667898E-2</v>
      </c>
      <c r="K16" s="138">
        <v>0.25644852036755661</v>
      </c>
      <c r="L16" s="138">
        <v>7.7165183416540051E-2</v>
      </c>
      <c r="M16" s="138">
        <v>5.8977280949280078E-2</v>
      </c>
      <c r="N16" s="138">
        <v>5.0340062224151653E-2</v>
      </c>
      <c r="O16" s="138">
        <v>6.9965993777584834E-2</v>
      </c>
      <c r="P16" s="138">
        <v>5.3089501483250126E-3</v>
      </c>
      <c r="Q16" s="138">
        <v>7.7599305404818754E-3</v>
      </c>
      <c r="R16" s="138">
        <v>8.1669199044931626E-3</v>
      </c>
      <c r="S16" s="138">
        <v>1.4769191809565154E-2</v>
      </c>
      <c r="T16" s="138">
        <v>1.173033789161421E-2</v>
      </c>
      <c r="U16" s="138">
        <v>2.912235004702988E-3</v>
      </c>
      <c r="V16" s="138">
        <v>2.6680413862962158E-3</v>
      </c>
      <c r="W16" s="138">
        <v>8.1126546559583245E-3</v>
      </c>
      <c r="X16" s="138">
        <v>0.88101439837927786</v>
      </c>
      <c r="Y16" s="140">
        <v>1</v>
      </c>
    </row>
    <row r="17" spans="2:25" ht="15" hidden="1" customHeight="1" outlineLevel="1">
      <c r="B17" s="34" t="s">
        <v>29</v>
      </c>
      <c r="C17" s="138">
        <v>8.8407626511925838E-2</v>
      </c>
      <c r="D17" s="138">
        <v>4.0242661743095071E-2</v>
      </c>
      <c r="E17" s="138">
        <v>3.8047778740721204E-2</v>
      </c>
      <c r="F17" s="138">
        <v>6.6110252835449718E-2</v>
      </c>
      <c r="G17" s="138">
        <v>1.1191077282489921E-2</v>
      </c>
      <c r="H17" s="138">
        <v>0.37392139869625834</v>
      </c>
      <c r="I17" s="138">
        <v>1.8934398432495572E-2</v>
      </c>
      <c r="J17" s="138">
        <v>1.8510493989977016E-2</v>
      </c>
      <c r="K17" s="138">
        <v>0.28801951844455331</v>
      </c>
      <c r="L17" s="138">
        <v>8.8793850559553869E-2</v>
      </c>
      <c r="M17" s="138">
        <v>7.3448509740382084E-2</v>
      </c>
      <c r="N17" s="138">
        <v>5.0567089943102606E-2</v>
      </c>
      <c r="O17" s="138">
        <v>7.5210068201514754E-2</v>
      </c>
      <c r="P17" s="138">
        <v>5.9440822939824407E-3</v>
      </c>
      <c r="Q17" s="138">
        <v>7.6585402615019409E-3</v>
      </c>
      <c r="R17" s="138">
        <v>8.3933079618674408E-3</v>
      </c>
      <c r="S17" s="138">
        <v>1.2962055842345228E-2</v>
      </c>
      <c r="T17" s="138">
        <v>1.1304118467161535E-2</v>
      </c>
      <c r="U17" s="138">
        <v>2.3927050755491916E-3</v>
      </c>
      <c r="V17" s="138">
        <v>1.8840197445269226E-3</v>
      </c>
      <c r="W17" s="138">
        <v>6.0759636760993252E-3</v>
      </c>
      <c r="X17" s="138">
        <v>0.9115923734880742</v>
      </c>
      <c r="Y17" s="140">
        <v>1</v>
      </c>
    </row>
    <row r="18" spans="2:25" ht="15" hidden="1" customHeight="1" outlineLevel="1">
      <c r="B18" s="34" t="s">
        <v>30</v>
      </c>
      <c r="C18" s="138">
        <v>0.14063014149391248</v>
      </c>
      <c r="D18" s="138">
        <v>5.2122408687068113E-2</v>
      </c>
      <c r="E18" s="138">
        <v>3.0108588351431393E-2</v>
      </c>
      <c r="F18" s="138">
        <v>5.8209937479434024E-2</v>
      </c>
      <c r="G18" s="138">
        <v>1.6025008226390261E-2</v>
      </c>
      <c r="H18" s="138">
        <v>0.48692003948667323</v>
      </c>
      <c r="I18" s="138">
        <v>2.3848305363606451E-2</v>
      </c>
      <c r="J18" s="138">
        <v>1.2520565975649885E-2</v>
      </c>
      <c r="K18" s="138">
        <v>0.11405890095426127</v>
      </c>
      <c r="L18" s="138">
        <v>2.4934188877920368E-2</v>
      </c>
      <c r="M18" s="138">
        <v>2.8685422836459362E-2</v>
      </c>
      <c r="N18" s="138">
        <v>3.0215531424810795E-2</v>
      </c>
      <c r="O18" s="138">
        <v>3.0223757815070747E-2</v>
      </c>
      <c r="P18" s="138">
        <v>9.4850279697268839E-3</v>
      </c>
      <c r="Q18" s="138">
        <v>6.1451135241855871E-3</v>
      </c>
      <c r="R18" s="138">
        <v>1.3573543928923988E-2</v>
      </c>
      <c r="S18" s="138">
        <v>1.2339585389930898E-2</v>
      </c>
      <c r="T18" s="138">
        <v>1.121256992431721E-2</v>
      </c>
      <c r="U18" s="138">
        <v>1.8591641987495886E-3</v>
      </c>
      <c r="V18" s="138">
        <v>1.2833168805528134E-3</v>
      </c>
      <c r="W18" s="138">
        <v>9.6577821651859172E-3</v>
      </c>
      <c r="X18" s="138">
        <v>0.85936985850608749</v>
      </c>
      <c r="Y18" s="140">
        <v>1</v>
      </c>
    </row>
    <row r="19" spans="2:25" ht="15" hidden="1" customHeight="1" outlineLevel="1">
      <c r="B19" s="34" t="s">
        <v>31</v>
      </c>
      <c r="C19" s="138">
        <v>0.23645676638041016</v>
      </c>
      <c r="D19" s="138">
        <v>4.4080964259192258E-2</v>
      </c>
      <c r="E19" s="138">
        <v>3.6016908810480419E-2</v>
      </c>
      <c r="F19" s="138">
        <v>5.4496639183502484E-2</v>
      </c>
      <c r="G19" s="138">
        <v>1.2281737342193956E-2</v>
      </c>
      <c r="H19" s="138">
        <v>0.47715977683416799</v>
      </c>
      <c r="I19" s="138">
        <v>2.2221375935411392E-2</v>
      </c>
      <c r="J19" s="138">
        <v>1.642325342270122E-2</v>
      </c>
      <c r="K19" s="138">
        <v>2.3059199878134699E-2</v>
      </c>
      <c r="L19" s="138">
        <v>4.3890549726755147E-3</v>
      </c>
      <c r="M19" s="138">
        <v>7.0358169735514212E-3</v>
      </c>
      <c r="N19" s="138">
        <v>9.1589390102252612E-3</v>
      </c>
      <c r="O19" s="138">
        <v>2.4753889216825027E-3</v>
      </c>
      <c r="P19" s="138">
        <v>8.5305710531827783E-3</v>
      </c>
      <c r="Q19" s="138">
        <v>5.4077727212140832E-3</v>
      </c>
      <c r="R19" s="138">
        <v>1.2177009349353543E-2</v>
      </c>
      <c r="S19" s="138">
        <v>1.6270921796751527E-2</v>
      </c>
      <c r="T19" s="138">
        <v>1.6489898509054211E-2</v>
      </c>
      <c r="U19" s="138">
        <v>3.6559590227926196E-3</v>
      </c>
      <c r="V19" s="138">
        <v>2.3040158424890989E-3</v>
      </c>
      <c r="W19" s="138">
        <v>1.2967229658967572E-2</v>
      </c>
      <c r="X19" s="138">
        <v>0.76354323361958987</v>
      </c>
      <c r="Y19" s="140">
        <v>1</v>
      </c>
    </row>
    <row r="20" spans="2:25" ht="15" hidden="1" customHeight="1" outlineLevel="1">
      <c r="B20" s="34" t="s">
        <v>32</v>
      </c>
      <c r="C20" s="138">
        <v>0.32271173848439821</v>
      </c>
      <c r="D20" s="138">
        <v>5.8736998514115901E-2</v>
      </c>
      <c r="E20" s="138">
        <v>2.7459138187221396E-2</v>
      </c>
      <c r="F20" s="138">
        <v>4.1575037147102527E-2</v>
      </c>
      <c r="G20" s="138">
        <v>2.0230312035661217E-2</v>
      </c>
      <c r="H20" s="138">
        <v>0.37462109955423478</v>
      </c>
      <c r="I20" s="138">
        <v>1.9457652303120358E-2</v>
      </c>
      <c r="J20" s="138">
        <v>4.5668647845468056E-2</v>
      </c>
      <c r="K20" s="138">
        <v>1.1277860326894502E-2</v>
      </c>
      <c r="L20" s="138">
        <v>2.2659732540861815E-3</v>
      </c>
      <c r="M20" s="138">
        <v>3.8335809806835067E-3</v>
      </c>
      <c r="N20" s="138">
        <v>5.1263001485884101E-3</v>
      </c>
      <c r="O20" s="138">
        <v>5.200594353640416E-5</v>
      </c>
      <c r="P20" s="138">
        <v>5.7726597325408616E-3</v>
      </c>
      <c r="Q20" s="138">
        <v>5.1188707280832094E-3</v>
      </c>
      <c r="R20" s="138">
        <v>1.1961367013372956E-2</v>
      </c>
      <c r="S20" s="138">
        <v>1.1723625557206538E-2</v>
      </c>
      <c r="T20" s="138">
        <v>2.610698365527489E-2</v>
      </c>
      <c r="U20" s="138">
        <v>1.7830609212481426E-3</v>
      </c>
      <c r="V20" s="138">
        <v>4.0490341753343243E-3</v>
      </c>
      <c r="W20" s="138">
        <v>1.1745913818722139E-2</v>
      </c>
      <c r="X20" s="138">
        <v>0.86793800102823848</v>
      </c>
      <c r="Y20" s="140">
        <v>1</v>
      </c>
    </row>
    <row r="21" spans="2:25" ht="15" hidden="1" customHeight="1" outlineLevel="1">
      <c r="B21" s="34" t="s">
        <v>33</v>
      </c>
      <c r="C21" s="138">
        <v>0.25774694982076068</v>
      </c>
      <c r="D21" s="138">
        <v>6.3173119542142636E-2</v>
      </c>
      <c r="E21" s="138">
        <v>3.4899182730814389E-2</v>
      </c>
      <c r="F21" s="138">
        <v>4.3670635074922824E-2</v>
      </c>
      <c r="G21" s="138">
        <v>1.6804174215973685E-2</v>
      </c>
      <c r="H21" s="138">
        <v>0.43356480221463617</v>
      </c>
      <c r="I21" s="138">
        <v>2.5567850449847978E-2</v>
      </c>
      <c r="J21" s="138">
        <v>1.9059246183873904E-2</v>
      </c>
      <c r="K21" s="138">
        <v>1.7861725207816547E-2</v>
      </c>
      <c r="L21" s="138">
        <v>4.5023678255662952E-3</v>
      </c>
      <c r="M21" s="138">
        <v>6.4930520455057971E-3</v>
      </c>
      <c r="N21" s="138">
        <v>6.2986492896523298E-3</v>
      </c>
      <c r="O21" s="138">
        <v>5.6765604709212354E-4</v>
      </c>
      <c r="P21" s="138">
        <v>1.053662936725791E-2</v>
      </c>
      <c r="Q21" s="138">
        <v>6.5708131478471841E-3</v>
      </c>
      <c r="R21" s="138">
        <v>1.218516473689531E-2</v>
      </c>
      <c r="S21" s="138">
        <v>1.3561536248337856E-2</v>
      </c>
      <c r="T21" s="138">
        <v>2.3724912324357111E-2</v>
      </c>
      <c r="U21" s="138">
        <v>3.8647267863669236E-3</v>
      </c>
      <c r="V21" s="138">
        <v>2.8616085661630338E-3</v>
      </c>
      <c r="W21" s="138">
        <v>1.4346923381985862E-2</v>
      </c>
      <c r="X21" s="138">
        <v>0.74225305017923937</v>
      </c>
      <c r="Y21" s="140">
        <v>1</v>
      </c>
    </row>
    <row r="22" spans="2:25" ht="15" hidden="1" customHeight="1" outlineLevel="1">
      <c r="B22" s="34" t="s">
        <v>34</v>
      </c>
      <c r="C22" s="138">
        <v>0.20057133819662731</v>
      </c>
      <c r="D22" s="138">
        <v>5.2547298499495881E-2</v>
      </c>
      <c r="E22" s="138">
        <v>3.6425281220963564E-2</v>
      </c>
      <c r="F22" s="138">
        <v>5.6105806298558804E-2</v>
      </c>
      <c r="G22" s="138">
        <v>1.2988553466579681E-2</v>
      </c>
      <c r="H22" s="138">
        <v>0.48553861969436374</v>
      </c>
      <c r="I22" s="138">
        <v>3.0494434889192019E-2</v>
      </c>
      <c r="J22" s="138">
        <v>1.7753000019769486E-2</v>
      </c>
      <c r="K22" s="138">
        <v>1.8375738884605499E-2</v>
      </c>
      <c r="L22" s="138">
        <v>3.4794298479726392E-3</v>
      </c>
      <c r="M22" s="138">
        <v>4.6062906510092325E-3</v>
      </c>
      <c r="N22" s="138">
        <v>9.8550896546270479E-3</v>
      </c>
      <c r="O22" s="138">
        <v>4.349287309965799E-4</v>
      </c>
      <c r="P22" s="138">
        <v>7.0181681592629934E-3</v>
      </c>
      <c r="Q22" s="138">
        <v>5.7133819662732541E-3</v>
      </c>
      <c r="R22" s="138">
        <v>1.4263685427910563E-2</v>
      </c>
      <c r="S22" s="138">
        <v>1.6171440997963742E-2</v>
      </c>
      <c r="T22" s="138">
        <v>2.2606409267935869E-2</v>
      </c>
      <c r="U22" s="138">
        <v>3.8847043473103611E-3</v>
      </c>
      <c r="V22" s="138">
        <v>2.7084198248423382E-3</v>
      </c>
      <c r="W22" s="138">
        <v>1.6833718838344898E-2</v>
      </c>
      <c r="X22" s="138">
        <v>0.79942866180337269</v>
      </c>
      <c r="Y22" s="140">
        <v>1</v>
      </c>
    </row>
    <row r="23" spans="2:25" ht="15" hidden="1" customHeight="1" outlineLevel="1">
      <c r="B23" s="34" t="s">
        <v>35</v>
      </c>
      <c r="C23" s="138">
        <v>0.2219204520583378</v>
      </c>
      <c r="D23" s="138">
        <v>5.2617441652241387E-2</v>
      </c>
      <c r="E23" s="138">
        <v>3.7605205037903662E-2</v>
      </c>
      <c r="F23" s="138">
        <v>5.9024254362402752E-2</v>
      </c>
      <c r="G23" s="138">
        <v>1.5877753238225989E-2</v>
      </c>
      <c r="H23" s="138">
        <v>0.46429495214787403</v>
      </c>
      <c r="I23" s="138">
        <v>4.7295011838675662E-2</v>
      </c>
      <c r="J23" s="138">
        <v>1.5808113969637279E-2</v>
      </c>
      <c r="K23" s="138">
        <v>1.5091824349867685E-2</v>
      </c>
      <c r="L23" s="138">
        <v>1.2535068345967885E-3</v>
      </c>
      <c r="M23" s="138">
        <v>5.1732028094470645E-4</v>
      </c>
      <c r="N23" s="138">
        <v>9.6301159991245347E-3</v>
      </c>
      <c r="O23" s="138">
        <v>3.6908812352016555E-3</v>
      </c>
      <c r="P23" s="138">
        <v>7.0534630613422475E-3</v>
      </c>
      <c r="Q23" s="138">
        <v>5.0637696730933763E-3</v>
      </c>
      <c r="R23" s="138">
        <v>1.6603991324936826E-2</v>
      </c>
      <c r="S23" s="138">
        <v>1.1798881792315804E-2</v>
      </c>
      <c r="T23" s="138">
        <v>1.302254322608886E-2</v>
      </c>
      <c r="U23" s="138">
        <v>3.919695974850276E-3</v>
      </c>
      <c r="V23" s="138">
        <v>2.6562406733122426E-3</v>
      </c>
      <c r="W23" s="138">
        <v>1.0346405618894128E-2</v>
      </c>
      <c r="X23" s="138">
        <v>0.77807954794166223</v>
      </c>
      <c r="Y23" s="140">
        <v>1</v>
      </c>
    </row>
    <row r="24" spans="2:25" ht="15" hidden="1" customHeight="1" outlineLevel="1">
      <c r="B24" s="34" t="s">
        <v>36</v>
      </c>
      <c r="C24" s="138">
        <v>0.19989811842520194</v>
      </c>
      <c r="D24" s="138">
        <v>4.7520477387950483E-2</v>
      </c>
      <c r="E24" s="138">
        <v>3.3847323182909769E-2</v>
      </c>
      <c r="F24" s="138">
        <v>6.6748603171266158E-2</v>
      </c>
      <c r="G24" s="138">
        <v>2.0877636994331827E-2</v>
      </c>
      <c r="H24" s="138">
        <v>0.40285268409434555</v>
      </c>
      <c r="I24" s="138">
        <v>2.8494497586376979E-2</v>
      </c>
      <c r="J24" s="138">
        <v>1.7853533107468889E-2</v>
      </c>
      <c r="K24" s="138">
        <v>0.11591050593096311</v>
      </c>
      <c r="L24" s="138">
        <v>3.9628698260735971E-2</v>
      </c>
      <c r="M24" s="138">
        <v>2.0392486638150607E-2</v>
      </c>
      <c r="N24" s="138">
        <v>2.9359682388233485E-2</v>
      </c>
      <c r="O24" s="138">
        <v>2.6529638643843039E-2</v>
      </c>
      <c r="P24" s="138">
        <v>8.3526719655866687E-3</v>
      </c>
      <c r="Q24" s="138">
        <v>6.3635555052436671E-3</v>
      </c>
      <c r="R24" s="138">
        <v>1.1109943156549933E-2</v>
      </c>
      <c r="S24" s="138">
        <v>1.1465720084416162E-2</v>
      </c>
      <c r="T24" s="138">
        <v>1.518520614847218E-2</v>
      </c>
      <c r="U24" s="138">
        <v>2.5470393699514042E-3</v>
      </c>
      <c r="V24" s="138">
        <v>2.4904384950635949E-3</v>
      </c>
      <c r="W24" s="138">
        <v>8.4820453939016601E-3</v>
      </c>
      <c r="X24" s="138">
        <v>0.800101881574798</v>
      </c>
      <c r="Y24" s="140">
        <v>1</v>
      </c>
    </row>
    <row r="25" spans="2:25" ht="15" hidden="1" customHeight="1" outlineLevel="1">
      <c r="B25" s="34" t="s">
        <v>37</v>
      </c>
      <c r="C25" s="138">
        <v>5.5510738732118751E-2</v>
      </c>
      <c r="D25" s="138">
        <v>4.2307968786191801E-2</v>
      </c>
      <c r="E25" s="138">
        <v>3.1453422895983262E-2</v>
      </c>
      <c r="F25" s="138">
        <v>6.0015495083905079E-2</v>
      </c>
      <c r="G25" s="138">
        <v>1.2739514860104951E-2</v>
      </c>
      <c r="H25" s="138">
        <v>0.39503678085638294</v>
      </c>
      <c r="I25" s="138">
        <v>2.3410356147315119E-2</v>
      </c>
      <c r="J25" s="138">
        <v>1.6110094967292595E-2</v>
      </c>
      <c r="K25" s="138">
        <v>0.31443039592335525</v>
      </c>
      <c r="L25" s="138">
        <v>9.602958442823939E-2</v>
      </c>
      <c r="M25" s="138">
        <v>6.8497855448438907E-2</v>
      </c>
      <c r="N25" s="138">
        <v>6.6109695609459992E-2</v>
      </c>
      <c r="O25" s="138">
        <v>8.3793260437216951E-2</v>
      </c>
      <c r="P25" s="138">
        <v>5.3673692702134968E-3</v>
      </c>
      <c r="Q25" s="138">
        <v>5.0558701607814633E-3</v>
      </c>
      <c r="R25" s="138">
        <v>6.5814170813332162E-3</v>
      </c>
      <c r="S25" s="138">
        <v>1.1253903722813716E-2</v>
      </c>
      <c r="T25" s="138">
        <v>1.1828979001765161E-2</v>
      </c>
      <c r="U25" s="138">
        <v>1.645354270333304E-3</v>
      </c>
      <c r="V25" s="138">
        <v>1.2779450643365469E-3</v>
      </c>
      <c r="W25" s="138">
        <v>5.9743931757733565E-3</v>
      </c>
      <c r="X25" s="138">
        <v>0.94448926126788124</v>
      </c>
      <c r="Y25" s="140">
        <v>1</v>
      </c>
    </row>
    <row r="26" spans="2:25" ht="15" hidden="1" customHeight="1" outlineLevel="1">
      <c r="B26" s="34" t="s">
        <v>38</v>
      </c>
      <c r="C26" s="138">
        <v>5.8661067451950724E-2</v>
      </c>
      <c r="D26" s="138">
        <v>5.0166408196692748E-2</v>
      </c>
      <c r="E26" s="138">
        <v>3.1216783704194184E-2</v>
      </c>
      <c r="F26" s="138">
        <v>5.8086044363902488E-2</v>
      </c>
      <c r="G26" s="138">
        <v>2.2260363484291414E-2</v>
      </c>
      <c r="H26" s="138">
        <v>0.38232065378382618</v>
      </c>
      <c r="I26" s="138">
        <v>2.6912823014863474E-2</v>
      </c>
      <c r="J26" s="138">
        <v>2.4133544755963687E-2</v>
      </c>
      <c r="K26" s="138">
        <v>0.29042150934848143</v>
      </c>
      <c r="L26" s="138">
        <v>9.954869400059245E-2</v>
      </c>
      <c r="M26" s="138">
        <v>6.5317395319660562E-2</v>
      </c>
      <c r="N26" s="138">
        <v>5.7763682935754242E-2</v>
      </c>
      <c r="O26" s="138">
        <v>6.7791737092474172E-2</v>
      </c>
      <c r="P26" s="138">
        <v>5.3668821551168342E-3</v>
      </c>
      <c r="Q26" s="138">
        <v>7.4840126156580531E-3</v>
      </c>
      <c r="R26" s="138">
        <v>5.7850807646064577E-3</v>
      </c>
      <c r="S26" s="138">
        <v>1.4244890135740299E-2</v>
      </c>
      <c r="T26" s="138">
        <v>1.4262315077802366E-2</v>
      </c>
      <c r="U26" s="138">
        <v>1.2371708864068027E-3</v>
      </c>
      <c r="V26" s="138">
        <v>1.1413337050654308E-3</v>
      </c>
      <c r="W26" s="138">
        <v>6.2991165554374534E-3</v>
      </c>
      <c r="X26" s="138">
        <v>0.94133893254804923</v>
      </c>
      <c r="Y26" s="140">
        <v>1</v>
      </c>
    </row>
    <row r="27" spans="2:25" ht="15" hidden="1" customHeight="1" outlineLevel="1">
      <c r="B27" s="34" t="s">
        <v>39</v>
      </c>
      <c r="C27" s="138">
        <v>5.8528253215742322E-2</v>
      </c>
      <c r="D27" s="138">
        <v>3.8562763621152435E-2</v>
      </c>
      <c r="E27" s="138">
        <v>2.8889392407710809E-2</v>
      </c>
      <c r="F27" s="138">
        <v>6.0611078188726603E-2</v>
      </c>
      <c r="G27" s="138">
        <v>1.2880398786906961E-2</v>
      </c>
      <c r="H27" s="138">
        <v>0.38831177885453338</v>
      </c>
      <c r="I27" s="138">
        <v>2.8619235193641721E-2</v>
      </c>
      <c r="J27" s="138">
        <v>2.953428382194025E-2</v>
      </c>
      <c r="K27" s="138">
        <v>0.29024471014745357</v>
      </c>
      <c r="L27" s="138">
        <v>9.0772823927214419E-2</v>
      </c>
      <c r="M27" s="138">
        <v>5.9966186774497159E-2</v>
      </c>
      <c r="N27" s="138">
        <v>6.3295220831735624E-2</v>
      </c>
      <c r="O27" s="138">
        <v>7.6210478614006344E-2</v>
      </c>
      <c r="P27" s="138">
        <v>6.5273468818628647E-3</v>
      </c>
      <c r="Q27" s="138">
        <v>7.6776937288667337E-3</v>
      </c>
      <c r="R27" s="138">
        <v>1.1773625684107784E-2</v>
      </c>
      <c r="S27" s="138">
        <v>1.0902150800013943E-2</v>
      </c>
      <c r="T27" s="138">
        <v>1.9155017952382614E-2</v>
      </c>
      <c r="U27" s="138">
        <v>1.3072123261407605E-3</v>
      </c>
      <c r="V27" s="138">
        <v>1.9869627357339561E-3</v>
      </c>
      <c r="W27" s="138">
        <v>4.4880956530832785E-3</v>
      </c>
      <c r="X27" s="138">
        <v>0.94147174678425771</v>
      </c>
      <c r="Y27" s="140">
        <v>1</v>
      </c>
    </row>
    <row r="28" spans="2:25" collapsed="1">
      <c r="B28" s="143">
        <v>2009</v>
      </c>
      <c r="C28" s="145">
        <v>0.16498906318400175</v>
      </c>
      <c r="D28" s="145">
        <v>4.9329259101933434E-2</v>
      </c>
      <c r="E28" s="145">
        <v>3.3307346525784993E-2</v>
      </c>
      <c r="F28" s="145">
        <v>5.6604603631470046E-2</v>
      </c>
      <c r="G28" s="145">
        <v>1.5723340744742E-2</v>
      </c>
      <c r="H28" s="145">
        <v>0.41789671289722136</v>
      </c>
      <c r="I28" s="145">
        <v>2.5884158456542294E-2</v>
      </c>
      <c r="J28" s="145">
        <v>2.1618331445022756E-2</v>
      </c>
      <c r="K28" s="145">
        <v>0.14622014552131435</v>
      </c>
      <c r="L28" s="145">
        <v>4.440931457571428E-2</v>
      </c>
      <c r="M28" s="145">
        <v>3.3094596066207946E-2</v>
      </c>
      <c r="N28" s="145">
        <v>3.2334463915719085E-2</v>
      </c>
      <c r="O28" s="145">
        <v>3.6381770963673038E-2</v>
      </c>
      <c r="P28" s="145">
        <v>7.1311069298233597E-3</v>
      </c>
      <c r="Q28" s="145">
        <v>6.3226551834305615E-3</v>
      </c>
      <c r="R28" s="145">
        <v>1.0980087278171586E-2</v>
      </c>
      <c r="S28" s="145">
        <v>1.303547307408548E-2</v>
      </c>
      <c r="T28" s="145">
        <v>1.6549101003100388E-2</v>
      </c>
      <c r="U28" s="145">
        <v>2.5407453189489984E-3</v>
      </c>
      <c r="V28" s="145">
        <v>2.2890507074493673E-3</v>
      </c>
      <c r="W28" s="145">
        <v>9.5788189969573077E-3</v>
      </c>
      <c r="X28" s="145">
        <v>0.83501093681599825</v>
      </c>
      <c r="Y28" s="147">
        <v>1</v>
      </c>
    </row>
    <row r="29" spans="2:25" ht="15" hidden="1" customHeight="1" outlineLevel="1">
      <c r="B29" s="34" t="s">
        <v>28</v>
      </c>
      <c r="C29" s="138">
        <v>6.4337506014231577E-2</v>
      </c>
      <c r="D29" s="138">
        <v>4.4019954587275999E-2</v>
      </c>
      <c r="E29" s="138">
        <v>3.5401666258683705E-2</v>
      </c>
      <c r="F29" s="138">
        <v>5.9585207944694393E-2</v>
      </c>
      <c r="G29" s="138">
        <v>1.0897365555546176E-2</v>
      </c>
      <c r="H29" s="138">
        <v>0.40682372603803529</v>
      </c>
      <c r="I29" s="138">
        <v>2.0418843748153524E-2</v>
      </c>
      <c r="J29" s="138">
        <v>2.2908946644269811E-2</v>
      </c>
      <c r="K29" s="138">
        <v>0.28031805788856157</v>
      </c>
      <c r="L29" s="138">
        <v>9.5755007639129225E-2</v>
      </c>
      <c r="M29" s="138">
        <v>5.6571761389055363E-2</v>
      </c>
      <c r="N29" s="138">
        <v>5.3431699431918896E-2</v>
      </c>
      <c r="O29" s="138">
        <v>7.4559589428458084E-2</v>
      </c>
      <c r="P29" s="138">
        <v>5.0477340063645338E-3</v>
      </c>
      <c r="Q29" s="138">
        <v>7.4027804742168839E-3</v>
      </c>
      <c r="R29" s="138">
        <v>9.2091602022470014E-3</v>
      </c>
      <c r="S29" s="138">
        <v>1.1378504081236442E-2</v>
      </c>
      <c r="T29" s="138">
        <v>1.4788678894900776E-2</v>
      </c>
      <c r="U29" s="138">
        <v>1.502502764436266E-3</v>
      </c>
      <c r="V29" s="138">
        <v>2.2199900395884157E-3</v>
      </c>
      <c r="W29" s="138">
        <v>3.7393748575576735E-3</v>
      </c>
      <c r="X29" s="138">
        <v>0.9356624939857684</v>
      </c>
      <c r="Y29" s="140">
        <v>1</v>
      </c>
    </row>
    <row r="30" spans="2:25" ht="15" hidden="1" customHeight="1" outlineLevel="1">
      <c r="B30" s="34" t="s">
        <v>29</v>
      </c>
      <c r="C30" s="138">
        <v>6.5177889754160945E-2</v>
      </c>
      <c r="D30" s="138">
        <v>3.4570163383722707E-2</v>
      </c>
      <c r="E30" s="138">
        <v>2.8943350129790806E-2</v>
      </c>
      <c r="F30" s="138">
        <v>7.3133302794319746E-2</v>
      </c>
      <c r="G30" s="138">
        <v>8.909757214841961E-3</v>
      </c>
      <c r="H30" s="138">
        <v>0.38795999389219726</v>
      </c>
      <c r="I30" s="138">
        <v>2.6446785768819668E-2</v>
      </c>
      <c r="J30" s="138">
        <v>1.2772942433959383E-2</v>
      </c>
      <c r="K30" s="138">
        <v>0.30752023209650331</v>
      </c>
      <c r="L30" s="138">
        <v>0.10183234081539166</v>
      </c>
      <c r="M30" s="138">
        <v>7.5080164910673389E-2</v>
      </c>
      <c r="N30" s="138">
        <v>6.3055428309665595E-2</v>
      </c>
      <c r="O30" s="138">
        <v>6.7552298060772634E-2</v>
      </c>
      <c r="P30" s="138">
        <v>8.1081081081081086E-3</v>
      </c>
      <c r="Q30" s="138">
        <v>8.8334096808673074E-3</v>
      </c>
      <c r="R30" s="138">
        <v>8.2455336692624833E-3</v>
      </c>
      <c r="S30" s="138">
        <v>1.3261566651397159E-2</v>
      </c>
      <c r="T30" s="138">
        <v>1.0726828523438692E-2</v>
      </c>
      <c r="U30" s="138">
        <v>1.0383264620552756E-3</v>
      </c>
      <c r="V30" s="138">
        <v>1.717819514429684E-3</v>
      </c>
      <c r="W30" s="138">
        <v>2.6339899221255155E-3</v>
      </c>
      <c r="X30" s="138">
        <v>0.93482211024583906</v>
      </c>
      <c r="Y30" s="140">
        <v>1</v>
      </c>
    </row>
    <row r="31" spans="2:25" ht="15" hidden="1" customHeight="1" outlineLevel="1">
      <c r="B31" s="34" t="s">
        <v>30</v>
      </c>
      <c r="C31" s="138">
        <v>9.8932569643322046E-2</v>
      </c>
      <c r="D31" s="138">
        <v>5.6426788367000012E-2</v>
      </c>
      <c r="E31" s="138">
        <v>2.2443603840911527E-2</v>
      </c>
      <c r="F31" s="138">
        <v>5.4634975573150377E-2</v>
      </c>
      <c r="G31" s="138">
        <v>1.1149057383953321E-2</v>
      </c>
      <c r="H31" s="138">
        <v>0.48638528569459544</v>
      </c>
      <c r="I31" s="138">
        <v>3.1548156883164619E-2</v>
      </c>
      <c r="J31" s="138">
        <v>1.2626920072897682E-2</v>
      </c>
      <c r="K31" s="138">
        <v>0.14924881694411687</v>
      </c>
      <c r="L31" s="138">
        <v>4.5086297992250793E-2</v>
      </c>
      <c r="M31" s="138">
        <v>4.1847251787984131E-2</v>
      </c>
      <c r="N31" s="138">
        <v>3.1793191111383373E-2</v>
      </c>
      <c r="O31" s="138">
        <v>3.0522076052498584E-2</v>
      </c>
      <c r="P31" s="138">
        <v>9.8473130465411892E-3</v>
      </c>
      <c r="Q31" s="138">
        <v>6.3402606551602675E-3</v>
      </c>
      <c r="R31" s="138">
        <v>2.1509410845827526E-2</v>
      </c>
      <c r="S31" s="138">
        <v>1.5751106482686801E-2</v>
      </c>
      <c r="T31" s="138">
        <v>1.7144738655680964E-2</v>
      </c>
      <c r="U31" s="138">
        <v>1.5467785656308865E-3</v>
      </c>
      <c r="V31" s="138">
        <v>1.5850651637900669E-3</v>
      </c>
      <c r="W31" s="138">
        <v>2.8791521815703632E-3</v>
      </c>
      <c r="X31" s="138">
        <v>0.90106743035667791</v>
      </c>
      <c r="Y31" s="140">
        <v>1</v>
      </c>
    </row>
    <row r="32" spans="2:25" ht="15" hidden="1" customHeight="1" outlineLevel="1">
      <c r="B32" s="34" t="s">
        <v>31</v>
      </c>
      <c r="C32" s="138">
        <v>0.17003396285141481</v>
      </c>
      <c r="D32" s="138">
        <v>5.1575931232091692E-2</v>
      </c>
      <c r="E32" s="138">
        <v>2.4579583840640077E-2</v>
      </c>
      <c r="F32" s="138">
        <v>6.0940889991486398E-2</v>
      </c>
      <c r="G32" s="138">
        <v>7.1862098007085514E-3</v>
      </c>
      <c r="H32" s="138">
        <v>0.502897369938757</v>
      </c>
      <c r="I32" s="138">
        <v>3.1454543790107745E-2</v>
      </c>
      <c r="J32" s="138">
        <v>2.0304475589772695E-2</v>
      </c>
      <c r="K32" s="138">
        <v>3.5619799152301873E-2</v>
      </c>
      <c r="L32" s="138">
        <v>7.0855113194247367E-3</v>
      </c>
      <c r="M32" s="138">
        <v>1.5672345450717249E-2</v>
      </c>
      <c r="N32" s="138">
        <v>1.2660545419592262E-2</v>
      </c>
      <c r="O32" s="138">
        <v>2.0139696256762818E-4</v>
      </c>
      <c r="P32" s="138">
        <v>9.1910250189953958E-3</v>
      </c>
      <c r="Q32" s="138">
        <v>5.5658796927780876E-3</v>
      </c>
      <c r="R32" s="138">
        <v>2.0743887144465702E-2</v>
      </c>
      <c r="S32" s="138">
        <v>1.990168166463744E-2</v>
      </c>
      <c r="T32" s="138">
        <v>3.0896124939352052E-2</v>
      </c>
      <c r="U32" s="138">
        <v>1.3273890714684585E-3</v>
      </c>
      <c r="V32" s="138">
        <v>3.2589690306398015E-3</v>
      </c>
      <c r="W32" s="138">
        <v>4.5222772503821966E-3</v>
      </c>
      <c r="X32" s="138">
        <v>0.82996603714858519</v>
      </c>
      <c r="Y32" s="140">
        <v>1</v>
      </c>
    </row>
    <row r="33" spans="2:25" ht="15" hidden="1" customHeight="1" outlineLevel="1">
      <c r="B33" s="34" t="s">
        <v>32</v>
      </c>
      <c r="C33" s="138">
        <v>0.24995700478106833</v>
      </c>
      <c r="D33" s="138">
        <v>5.2234031575688782E-2</v>
      </c>
      <c r="E33" s="138">
        <v>2.1710865751728408E-2</v>
      </c>
      <c r="F33" s="138">
        <v>4.8787534826127334E-2</v>
      </c>
      <c r="G33" s="138">
        <v>1.5815361331819901E-2</v>
      </c>
      <c r="H33" s="138">
        <v>0.4208096859629209</v>
      </c>
      <c r="I33" s="138">
        <v>2.4208028067278918E-2</v>
      </c>
      <c r="J33" s="138">
        <v>5.6567949643999589E-2</v>
      </c>
      <c r="K33" s="138">
        <v>1.5966704502459326E-2</v>
      </c>
      <c r="L33" s="138">
        <v>2.2219929143879199E-3</v>
      </c>
      <c r="M33" s="138">
        <v>7.0718536098785811E-3</v>
      </c>
      <c r="N33" s="138">
        <v>6.2394661713617442E-3</v>
      </c>
      <c r="O33" s="138">
        <v>4.3339180683108039E-4</v>
      </c>
      <c r="P33" s="138">
        <v>5.1319093316823166E-3</v>
      </c>
      <c r="Q33" s="138">
        <v>5.0287208062463453E-3</v>
      </c>
      <c r="R33" s="138">
        <v>2.0424448801293297E-2</v>
      </c>
      <c r="S33" s="138">
        <v>1.643449248443573E-2</v>
      </c>
      <c r="T33" s="138">
        <v>3.7168506862036939E-2</v>
      </c>
      <c r="U33" s="138">
        <v>1.0731606645341038E-3</v>
      </c>
      <c r="V33" s="138">
        <v>4.4302273587177102E-3</v>
      </c>
      <c r="W33" s="138">
        <v>4.2513672479620266E-3</v>
      </c>
      <c r="X33" s="138">
        <v>0.7500429952189317</v>
      </c>
      <c r="Y33" s="140">
        <v>1</v>
      </c>
    </row>
    <row r="34" spans="2:25" ht="15" hidden="1" customHeight="1" outlineLevel="1">
      <c r="B34" s="34" t="s">
        <v>33</v>
      </c>
      <c r="C34" s="138">
        <v>0.20384505367116812</v>
      </c>
      <c r="D34" s="138">
        <v>5.7532782319377321E-2</v>
      </c>
      <c r="E34" s="138">
        <v>2.5917227466389654E-2</v>
      </c>
      <c r="F34" s="138">
        <v>4.3636993210183217E-2</v>
      </c>
      <c r="G34" s="138">
        <v>9.7180193607635905E-3</v>
      </c>
      <c r="H34" s="138">
        <v>0.47828312482122154</v>
      </c>
      <c r="I34" s="138">
        <v>2.7942128479592911E-2</v>
      </c>
      <c r="J34" s="138">
        <v>2.5548379326438133E-2</v>
      </c>
      <c r="K34" s="138">
        <v>3.1517697183204615E-2</v>
      </c>
      <c r="L34" s="138">
        <v>4.471342757779685E-3</v>
      </c>
      <c r="M34" s="138">
        <v>1.4814145702542794E-2</v>
      </c>
      <c r="N34" s="138">
        <v>1.1622480165003087E-2</v>
      </c>
      <c r="O34" s="138">
        <v>6.0972855787904789E-4</v>
      </c>
      <c r="P34" s="138">
        <v>9.1233458290050137E-3</v>
      </c>
      <c r="Q34" s="138">
        <v>6.6317390060671756E-3</v>
      </c>
      <c r="R34" s="138">
        <v>1.604865784442136E-2</v>
      </c>
      <c r="S34" s="138">
        <v>1.8766090059166251E-2</v>
      </c>
      <c r="T34" s="138">
        <v>3.3030727308311879E-2</v>
      </c>
      <c r="U34" s="138">
        <v>1.2646221941195069E-3</v>
      </c>
      <c r="V34" s="138">
        <v>3.402435903226292E-3</v>
      </c>
      <c r="W34" s="138">
        <v>7.7909760173433904E-3</v>
      </c>
      <c r="X34" s="138">
        <v>0.79615494632883188</v>
      </c>
      <c r="Y34" s="140">
        <v>1</v>
      </c>
    </row>
    <row r="35" spans="2:25" ht="15" hidden="1" customHeight="1" outlineLevel="1">
      <c r="B35" s="34" t="s">
        <v>34</v>
      </c>
      <c r="C35" s="138">
        <v>0.20734905964801958</v>
      </c>
      <c r="D35" s="138">
        <v>4.9594982583009956E-2</v>
      </c>
      <c r="E35" s="138">
        <v>2.37880505382305E-2</v>
      </c>
      <c r="F35" s="138">
        <v>5.0339651991163255E-2</v>
      </c>
      <c r="G35" s="138">
        <v>7.4632422906030999E-3</v>
      </c>
      <c r="H35" s="138">
        <v>0.49650419083394698</v>
      </c>
      <c r="I35" s="138">
        <v>3.635641532695124E-2</v>
      </c>
      <c r="J35" s="138">
        <v>1.9932317824903401E-2</v>
      </c>
      <c r="K35" s="138">
        <v>2.1016225518993206E-2</v>
      </c>
      <c r="L35" s="138">
        <v>2.440860837835825E-3</v>
      </c>
      <c r="M35" s="138">
        <v>8.4313125212023936E-3</v>
      </c>
      <c r="N35" s="138">
        <v>9.7882656649484114E-3</v>
      </c>
      <c r="O35" s="138">
        <v>3.5578649500657791E-4</v>
      </c>
      <c r="P35" s="138">
        <v>7.0412629593162284E-3</v>
      </c>
      <c r="Q35" s="138">
        <v>6.3296899693030722E-3</v>
      </c>
      <c r="R35" s="138">
        <v>1.0119229846349879E-2</v>
      </c>
      <c r="S35" s="138">
        <v>1.7963080945564668E-2</v>
      </c>
      <c r="T35" s="138">
        <v>3.320398149910226E-2</v>
      </c>
      <c r="U35" s="138">
        <v>1.8451253113131831E-3</v>
      </c>
      <c r="V35" s="138">
        <v>3.8640068178621371E-3</v>
      </c>
      <c r="W35" s="138">
        <v>7.289486095367329E-3</v>
      </c>
      <c r="X35" s="138">
        <v>0.79265094035198036</v>
      </c>
      <c r="Y35" s="140">
        <v>1</v>
      </c>
    </row>
    <row r="36" spans="2:25" ht="15" hidden="1" customHeight="1" outlineLevel="1">
      <c r="B36" s="34" t="s">
        <v>35</v>
      </c>
      <c r="C36" s="138">
        <v>0.18984079514469171</v>
      </c>
      <c r="D36" s="138">
        <v>4.6767525727856453E-2</v>
      </c>
      <c r="E36" s="138">
        <v>3.1269240918286569E-2</v>
      </c>
      <c r="F36" s="138">
        <v>6.3259741402058228E-2</v>
      </c>
      <c r="G36" s="138">
        <v>1.5208021813703931E-2</v>
      </c>
      <c r="H36" s="138">
        <v>0.50759081713431264</v>
      </c>
      <c r="I36" s="138">
        <v>3.5816694520186473E-2</v>
      </c>
      <c r="J36" s="138">
        <v>1.8005101592048552E-2</v>
      </c>
      <c r="K36" s="138">
        <v>2.0643856099920838E-2</v>
      </c>
      <c r="L36" s="138">
        <v>1.9526783358254905E-3</v>
      </c>
      <c r="M36" s="138">
        <v>4.7849415076084085E-3</v>
      </c>
      <c r="N36" s="138">
        <v>1.3756706834374176E-2</v>
      </c>
      <c r="O36" s="138">
        <v>1.4952942211276276E-4</v>
      </c>
      <c r="P36" s="138">
        <v>8.1009763391679136E-3</v>
      </c>
      <c r="Q36" s="138">
        <v>6.4473568475679477E-3</v>
      </c>
      <c r="R36" s="138">
        <v>1.585891459231243E-2</v>
      </c>
      <c r="S36" s="138">
        <v>1.027355088398276E-2</v>
      </c>
      <c r="T36" s="138">
        <v>1.8075468378925149E-2</v>
      </c>
      <c r="U36" s="138">
        <v>1.3545606473744393E-3</v>
      </c>
      <c r="V36" s="138">
        <v>3.1225261676488696E-3</v>
      </c>
      <c r="W36" s="138">
        <v>8.3648517899551408E-3</v>
      </c>
      <c r="X36" s="138">
        <v>0.81015920485530835</v>
      </c>
      <c r="Y36" s="140">
        <v>1</v>
      </c>
    </row>
    <row r="37" spans="2:25" ht="15" hidden="1" customHeight="1" outlineLevel="1">
      <c r="B37" s="34" t="s">
        <v>36</v>
      </c>
      <c r="C37" s="138">
        <v>0.12551530346115664</v>
      </c>
      <c r="D37" s="138">
        <v>5.520687856505864E-2</v>
      </c>
      <c r="E37" s="138">
        <v>2.3523077181942083E-2</v>
      </c>
      <c r="F37" s="138">
        <v>7.6651915666907849E-2</v>
      </c>
      <c r="G37" s="138">
        <v>2.0738335212262961E-2</v>
      </c>
      <c r="H37" s="138">
        <v>0.48547895879254932</v>
      </c>
      <c r="I37" s="138">
        <v>2.1184230452120947E-2</v>
      </c>
      <c r="J37" s="138">
        <v>1.6683212464875235E-2</v>
      </c>
      <c r="K37" s="138">
        <v>0.10152109168615706</v>
      </c>
      <c r="L37" s="138">
        <v>3.5865120896501824E-2</v>
      </c>
      <c r="M37" s="138">
        <v>1.8323770422843298E-2</v>
      </c>
      <c r="N37" s="138">
        <v>2.5727314028032508E-2</v>
      </c>
      <c r="O37" s="138">
        <v>2.1604886338779425E-2</v>
      </c>
      <c r="P37" s="138">
        <v>1.0507984048728778E-2</v>
      </c>
      <c r="Q37" s="138">
        <v>6.9744746007975632E-3</v>
      </c>
      <c r="R37" s="138">
        <v>1.463882485571503E-2</v>
      </c>
      <c r="S37" s="138">
        <v>1.276269960121822E-2</v>
      </c>
      <c r="T37" s="138">
        <v>1.844996718884084E-2</v>
      </c>
      <c r="U37" s="138">
        <v>1.8004071948982854E-3</v>
      </c>
      <c r="V37" s="138">
        <v>1.5648398983695378E-3</v>
      </c>
      <c r="W37" s="138">
        <v>6.7977991284010027E-3</v>
      </c>
      <c r="X37" s="138">
        <v>0.87448469653884331</v>
      </c>
      <c r="Y37" s="140">
        <v>1</v>
      </c>
    </row>
    <row r="38" spans="2:25" ht="15" hidden="1" customHeight="1" outlineLevel="1">
      <c r="B38" s="34" t="s">
        <v>37</v>
      </c>
      <c r="C38" s="138">
        <v>8.7040645218229587E-2</v>
      </c>
      <c r="D38" s="138">
        <v>3.8133320660696947E-2</v>
      </c>
      <c r="E38" s="138">
        <v>2.2233687940854997E-2</v>
      </c>
      <c r="F38" s="138">
        <v>6.1738368895919188E-2</v>
      </c>
      <c r="G38" s="138">
        <v>1.1106660601904969E-2</v>
      </c>
      <c r="H38" s="138">
        <v>0.39958180299934148</v>
      </c>
      <c r="I38" s="138">
        <v>2.4928886143151006E-2</v>
      </c>
      <c r="J38" s="138">
        <v>1.8058506846618104E-2</v>
      </c>
      <c r="K38" s="138">
        <v>0.28205894133700837</v>
      </c>
      <c r="L38" s="138">
        <v>9.5825497796997949E-2</v>
      </c>
      <c r="M38" s="138">
        <v>6.2247537322045632E-2</v>
      </c>
      <c r="N38" s="138">
        <v>6.1317456330321318E-2</v>
      </c>
      <c r="O38" s="138">
        <v>6.2668449887643501E-2</v>
      </c>
      <c r="P38" s="138">
        <v>7.2709251250857102E-3</v>
      </c>
      <c r="Q38" s="138">
        <v>6.4019443444965681E-3</v>
      </c>
      <c r="R38" s="138">
        <v>8.1806393797649677E-3</v>
      </c>
      <c r="S38" s="138">
        <v>1.0916571056151094E-2</v>
      </c>
      <c r="T38" s="138">
        <v>1.3808647716549332E-2</v>
      </c>
      <c r="U38" s="138">
        <v>2.763087325779537E-3</v>
      </c>
      <c r="V38" s="138">
        <v>1.7379615611782836E-3</v>
      </c>
      <c r="W38" s="138">
        <v>4.0394028472698386E-3</v>
      </c>
      <c r="X38" s="138">
        <v>0.91295935478177037</v>
      </c>
      <c r="Y38" s="140">
        <v>1</v>
      </c>
    </row>
    <row r="39" spans="2:25" ht="15" hidden="1" customHeight="1" outlineLevel="1">
      <c r="B39" s="34" t="s">
        <v>38</v>
      </c>
      <c r="C39" s="138">
        <v>5.3966075964149124E-2</v>
      </c>
      <c r="D39" s="138">
        <v>4.2025516013195922E-2</v>
      </c>
      <c r="E39" s="138">
        <v>1.9874171605406825E-2</v>
      </c>
      <c r="F39" s="138">
        <v>5.5695851458266429E-2</v>
      </c>
      <c r="G39" s="138">
        <v>1.7640790587685751E-2</v>
      </c>
      <c r="H39" s="138">
        <v>0.44261816483227745</v>
      </c>
      <c r="I39" s="138">
        <v>2.1406884068548741E-2</v>
      </c>
      <c r="J39" s="138">
        <v>2.3260736285872771E-2</v>
      </c>
      <c r="K39" s="138">
        <v>0.28350801389659303</v>
      </c>
      <c r="L39" s="138">
        <v>8.9415525647388555E-2</v>
      </c>
      <c r="M39" s="138">
        <v>5.6235950135754532E-2</v>
      </c>
      <c r="N39" s="138">
        <v>6.5074592006539575E-2</v>
      </c>
      <c r="O39" s="138">
        <v>7.2781946106910342E-2</v>
      </c>
      <c r="P39" s="138">
        <v>4.5470469739876803E-3</v>
      </c>
      <c r="Q39" s="138">
        <v>5.1382360669138469E-3</v>
      </c>
      <c r="R39" s="138">
        <v>7.4154088692961204E-3</v>
      </c>
      <c r="S39" s="138">
        <v>6.8388170379236855E-3</v>
      </c>
      <c r="T39" s="138">
        <v>1.051732694946428E-2</v>
      </c>
      <c r="U39" s="138">
        <v>1.627594663241176E-3</v>
      </c>
      <c r="V39" s="138">
        <v>1.547309724695647E-3</v>
      </c>
      <c r="W39" s="138">
        <v>2.3720550024815346E-3</v>
      </c>
      <c r="X39" s="138">
        <v>0.94603392403585085</v>
      </c>
      <c r="Y39" s="140">
        <v>1</v>
      </c>
    </row>
    <row r="40" spans="2:25" ht="15" hidden="1" customHeight="1" outlineLevel="1">
      <c r="B40" s="34" t="s">
        <v>39</v>
      </c>
      <c r="C40" s="138">
        <v>5.2743035928954136E-2</v>
      </c>
      <c r="D40" s="138">
        <v>3.7067407590220446E-2</v>
      </c>
      <c r="E40" s="138">
        <v>3.0037656537350032E-2</v>
      </c>
      <c r="F40" s="138">
        <v>6.5138644523879657E-2</v>
      </c>
      <c r="G40" s="138">
        <v>1.7745543711039813E-2</v>
      </c>
      <c r="H40" s="138">
        <v>0.41737455118661881</v>
      </c>
      <c r="I40" s="138">
        <v>2.0412550056126553E-2</v>
      </c>
      <c r="J40" s="138">
        <v>3.7561002794385755E-2</v>
      </c>
      <c r="K40" s="138">
        <v>0.26120739755909211</v>
      </c>
      <c r="L40" s="138">
        <v>7.5655406857788848E-2</v>
      </c>
      <c r="M40" s="138">
        <v>5.5545382894537809E-2</v>
      </c>
      <c r="N40" s="138">
        <v>6.545709304269598E-2</v>
      </c>
      <c r="O40" s="138">
        <v>6.4549514764069449E-2</v>
      </c>
      <c r="P40" s="138">
        <v>5.3817799679959236E-3</v>
      </c>
      <c r="Q40" s="138">
        <v>5.7081896997826587E-3</v>
      </c>
      <c r="R40" s="138">
        <v>1.3151923827114298E-2</v>
      </c>
      <c r="S40" s="138">
        <v>8.5981100080408258E-3</v>
      </c>
      <c r="T40" s="138">
        <v>1.7857000692625528E-2</v>
      </c>
      <c r="U40" s="138">
        <v>1.7912729183418386E-3</v>
      </c>
      <c r="V40" s="138">
        <v>2.1972947798326553E-3</v>
      </c>
      <c r="W40" s="138">
        <v>6.0266382185989861E-3</v>
      </c>
      <c r="X40" s="138">
        <v>0.94725696407104587</v>
      </c>
      <c r="Y40" s="140">
        <v>1</v>
      </c>
    </row>
    <row r="41" spans="2:25" collapsed="1">
      <c r="B41" s="148">
        <v>2008</v>
      </c>
      <c r="C41" s="150">
        <v>0.13030254333946076</v>
      </c>
      <c r="D41" s="150">
        <v>4.6959084727029005E-2</v>
      </c>
      <c r="E41" s="150">
        <v>2.5605197730369698E-2</v>
      </c>
      <c r="F41" s="150">
        <v>5.9192381609357587E-2</v>
      </c>
      <c r="G41" s="150">
        <v>1.2847346066361733E-2</v>
      </c>
      <c r="H41" s="150">
        <v>0.45042598029032765</v>
      </c>
      <c r="I41" s="150">
        <v>2.6667372169984493E-2</v>
      </c>
      <c r="J41" s="150">
        <v>2.4088365597045247E-2</v>
      </c>
      <c r="K41" s="150">
        <v>0.15255398733490896</v>
      </c>
      <c r="L41" s="150">
        <v>4.7628006391337463E-2</v>
      </c>
      <c r="M41" s="150">
        <v>3.5471792278919431E-2</v>
      </c>
      <c r="N41" s="150">
        <v>3.5634449988306935E-2</v>
      </c>
      <c r="O41" s="150">
        <v>3.3819738676345128E-2</v>
      </c>
      <c r="P41" s="150">
        <v>7.3810018408410642E-3</v>
      </c>
      <c r="Q41" s="150">
        <v>6.3841517825063924E-3</v>
      </c>
      <c r="R41" s="150">
        <v>1.3708974655446552E-2</v>
      </c>
      <c r="S41" s="150">
        <v>1.3508428804916574E-2</v>
      </c>
      <c r="T41" s="150">
        <v>2.125720691236473E-2</v>
      </c>
      <c r="U41" s="150">
        <v>1.5880357089197829E-3</v>
      </c>
      <c r="V41" s="150">
        <v>2.5469976261119844E-3</v>
      </c>
      <c r="W41" s="150">
        <v>4.9829438040477599E-3</v>
      </c>
      <c r="X41" s="150">
        <v>0.86969745666053921</v>
      </c>
      <c r="Y41" s="207">
        <v>1</v>
      </c>
    </row>
    <row r="42" spans="2:25" hidden="1" outlineLevel="1">
      <c r="B42" s="34" t="s">
        <v>28</v>
      </c>
      <c r="C42" s="138">
        <v>7.1099326313842165E-2</v>
      </c>
      <c r="D42" s="138">
        <v>3.5256756131777332E-2</v>
      </c>
      <c r="E42" s="138">
        <v>2.9460280265774585E-2</v>
      </c>
      <c r="F42" s="138">
        <v>5.5351719672560779E-2</v>
      </c>
      <c r="G42" s="138">
        <v>9.8894661384062773E-3</v>
      </c>
      <c r="H42" s="138">
        <v>0.40068910231704874</v>
      </c>
      <c r="I42" s="138">
        <v>1.7389427598008232E-2</v>
      </c>
      <c r="J42" s="138">
        <v>1.6634035796321705E-2</v>
      </c>
      <c r="K42" s="138">
        <v>0.31092851526970572</v>
      </c>
      <c r="L42" s="138">
        <v>9.821635037846671E-2</v>
      </c>
      <c r="M42" s="138">
        <v>5.8550572710314955E-2</v>
      </c>
      <c r="N42" s="138">
        <v>6.9711871984213858E-2</v>
      </c>
      <c r="O42" s="138">
        <v>8.4449720196710196E-2</v>
      </c>
      <c r="P42" s="138">
        <v>5.3494072486780647E-3</v>
      </c>
      <c r="Q42" s="138">
        <v>6.0893828911464994E-3</v>
      </c>
      <c r="R42" s="138">
        <v>9.7121803073982153E-3</v>
      </c>
      <c r="S42" s="138">
        <v>9.4886459987358757E-3</v>
      </c>
      <c r="T42" s="138">
        <v>1.2911033345152388E-2</v>
      </c>
      <c r="U42" s="138">
        <v>1.5570320810273329E-3</v>
      </c>
      <c r="V42" s="138">
        <v>1.8191067877349038E-3</v>
      </c>
      <c r="W42" s="138">
        <v>6.3745818366812094E-3</v>
      </c>
      <c r="X42" s="138">
        <v>0.92890067368615781</v>
      </c>
      <c r="Y42" s="140">
        <v>1</v>
      </c>
    </row>
    <row r="43" spans="2:25" hidden="1" outlineLevel="1">
      <c r="B43" s="34" t="s">
        <v>29</v>
      </c>
      <c r="C43" s="138">
        <v>7.8364837166932363E-2</v>
      </c>
      <c r="D43" s="138">
        <v>3.6301525848326119E-2</v>
      </c>
      <c r="E43" s="138">
        <v>2.1635162833067639E-2</v>
      </c>
      <c r="F43" s="138">
        <v>7.0189023001594172E-2</v>
      </c>
      <c r="G43" s="138">
        <v>7.393911789265923E-3</v>
      </c>
      <c r="H43" s="138">
        <v>0.43274880437258029</v>
      </c>
      <c r="I43" s="138">
        <v>1.6731192590905639E-2</v>
      </c>
      <c r="J43" s="138">
        <v>1.2745767858498444E-2</v>
      </c>
      <c r="K43" s="138">
        <v>0.26537614818188721</v>
      </c>
      <c r="L43" s="138">
        <v>8.8180368936460946E-2</v>
      </c>
      <c r="M43" s="138">
        <v>5.7663402414028696E-2</v>
      </c>
      <c r="N43" s="138">
        <v>5.9325893873832837E-2</v>
      </c>
      <c r="O43" s="138">
        <v>6.0206482957564714E-2</v>
      </c>
      <c r="P43" s="138">
        <v>7.4925984969255299E-3</v>
      </c>
      <c r="Q43" s="138">
        <v>8.4870568587261819E-3</v>
      </c>
      <c r="R43" s="138">
        <v>1.1462840658923557E-2</v>
      </c>
      <c r="S43" s="138">
        <v>7.598876489789721E-3</v>
      </c>
      <c r="T43" s="138">
        <v>1.621498519699385E-2</v>
      </c>
      <c r="U43" s="138">
        <v>8.6540651332270551E-4</v>
      </c>
      <c r="V43" s="138">
        <v>1.282927199574888E-3</v>
      </c>
      <c r="W43" s="138">
        <v>5.1089349426857965E-3</v>
      </c>
      <c r="X43" s="138">
        <v>0.92163516283306768</v>
      </c>
      <c r="Y43" s="140">
        <v>1</v>
      </c>
    </row>
    <row r="44" spans="2:25" hidden="1" outlineLevel="1">
      <c r="B44" s="34" t="s">
        <v>30</v>
      </c>
      <c r="C44" s="138">
        <v>0.11090217080619198</v>
      </c>
      <c r="D44" s="138">
        <v>5.6075399034194333E-2</v>
      </c>
      <c r="E44" s="138">
        <v>2.6770267627457763E-2</v>
      </c>
      <c r="F44" s="138">
        <v>5.2961352729679723E-2</v>
      </c>
      <c r="G44" s="138">
        <v>1.2471228920012636E-2</v>
      </c>
      <c r="H44" s="138">
        <v>0.49992478149022912</v>
      </c>
      <c r="I44" s="138">
        <v>1.9323635160140209E-2</v>
      </c>
      <c r="J44" s="138">
        <v>1.6397635130052803E-2</v>
      </c>
      <c r="K44" s="138">
        <v>0.14507393979510477</v>
      </c>
      <c r="L44" s="138">
        <v>5.2427301310306443E-2</v>
      </c>
      <c r="M44" s="138">
        <v>3.4359815263340004E-2</v>
      </c>
      <c r="N44" s="138">
        <v>2.9244956598919861E-2</v>
      </c>
      <c r="O44" s="138">
        <v>2.9041866622538475E-2</v>
      </c>
      <c r="P44" s="138">
        <v>8.3567764355452594E-3</v>
      </c>
      <c r="Q44" s="138">
        <v>6.1453522482812573E-3</v>
      </c>
      <c r="R44" s="138">
        <v>1.1027033532411655E-2</v>
      </c>
      <c r="S44" s="138">
        <v>6.769665879379598E-3</v>
      </c>
      <c r="T44" s="138">
        <v>1.7947136431333024E-2</v>
      </c>
      <c r="U44" s="138">
        <v>1.1508431994945317E-3</v>
      </c>
      <c r="V44" s="138">
        <v>1.8202879364554029E-3</v>
      </c>
      <c r="W44" s="138">
        <v>6.8824936440359244E-3</v>
      </c>
      <c r="X44" s="138">
        <v>0.88909782919380798</v>
      </c>
      <c r="Y44" s="140">
        <v>1</v>
      </c>
    </row>
    <row r="45" spans="2:25" hidden="1" outlineLevel="1">
      <c r="B45" s="34" t="s">
        <v>31</v>
      </c>
      <c r="C45" s="138">
        <v>0.20405916815254177</v>
      </c>
      <c r="D45" s="138">
        <v>4.5340417015392452E-2</v>
      </c>
      <c r="E45" s="138">
        <v>2.9866089298060478E-2</v>
      </c>
      <c r="F45" s="138">
        <v>6.5554383028274085E-2</v>
      </c>
      <c r="G45" s="138">
        <v>1.0088788617590334E-2</v>
      </c>
      <c r="H45" s="138">
        <v>0.49234925948837377</v>
      </c>
      <c r="I45" s="138">
        <v>3.0375532185873876E-2</v>
      </c>
      <c r="J45" s="138">
        <v>1.5938284633019176E-2</v>
      </c>
      <c r="K45" s="138">
        <v>2.1060005094428878E-2</v>
      </c>
      <c r="L45" s="138">
        <v>2.8929078272260833E-3</v>
      </c>
      <c r="M45" s="138">
        <v>6.7956042356537242E-3</v>
      </c>
      <c r="N45" s="138">
        <v>1.0907536115861868E-2</v>
      </c>
      <c r="O45" s="138">
        <v>4.6395691568720208E-4</v>
      </c>
      <c r="P45" s="138">
        <v>8.8060842036315999E-3</v>
      </c>
      <c r="Q45" s="138">
        <v>6.0587314872093444E-3</v>
      </c>
      <c r="R45" s="138">
        <v>1.2008296641315818E-2</v>
      </c>
      <c r="S45" s="138">
        <v>1.5255995051126233E-2</v>
      </c>
      <c r="T45" s="138">
        <v>2.3488956005967759E-2</v>
      </c>
      <c r="U45" s="138">
        <v>1.1644408864306247E-3</v>
      </c>
      <c r="V45" s="138">
        <v>3.8299188530257267E-3</v>
      </c>
      <c r="W45" s="138">
        <v>1.4755649357738074E-2</v>
      </c>
      <c r="X45" s="138">
        <v>0.79594083184745823</v>
      </c>
      <c r="Y45" s="140">
        <v>1</v>
      </c>
    </row>
    <row r="46" spans="2:25" hidden="1" outlineLevel="1">
      <c r="B46" s="34" t="s">
        <v>32</v>
      </c>
      <c r="C46" s="138">
        <v>0.22986857653399428</v>
      </c>
      <c r="D46" s="138">
        <v>5.1913710119030461E-2</v>
      </c>
      <c r="E46" s="138">
        <v>3.1141020837536386E-2</v>
      </c>
      <c r="F46" s="138">
        <v>5.5379427616220424E-2</v>
      </c>
      <c r="G46" s="138">
        <v>1.6211776234256563E-2</v>
      </c>
      <c r="H46" s="138">
        <v>0.43890682191543939</v>
      </c>
      <c r="I46" s="138">
        <v>2.9202812923307491E-2</v>
      </c>
      <c r="J46" s="138">
        <v>5.1474190852235063E-2</v>
      </c>
      <c r="K46" s="138">
        <v>1.7494307865233306E-2</v>
      </c>
      <c r="L46" s="138">
        <v>1.9021817448194368E-3</v>
      </c>
      <c r="M46" s="138">
        <v>4.1502147159696804E-3</v>
      </c>
      <c r="N46" s="138">
        <v>1.0915929331066086E-2</v>
      </c>
      <c r="O46" s="138">
        <v>5.2598207337810181E-4</v>
      </c>
      <c r="P46" s="138">
        <v>5.0364584834423727E-3</v>
      </c>
      <c r="Q46" s="138">
        <v>4.7266334265210251E-3</v>
      </c>
      <c r="R46" s="138">
        <v>1.4763524223996311E-2</v>
      </c>
      <c r="S46" s="138">
        <v>1.4785139925641986E-2</v>
      </c>
      <c r="T46" s="138">
        <v>3.0535781191457476E-2</v>
      </c>
      <c r="U46" s="138">
        <v>1.0087327434648529E-3</v>
      </c>
      <c r="V46" s="138">
        <v>2.3561114793786207E-3</v>
      </c>
      <c r="W46" s="138">
        <v>5.1949736288439919E-3</v>
      </c>
      <c r="X46" s="138">
        <v>0.77013142346600572</v>
      </c>
      <c r="Y46" s="140">
        <v>1</v>
      </c>
    </row>
    <row r="47" spans="2:25" hidden="1" outlineLevel="1">
      <c r="B47" s="34" t="s">
        <v>33</v>
      </c>
      <c r="C47" s="138">
        <v>0.21758556196748566</v>
      </c>
      <c r="D47" s="138">
        <v>6.4804897933085026E-2</v>
      </c>
      <c r="E47" s="138">
        <v>2.9165401154147418E-2</v>
      </c>
      <c r="F47" s="138">
        <v>5.1305209648800296E-2</v>
      </c>
      <c r="G47" s="138">
        <v>1.3036111066707164E-2</v>
      </c>
      <c r="H47" s="138">
        <v>0.45319468644596128</v>
      </c>
      <c r="I47" s="138">
        <v>3.2538325047556625E-2</v>
      </c>
      <c r="J47" s="138">
        <v>2.731109228383714E-2</v>
      </c>
      <c r="K47" s="138">
        <v>2.3146890036286907E-2</v>
      </c>
      <c r="L47" s="138">
        <v>2.7335070415780809E-3</v>
      </c>
      <c r="M47" s="138">
        <v>7.8328564349313418E-3</v>
      </c>
      <c r="N47" s="138">
        <v>1.2284796265805585E-2</v>
      </c>
      <c r="O47" s="138">
        <v>2.9573029397189762E-4</v>
      </c>
      <c r="P47" s="138">
        <v>7.6730022219735601E-3</v>
      </c>
      <c r="Q47" s="138">
        <v>6.5700081525648605E-3</v>
      </c>
      <c r="R47" s="138">
        <v>1.3387790335214285E-2</v>
      </c>
      <c r="S47" s="138">
        <v>1.3403775756510063E-2</v>
      </c>
      <c r="T47" s="138">
        <v>3.3137778346148311E-2</v>
      </c>
      <c r="U47" s="138">
        <v>1.6944546573524945E-3</v>
      </c>
      <c r="V47" s="138">
        <v>2.1420464536342854E-3</v>
      </c>
      <c r="W47" s="138">
        <v>9.9029684927346255E-3</v>
      </c>
      <c r="X47" s="138">
        <v>0.78241443803251431</v>
      </c>
      <c r="Y47" s="140">
        <v>1</v>
      </c>
    </row>
    <row r="48" spans="2:25" hidden="1" outlineLevel="1">
      <c r="B48" s="34" t="s">
        <v>34</v>
      </c>
      <c r="C48" s="138">
        <v>0.19326533538880722</v>
      </c>
      <c r="D48" s="138">
        <v>4.3191840246656871E-2</v>
      </c>
      <c r="E48" s="138">
        <v>2.9066432438246154E-2</v>
      </c>
      <c r="F48" s="138">
        <v>6.0221202452228159E-2</v>
      </c>
      <c r="G48" s="138">
        <v>1.4752805363352812E-2</v>
      </c>
      <c r="H48" s="138">
        <v>0.51763883411608647</v>
      </c>
      <c r="I48" s="138">
        <v>4.0565733338113502E-2</v>
      </c>
      <c r="J48" s="138">
        <v>1.8705409959488044E-2</v>
      </c>
      <c r="K48" s="138">
        <v>1.4600437385724016E-2</v>
      </c>
      <c r="L48" s="138">
        <v>2.419961997633815E-3</v>
      </c>
      <c r="M48" s="138">
        <v>2.7067723084644893E-3</v>
      </c>
      <c r="N48" s="138">
        <v>8.9359337468181976E-3</v>
      </c>
      <c r="O48" s="138">
        <v>5.3776933280751441E-4</v>
      </c>
      <c r="P48" s="138">
        <v>5.2701394615136416E-3</v>
      </c>
      <c r="Q48" s="138">
        <v>6.4532319936901729E-3</v>
      </c>
      <c r="R48" s="138">
        <v>1.439429247481447E-2</v>
      </c>
      <c r="S48" s="138">
        <v>8.8731939913239879E-3</v>
      </c>
      <c r="T48" s="138">
        <v>2.3643924999103717E-2</v>
      </c>
      <c r="U48" s="138">
        <v>1.1472412433226975E-3</v>
      </c>
      <c r="V48" s="138">
        <v>1.8104900871186319E-3</v>
      </c>
      <c r="W48" s="138">
        <v>6.3994550604094215E-3</v>
      </c>
      <c r="X48" s="138">
        <v>0.80673466461119281</v>
      </c>
      <c r="Y48" s="140">
        <v>1</v>
      </c>
    </row>
    <row r="49" spans="2:25" hidden="1" outlineLevel="1">
      <c r="B49" s="34" t="s">
        <v>35</v>
      </c>
      <c r="C49" s="138">
        <v>0.12725369672963849</v>
      </c>
      <c r="D49" s="138">
        <v>4.958389344388462E-2</v>
      </c>
      <c r="E49" s="138">
        <v>3.3986311069152703E-2</v>
      </c>
      <c r="F49" s="138">
        <v>6.8290730726211127E-2</v>
      </c>
      <c r="G49" s="138">
        <v>1.4643256611014767E-2</v>
      </c>
      <c r="H49" s="138">
        <v>0.56893207868569851</v>
      </c>
      <c r="I49" s="138">
        <v>3.9240233553272927E-2</v>
      </c>
      <c r="J49" s="138">
        <v>1.7290740987778472E-2</v>
      </c>
      <c r="K49" s="138">
        <v>2.2893556761859807E-2</v>
      </c>
      <c r="L49" s="138">
        <v>1.6315892089357729E-3</v>
      </c>
      <c r="M49" s="138">
        <v>3.5915485731290598E-4</v>
      </c>
      <c r="N49" s="138">
        <v>2.0738627617982369E-2</v>
      </c>
      <c r="O49" s="138">
        <v>1.6418507762875701E-4</v>
      </c>
      <c r="P49" s="138">
        <v>6.6597572113164562E-3</v>
      </c>
      <c r="Q49" s="138">
        <v>5.6951698802475094E-3</v>
      </c>
      <c r="R49" s="138">
        <v>1.2159957311879816E-2</v>
      </c>
      <c r="S49" s="138">
        <v>6.8034191542416193E-3</v>
      </c>
      <c r="T49" s="138">
        <v>1.6777662620188608E-2</v>
      </c>
      <c r="U49" s="138">
        <v>1.9291746621378949E-3</v>
      </c>
      <c r="V49" s="138">
        <v>2.2164985479882198E-3</v>
      </c>
      <c r="W49" s="138">
        <v>5.6438620434885222E-3</v>
      </c>
      <c r="X49" s="138">
        <v>0.87274630327036151</v>
      </c>
      <c r="Y49" s="140">
        <v>1</v>
      </c>
    </row>
    <row r="50" spans="2:25" hidden="1" outlineLevel="1">
      <c r="B50" s="34" t="s">
        <v>36</v>
      </c>
      <c r="C50" s="138">
        <v>0.17403824205924184</v>
      </c>
      <c r="D50" s="138">
        <v>4.7697224026829139E-2</v>
      </c>
      <c r="E50" s="138">
        <v>3.1605007637876846E-2</v>
      </c>
      <c r="F50" s="138">
        <v>7.2314013309219882E-2</v>
      </c>
      <c r="G50" s="138">
        <v>2.8418169367724264E-2</v>
      </c>
      <c r="H50" s="138">
        <v>0.40518497708636947</v>
      </c>
      <c r="I50" s="138">
        <v>1.8848875388478219E-2</v>
      </c>
      <c r="J50" s="138">
        <v>3.1824486857584322E-2</v>
      </c>
      <c r="K50" s="138">
        <v>0.12792126841430654</v>
      </c>
      <c r="L50" s="138">
        <v>4.5177602584587293E-2</v>
      </c>
      <c r="M50" s="138">
        <v>2.3510614015065052E-2</v>
      </c>
      <c r="N50" s="138">
        <v>3.4809404245606024E-2</v>
      </c>
      <c r="O50" s="138">
        <v>2.4423647569048162E-2</v>
      </c>
      <c r="P50" s="138">
        <v>7.6115393394553402E-3</v>
      </c>
      <c r="Q50" s="138">
        <v>6.1190806454444894E-3</v>
      </c>
      <c r="R50" s="138">
        <v>1.4055449230066897E-2</v>
      </c>
      <c r="S50" s="138">
        <v>9.6922023422822325E-3</v>
      </c>
      <c r="T50" s="138">
        <v>1.2132811265429389E-2</v>
      </c>
      <c r="U50" s="138">
        <v>2.2562463785928749E-3</v>
      </c>
      <c r="V50" s="138">
        <v>2.124558846768388E-3</v>
      </c>
      <c r="W50" s="138">
        <v>8.1558478043298865E-3</v>
      </c>
      <c r="X50" s="138">
        <v>0.82596175794075821</v>
      </c>
      <c r="Y50" s="140">
        <v>1</v>
      </c>
    </row>
    <row r="51" spans="2:25" hidden="1" outlineLevel="1">
      <c r="B51" s="34" t="s">
        <v>37</v>
      </c>
      <c r="C51" s="138">
        <v>8.7363189837889446E-2</v>
      </c>
      <c r="D51" s="138">
        <v>4.4032436577232187E-2</v>
      </c>
      <c r="E51" s="138">
        <v>2.7582664805156289E-2</v>
      </c>
      <c r="F51" s="138">
        <v>7.2577203249444805E-2</v>
      </c>
      <c r="G51" s="138">
        <v>2.0175203813684994E-2</v>
      </c>
      <c r="H51" s="138">
        <v>0.44731949739219756</v>
      </c>
      <c r="I51" s="138">
        <v>1.6153183978472065E-2</v>
      </c>
      <c r="J51" s="138">
        <v>2.7170335433560719E-2</v>
      </c>
      <c r="K51" s="138">
        <v>0.21360108218375423</v>
      </c>
      <c r="L51" s="138">
        <v>6.6703318166364045E-2</v>
      </c>
      <c r="M51" s="138">
        <v>4.0451681508112763E-2</v>
      </c>
      <c r="N51" s="138">
        <v>4.718639457750707E-2</v>
      </c>
      <c r="O51" s="138">
        <v>5.925968793177034E-2</v>
      </c>
      <c r="P51" s="138">
        <v>4.5500907848002375E-3</v>
      </c>
      <c r="Q51" s="138">
        <v>6.04749745006836E-3</v>
      </c>
      <c r="R51" s="138">
        <v>6.6334391886515385E-3</v>
      </c>
      <c r="S51" s="138">
        <v>5.4832572573586327E-3</v>
      </c>
      <c r="T51" s="138">
        <v>1.2615832001099545E-2</v>
      </c>
      <c r="U51" s="138">
        <v>2.9586440874138269E-3</v>
      </c>
      <c r="V51" s="138">
        <v>1.9314375827371437E-3</v>
      </c>
      <c r="W51" s="138">
        <v>3.8050043764784177E-3</v>
      </c>
      <c r="X51" s="138">
        <v>0.91263681016211051</v>
      </c>
      <c r="Y51" s="140">
        <v>1</v>
      </c>
    </row>
    <row r="52" spans="2:25" hidden="1" outlineLevel="1">
      <c r="B52" s="34" t="s">
        <v>38</v>
      </c>
      <c r="C52" s="138">
        <v>7.5487286436191542E-2</v>
      </c>
      <c r="D52" s="138">
        <v>4.3522900457207025E-2</v>
      </c>
      <c r="E52" s="138">
        <v>2.3975294778214487E-2</v>
      </c>
      <c r="F52" s="138">
        <v>5.5249859629421673E-2</v>
      </c>
      <c r="G52" s="138">
        <v>2.3614341862517044E-2</v>
      </c>
      <c r="H52" s="138">
        <v>0.43923959252426403</v>
      </c>
      <c r="I52" s="138">
        <v>1.4574476618272238E-2</v>
      </c>
      <c r="J52" s="138">
        <v>3.4980348119034249E-2</v>
      </c>
      <c r="K52" s="138">
        <v>0.24591321087671453</v>
      </c>
      <c r="L52" s="138">
        <v>8.0516563728242563E-2</v>
      </c>
      <c r="M52" s="138">
        <v>4.9129702414373949E-2</v>
      </c>
      <c r="N52" s="138">
        <v>5.9958289885297188E-2</v>
      </c>
      <c r="O52" s="138">
        <v>5.6308654848800835E-2</v>
      </c>
      <c r="P52" s="138">
        <v>4.7485361353974496E-3</v>
      </c>
      <c r="Q52" s="138">
        <v>6.6736183524504691E-3</v>
      </c>
      <c r="R52" s="138">
        <v>6.6575760006416943E-3</v>
      </c>
      <c r="S52" s="138">
        <v>7.6762653404989171E-3</v>
      </c>
      <c r="T52" s="138">
        <v>9.0719499478623573E-3</v>
      </c>
      <c r="U52" s="138">
        <v>1.7566375230608808E-3</v>
      </c>
      <c r="V52" s="138">
        <v>1.7325739953477179E-3</v>
      </c>
      <c r="W52" s="138">
        <v>5.1255314029036653E-3</v>
      </c>
      <c r="X52" s="138">
        <v>0.92451271356380849</v>
      </c>
      <c r="Y52" s="140">
        <v>1</v>
      </c>
    </row>
    <row r="53" spans="2:25" hidden="1" outlineLevel="1">
      <c r="B53" s="34" t="s">
        <v>39</v>
      </c>
      <c r="C53" s="138">
        <v>7.9064385486403835E-2</v>
      </c>
      <c r="D53" s="138">
        <v>4.2226630300024798E-2</v>
      </c>
      <c r="E53" s="138">
        <v>2.9514835936854285E-2</v>
      </c>
      <c r="F53" s="138">
        <v>6.7757665922803537E-2</v>
      </c>
      <c r="G53" s="138">
        <v>1.6059178444499545E-2</v>
      </c>
      <c r="H53" s="138">
        <v>0.40957930407471693</v>
      </c>
      <c r="I53" s="138">
        <v>1.3306884866517894E-2</v>
      </c>
      <c r="J53" s="138">
        <v>4.5805438465988925E-2</v>
      </c>
      <c r="K53" s="138">
        <v>0.24080502520869493</v>
      </c>
      <c r="L53" s="138">
        <v>8.4197041077775023E-2</v>
      </c>
      <c r="M53" s="138">
        <v>4.1259608232085299E-2</v>
      </c>
      <c r="N53" s="138">
        <v>6.3939168526324489E-2</v>
      </c>
      <c r="O53" s="138">
        <v>5.1409207372510125E-2</v>
      </c>
      <c r="P53" s="138">
        <v>4.1325729399123894E-3</v>
      </c>
      <c r="Q53" s="138">
        <v>6.7112984544177206E-3</v>
      </c>
      <c r="R53" s="138">
        <v>1.9472683692867178E-2</v>
      </c>
      <c r="S53" s="138">
        <v>9.3478799900818255E-3</v>
      </c>
      <c r="T53" s="138">
        <v>8.9015621125712874E-3</v>
      </c>
      <c r="U53" s="138">
        <v>1.5290519877675841E-3</v>
      </c>
      <c r="V53" s="138">
        <v>1.8018018018018018E-3</v>
      </c>
      <c r="W53" s="138">
        <v>3.9838003140755434E-3</v>
      </c>
      <c r="X53" s="138">
        <v>0.92093561451359618</v>
      </c>
      <c r="Y53" s="140">
        <v>1</v>
      </c>
    </row>
    <row r="54" spans="2:25" collapsed="1">
      <c r="B54" s="148">
        <v>2007</v>
      </c>
      <c r="C54" s="150">
        <v>0.13605511354083619</v>
      </c>
      <c r="D54" s="150">
        <v>4.665153511983209E-2</v>
      </c>
      <c r="E54" s="150">
        <v>2.8482153994674131E-2</v>
      </c>
      <c r="F54" s="150">
        <v>6.2037308211711495E-2</v>
      </c>
      <c r="G54" s="150">
        <v>1.5518648682362256E-2</v>
      </c>
      <c r="H54" s="150">
        <v>0.45604190733419026</v>
      </c>
      <c r="I54" s="150">
        <v>2.34898282379612E-2</v>
      </c>
      <c r="J54" s="150">
        <v>2.6701214320192207E-2</v>
      </c>
      <c r="K54" s="150">
        <v>0.14234907773493219</v>
      </c>
      <c r="L54" s="150">
        <v>4.5606834686494957E-2</v>
      </c>
      <c r="M54" s="150">
        <v>2.8328940303607164E-2</v>
      </c>
      <c r="N54" s="150">
        <v>3.6415369095849401E-2</v>
      </c>
      <c r="O54" s="150">
        <v>3.1997933648980653E-2</v>
      </c>
      <c r="P54" s="150">
        <v>6.2668467266505049E-3</v>
      </c>
      <c r="Q54" s="150">
        <v>6.3190478514830546E-3</v>
      </c>
      <c r="R54" s="150">
        <v>1.2050324596085323E-2</v>
      </c>
      <c r="S54" s="150">
        <v>9.5867026786634335E-3</v>
      </c>
      <c r="T54" s="150">
        <v>1.8148365087887711E-2</v>
      </c>
      <c r="U54" s="150">
        <v>1.5829821621299145E-3</v>
      </c>
      <c r="V54" s="150">
        <v>2.0500805388783132E-3</v>
      </c>
      <c r="W54" s="150">
        <v>6.668863181529751E-3</v>
      </c>
      <c r="X54" s="150">
        <v>0.86394488645916379</v>
      </c>
      <c r="Y54" s="207">
        <v>1</v>
      </c>
    </row>
    <row r="55" spans="2:25" hidden="1" outlineLevel="1">
      <c r="B55" s="34" t="s">
        <v>28</v>
      </c>
      <c r="C55" s="138">
        <v>9.6772734809544625E-2</v>
      </c>
      <c r="D55" s="138">
        <v>3.8113685352949157E-2</v>
      </c>
      <c r="E55" s="138">
        <v>3.1692316968390588E-2</v>
      </c>
      <c r="F55" s="138">
        <v>5.9103721680408797E-2</v>
      </c>
      <c r="G55" s="138">
        <v>1.2646779517945163E-2</v>
      </c>
      <c r="H55" s="138">
        <v>0.46080101294825221</v>
      </c>
      <c r="I55" s="138">
        <v>1.243574863206765E-2</v>
      </c>
      <c r="J55" s="138">
        <v>1.7877330760766343E-2</v>
      </c>
      <c r="K55" s="138">
        <v>0.21739195972324807</v>
      </c>
      <c r="L55" s="138">
        <v>7.8081427774679302E-2</v>
      </c>
      <c r="M55" s="138">
        <v>4.5492229541309298E-2</v>
      </c>
      <c r="N55" s="138">
        <v>4.4633032363093711E-2</v>
      </c>
      <c r="O55" s="138">
        <v>4.9185270044165751E-2</v>
      </c>
      <c r="P55" s="138">
        <v>4.8160262884189261E-3</v>
      </c>
      <c r="Q55" s="138">
        <v>6.1575797772116794E-3</v>
      </c>
      <c r="R55" s="138">
        <v>6.6097888183777754E-3</v>
      </c>
      <c r="S55" s="138">
        <v>9.0215703712636236E-3</v>
      </c>
      <c r="T55" s="138">
        <v>7.8759741336428459E-3</v>
      </c>
      <c r="U55" s="138">
        <v>1.9369620596614461E-3</v>
      </c>
      <c r="V55" s="138">
        <v>2.977042854343468E-3</v>
      </c>
      <c r="W55" s="138">
        <v>1.3769765303507635E-2</v>
      </c>
      <c r="X55" s="138">
        <v>0.90322726519045538</v>
      </c>
      <c r="Y55" s="140">
        <v>1</v>
      </c>
    </row>
    <row r="56" spans="2:25" hidden="1" outlineLevel="1">
      <c r="B56" s="34" t="s">
        <v>29</v>
      </c>
      <c r="C56" s="138">
        <v>9.8770254982868205E-2</v>
      </c>
      <c r="D56" s="138">
        <v>3.9211856337134067E-2</v>
      </c>
      <c r="E56" s="138">
        <v>2.9071139650527791E-2</v>
      </c>
      <c r="F56" s="138">
        <v>8.8067973728544566E-2</v>
      </c>
      <c r="G56" s="138">
        <v>1.079180604048148E-2</v>
      </c>
      <c r="H56" s="138">
        <v>0.45008179310008056</v>
      </c>
      <c r="I56" s="138">
        <v>1.2378836340552287E-2</v>
      </c>
      <c r="J56" s="138">
        <v>2.1778938887125524E-2</v>
      </c>
      <c r="K56" s="138">
        <v>0.19618136093952193</v>
      </c>
      <c r="L56" s="138">
        <v>6.7029648981452097E-2</v>
      </c>
      <c r="M56" s="138">
        <v>4.1091876846448716E-2</v>
      </c>
      <c r="N56" s="138">
        <v>4.2117342578802161E-2</v>
      </c>
      <c r="O56" s="138">
        <v>4.5942492532818971E-2</v>
      </c>
      <c r="P56" s="138">
        <v>1.0018637432754678E-2</v>
      </c>
      <c r="Q56" s="138">
        <v>8.6676270234636327E-3</v>
      </c>
      <c r="R56" s="138">
        <v>1.1784717305141164E-2</v>
      </c>
      <c r="S56" s="138">
        <v>7.088735340316267E-3</v>
      </c>
      <c r="T56" s="138">
        <v>7.4793889526413885E-3</v>
      </c>
      <c r="U56" s="138">
        <v>1.082436050817524E-3</v>
      </c>
      <c r="V56" s="138">
        <v>2.63691188319457E-3</v>
      </c>
      <c r="W56" s="138">
        <v>4.907586004834338E-3</v>
      </c>
      <c r="X56" s="138">
        <v>0.90122974501713182</v>
      </c>
      <c r="Y56" s="140">
        <v>1</v>
      </c>
    </row>
    <row r="57" spans="2:25" hidden="1" outlineLevel="1">
      <c r="B57" s="34" t="s">
        <v>30</v>
      </c>
      <c r="C57" s="138">
        <v>0.12954886287027229</v>
      </c>
      <c r="D57" s="138">
        <v>4.4501465266981274E-2</v>
      </c>
      <c r="E57" s="138">
        <v>2.4207861535709863E-2</v>
      </c>
      <c r="F57" s="138">
        <v>6.1314200019261723E-2</v>
      </c>
      <c r="G57" s="138">
        <v>1.713605657443969E-2</v>
      </c>
      <c r="H57" s="138">
        <v>0.50367348623474539</v>
      </c>
      <c r="I57" s="138">
        <v>2.4833867616911795E-2</v>
      </c>
      <c r="J57" s="138">
        <v>2.3932694027489234E-2</v>
      </c>
      <c r="K57" s="138">
        <v>0.11751028438561975</v>
      </c>
      <c r="L57" s="138">
        <v>4.7026127154905548E-2</v>
      </c>
      <c r="M57" s="138">
        <v>2.3354842260225911E-2</v>
      </c>
      <c r="N57" s="138">
        <v>2.2233534664226846E-2</v>
      </c>
      <c r="O57" s="138">
        <v>2.4895780306261436E-2</v>
      </c>
      <c r="P57" s="138">
        <v>1.0126164302519159E-2</v>
      </c>
      <c r="Q57" s="138">
        <v>6.328852689074474E-3</v>
      </c>
      <c r="R57" s="138">
        <v>9.5414333475503221E-3</v>
      </c>
      <c r="S57" s="138">
        <v>6.7072080128778395E-3</v>
      </c>
      <c r="T57" s="138">
        <v>1.2045457672358048E-2</v>
      </c>
      <c r="U57" s="138">
        <v>1.3689583533976308E-3</v>
      </c>
      <c r="V57" s="138">
        <v>2.4489908231636009E-3</v>
      </c>
      <c r="W57" s="138">
        <v>4.7741562676279188E-3</v>
      </c>
      <c r="X57" s="138">
        <v>0.87045113712972777</v>
      </c>
      <c r="Y57" s="140">
        <v>1</v>
      </c>
    </row>
    <row r="58" spans="2:25" hidden="1" outlineLevel="1">
      <c r="B58" s="34" t="s">
        <v>31</v>
      </c>
      <c r="C58" s="138">
        <v>0.1790954614100628</v>
      </c>
      <c r="D58" s="138">
        <v>4.6983546617915907E-2</v>
      </c>
      <c r="E58" s="138">
        <v>2.5570304427311025E-2</v>
      </c>
      <c r="F58" s="138">
        <v>6.3619744058500918E-2</v>
      </c>
      <c r="G58" s="138">
        <v>1.5555202289166204E-2</v>
      </c>
      <c r="H58" s="138">
        <v>0.53577617041570624</v>
      </c>
      <c r="I58" s="138">
        <v>2.5856450202686589E-2</v>
      </c>
      <c r="J58" s="138">
        <v>2.2605516254669739E-2</v>
      </c>
      <c r="K58" s="138">
        <v>1.0674827120260711E-2</v>
      </c>
      <c r="L58" s="138">
        <v>2.432239090692314E-3</v>
      </c>
      <c r="M58" s="138">
        <v>2.9012002225578251E-3</v>
      </c>
      <c r="N58" s="138">
        <v>3.9424529051744692E-3</v>
      </c>
      <c r="O58" s="138">
        <v>1.398934901836102E-3</v>
      </c>
      <c r="P58" s="138">
        <v>6.6131468086797554E-3</v>
      </c>
      <c r="Q58" s="138">
        <v>6.1441856768142435E-3</v>
      </c>
      <c r="R58" s="138">
        <v>1.1183530720928384E-2</v>
      </c>
      <c r="S58" s="138">
        <v>1.3973452030840156E-2</v>
      </c>
      <c r="T58" s="138">
        <v>2.7644861298783879E-2</v>
      </c>
      <c r="U58" s="138">
        <v>1.7884110960972896E-3</v>
      </c>
      <c r="V58" s="138">
        <v>2.4481360782131786E-3</v>
      </c>
      <c r="W58" s="138">
        <v>4.4670534933630079E-3</v>
      </c>
      <c r="X58" s="138">
        <v>0.82090453858993717</v>
      </c>
      <c r="Y58" s="140">
        <v>1</v>
      </c>
    </row>
    <row r="59" spans="2:25" hidden="1" outlineLevel="1">
      <c r="B59" s="34" t="s">
        <v>32</v>
      </c>
      <c r="C59" s="138">
        <v>0.21728105969808026</v>
      </c>
      <c r="D59" s="138">
        <v>4.5087049597140147E-2</v>
      </c>
      <c r="E59" s="138">
        <v>2.2598948338332998E-2</v>
      </c>
      <c r="F59" s="138">
        <v>5.0421565299321756E-2</v>
      </c>
      <c r="G59" s="138">
        <v>1.8559957878109781E-2</v>
      </c>
      <c r="H59" s="138">
        <v>0.4702063834061922</v>
      </c>
      <c r="I59" s="138">
        <v>3.416861226384376E-2</v>
      </c>
      <c r="J59" s="138">
        <v>5.2444524500668548E-2</v>
      </c>
      <c r="K59" s="138">
        <v>8.3204589069092363E-3</v>
      </c>
      <c r="L59" s="138">
        <v>1.4133002639546081E-3</v>
      </c>
      <c r="M59" s="138">
        <v>3.3323403282459144E-3</v>
      </c>
      <c r="N59" s="138">
        <v>3.4639712351828629E-3</v>
      </c>
      <c r="O59" s="138">
        <v>1.1084707952585162E-4</v>
      </c>
      <c r="P59" s="138">
        <v>3.5263227174161544E-3</v>
      </c>
      <c r="Q59" s="138">
        <v>5.7709760778146494E-3</v>
      </c>
      <c r="R59" s="138">
        <v>1.2858261224998788E-2</v>
      </c>
      <c r="S59" s="138">
        <v>1.2511864101480502E-2</v>
      </c>
      <c r="T59" s="138">
        <v>3.6884365712227127E-2</v>
      </c>
      <c r="U59" s="138">
        <v>1.1846781624325392E-3</v>
      </c>
      <c r="V59" s="138">
        <v>2.2931489576910554E-3</v>
      </c>
      <c r="W59" s="138">
        <v>5.8818231573405013E-3</v>
      </c>
      <c r="X59" s="138">
        <v>0.78271894030191969</v>
      </c>
      <c r="Y59" s="140">
        <v>1</v>
      </c>
    </row>
    <row r="60" spans="2:25" hidden="1" outlineLevel="1">
      <c r="B60" s="34" t="s">
        <v>33</v>
      </c>
      <c r="C60" s="138">
        <v>0.18718768112536616</v>
      </c>
      <c r="D60" s="138">
        <v>6.1586540720898537E-2</v>
      </c>
      <c r="E60" s="138">
        <v>2.941867568964707E-2</v>
      </c>
      <c r="F60" s="138">
        <v>5.6440622209690303E-2</v>
      </c>
      <c r="G60" s="138">
        <v>1.8633394426429813E-2</v>
      </c>
      <c r="H60" s="138">
        <v>0.48970033052931683</v>
      </c>
      <c r="I60" s="138">
        <v>3.8794116264862073E-2</v>
      </c>
      <c r="J60" s="138">
        <v>3.0515218446982156E-2</v>
      </c>
      <c r="K60" s="138">
        <v>1.3041026364020866E-2</v>
      </c>
      <c r="L60" s="138">
        <v>2.3497344800037594E-3</v>
      </c>
      <c r="M60" s="138">
        <v>5.8821686482760779E-3</v>
      </c>
      <c r="N60" s="138">
        <v>3.6734182370725442E-3</v>
      </c>
      <c r="O60" s="138">
        <v>1.1357049986684838E-3</v>
      </c>
      <c r="P60" s="138">
        <v>6.0388176136096624E-3</v>
      </c>
      <c r="Q60" s="138">
        <v>6.3364506477434713E-3</v>
      </c>
      <c r="R60" s="138">
        <v>1.3440481225621505E-2</v>
      </c>
      <c r="S60" s="138">
        <v>1.2328273571753059E-2</v>
      </c>
      <c r="T60" s="138">
        <v>2.677914062377618E-2</v>
      </c>
      <c r="U60" s="138">
        <v>1.7936306530695364E-3</v>
      </c>
      <c r="V60" s="138">
        <v>2.2479126525369298E-3</v>
      </c>
      <c r="W60" s="138">
        <v>5.7176872346758152E-3</v>
      </c>
      <c r="X60" s="138">
        <v>0.81281231887463379</v>
      </c>
      <c r="Y60" s="140">
        <v>1</v>
      </c>
    </row>
    <row r="61" spans="2:25" hidden="1" outlineLevel="1">
      <c r="B61" s="34" t="s">
        <v>34</v>
      </c>
      <c r="C61" s="138">
        <v>0.15368297920631319</v>
      </c>
      <c r="D61" s="138">
        <v>3.8497127992038686E-2</v>
      </c>
      <c r="E61" s="138">
        <v>3.0230284407353737E-2</v>
      </c>
      <c r="F61" s="138">
        <v>6.1708888384517345E-2</v>
      </c>
      <c r="G61" s="138">
        <v>1.3522007088360075E-2</v>
      </c>
      <c r="H61" s="138">
        <v>0.56541892906402225</v>
      </c>
      <c r="I61" s="138">
        <v>4.0801717967072298E-2</v>
      </c>
      <c r="J61" s="138">
        <v>1.955409675786092E-2</v>
      </c>
      <c r="K61" s="138">
        <v>1.2352253085880895E-2</v>
      </c>
      <c r="L61" s="138">
        <v>1.8070080486058977E-3</v>
      </c>
      <c r="M61" s="138">
        <v>3.0902456483405207E-3</v>
      </c>
      <c r="N61" s="138">
        <v>3.7100406795048625E-3</v>
      </c>
      <c r="O61" s="138">
        <v>3.7449587094296141E-3</v>
      </c>
      <c r="P61" s="138">
        <v>5.1765979363444315E-3</v>
      </c>
      <c r="Q61" s="138">
        <v>4.7401225622850356E-3</v>
      </c>
      <c r="R61" s="138">
        <v>1.2736351415053162E-2</v>
      </c>
      <c r="S61" s="138">
        <v>9.3056549749463129E-3</v>
      </c>
      <c r="T61" s="138">
        <v>2.3953768528379629E-2</v>
      </c>
      <c r="U61" s="138">
        <v>2.2522129301464811E-3</v>
      </c>
      <c r="V61" s="138">
        <v>2.4355325872514274E-3</v>
      </c>
      <c r="W61" s="138">
        <v>3.6314751121741713E-3</v>
      </c>
      <c r="X61" s="138">
        <v>0.84631702079368687</v>
      </c>
      <c r="Y61" s="140">
        <v>1</v>
      </c>
    </row>
    <row r="62" spans="2:25" hidden="1" outlineLevel="1">
      <c r="B62" s="34" t="s">
        <v>35</v>
      </c>
      <c r="C62" s="138">
        <v>0.13692418239726559</v>
      </c>
      <c r="D62" s="138">
        <v>5.1066185038452575E-2</v>
      </c>
      <c r="E62" s="138">
        <v>3.165540278101453E-2</v>
      </c>
      <c r="F62" s="138">
        <v>7.0117688184572355E-2</v>
      </c>
      <c r="G62" s="138">
        <v>1.7400761283306143E-2</v>
      </c>
      <c r="H62" s="138">
        <v>0.56652489707138975</v>
      </c>
      <c r="I62" s="138">
        <v>3.3859628680183329E-2</v>
      </c>
      <c r="J62" s="138">
        <v>2.9014215800512701E-2</v>
      </c>
      <c r="K62" s="138">
        <v>1.4992620212848598E-2</v>
      </c>
      <c r="L62" s="138">
        <v>1.4176959527693622E-3</v>
      </c>
      <c r="M62" s="138">
        <v>5.5348403635516197E-4</v>
      </c>
      <c r="N62" s="138">
        <v>9.0790802454750255E-3</v>
      </c>
      <c r="O62" s="138">
        <v>3.9423599782490481E-3</v>
      </c>
      <c r="P62" s="138">
        <v>6.3699215412102847E-3</v>
      </c>
      <c r="Q62" s="138">
        <v>4.8259923871669386E-3</v>
      </c>
      <c r="R62" s="138">
        <v>1.083663481705896E-2</v>
      </c>
      <c r="S62" s="138">
        <v>5.9718014448846427E-3</v>
      </c>
      <c r="T62" s="138">
        <v>1.3992464848908568E-2</v>
      </c>
      <c r="U62" s="138">
        <v>1.641031616561796E-3</v>
      </c>
      <c r="V62" s="138">
        <v>2.7577099355239648E-3</v>
      </c>
      <c r="W62" s="138">
        <v>2.048861959139284E-3</v>
      </c>
      <c r="X62" s="138">
        <v>0.86307581760273444</v>
      </c>
      <c r="Y62" s="140">
        <v>1</v>
      </c>
    </row>
    <row r="63" spans="2:25" hidden="1" outlineLevel="1">
      <c r="B63" s="34" t="s">
        <v>36</v>
      </c>
      <c r="C63" s="138">
        <v>0.18366977596464901</v>
      </c>
      <c r="D63" s="138">
        <v>3.700240549569047E-2</v>
      </c>
      <c r="E63" s="138">
        <v>3.0019681328376555E-2</v>
      </c>
      <c r="F63" s="138">
        <v>8.4184808427529734E-2</v>
      </c>
      <c r="G63" s="138">
        <v>2.7561400466017662E-2</v>
      </c>
      <c r="H63" s="138">
        <v>0.43373575742951292</v>
      </c>
      <c r="I63" s="138">
        <v>1.3233996666993432E-2</v>
      </c>
      <c r="J63" s="138">
        <v>2.31651497213697E-2</v>
      </c>
      <c r="K63" s="138">
        <v>0.11617262259356172</v>
      </c>
      <c r="L63" s="138">
        <v>4.0335412063673998E-2</v>
      </c>
      <c r="M63" s="138">
        <v>1.8158099130552812E-2</v>
      </c>
      <c r="N63" s="138">
        <v>3.2198954853596556E-2</v>
      </c>
      <c r="O63" s="138">
        <v>2.5480156545738351E-2</v>
      </c>
      <c r="P63" s="138">
        <v>6.6056872252343284E-3</v>
      </c>
      <c r="Q63" s="138">
        <v>7.2466500267696233E-3</v>
      </c>
      <c r="R63" s="138">
        <v>1.3686440997488935E-2</v>
      </c>
      <c r="S63" s="138">
        <v>8.7246348397215963E-3</v>
      </c>
      <c r="T63" s="138">
        <v>9.3731383800984818E-3</v>
      </c>
      <c r="U63" s="138">
        <v>2.1491105698536344E-3</v>
      </c>
      <c r="V63" s="138">
        <v>1.6891255005165406E-3</v>
      </c>
      <c r="W63" s="138">
        <v>1.7796143666156409E-3</v>
      </c>
      <c r="X63" s="138">
        <v>0.81633022403535094</v>
      </c>
      <c r="Y63" s="140">
        <v>1</v>
      </c>
    </row>
    <row r="64" spans="2:25" hidden="1" outlineLevel="1">
      <c r="B64" s="34" t="s">
        <v>37</v>
      </c>
      <c r="C64" s="138">
        <v>6.6168678627272257E-2</v>
      </c>
      <c r="D64" s="138">
        <v>3.8705231097574531E-2</v>
      </c>
      <c r="E64" s="138">
        <v>2.605544563260043E-2</v>
      </c>
      <c r="F64" s="138">
        <v>7.5787554745336924E-2</v>
      </c>
      <c r="G64" s="138">
        <v>2.3424705245918647E-2</v>
      </c>
      <c r="H64" s="138">
        <v>0.46464062604210665</v>
      </c>
      <c r="I64" s="138">
        <v>1.1056520160364005E-2</v>
      </c>
      <c r="J64" s="138">
        <v>2.2594725180261295E-2</v>
      </c>
      <c r="K64" s="138">
        <v>0.2322980814121518</v>
      </c>
      <c r="L64" s="138">
        <v>6.471621351237189E-2</v>
      </c>
      <c r="M64" s="138">
        <v>4.2380857102628518E-2</v>
      </c>
      <c r="N64" s="138">
        <v>5.6949971469435243E-2</v>
      </c>
      <c r="O64" s="138">
        <v>6.8251039327716145E-2</v>
      </c>
      <c r="P64" s="138">
        <v>5.9803027945132389E-3</v>
      </c>
      <c r="Q64" s="138">
        <v>6.0247660123163111E-3</v>
      </c>
      <c r="R64" s="138">
        <v>7.4624100546156523E-3</v>
      </c>
      <c r="S64" s="138">
        <v>6.7065353519634215E-3</v>
      </c>
      <c r="T64" s="138">
        <v>6.4397560451449872E-3</v>
      </c>
      <c r="U64" s="138">
        <v>2.393603225065398E-3</v>
      </c>
      <c r="V64" s="138">
        <v>1.0819382998747619E-3</v>
      </c>
      <c r="W64" s="138">
        <v>3.1791200729196774E-3</v>
      </c>
      <c r="X64" s="138">
        <v>0.93383132137272773</v>
      </c>
      <c r="Y64" s="140">
        <v>1</v>
      </c>
    </row>
    <row r="65" spans="2:25" hidden="1" outlineLevel="1">
      <c r="B65" s="34" t="s">
        <v>38</v>
      </c>
      <c r="C65" s="138">
        <v>7.5768153487707018E-2</v>
      </c>
      <c r="D65" s="138">
        <v>4.2813044099958786E-2</v>
      </c>
      <c r="E65" s="138">
        <v>2.7336423050071917E-2</v>
      </c>
      <c r="F65" s="138">
        <v>6.8055076584040572E-2</v>
      </c>
      <c r="G65" s="138">
        <v>2.5427079040113047E-2</v>
      </c>
      <c r="H65" s="138">
        <v>0.4251276400676261</v>
      </c>
      <c r="I65" s="138">
        <v>1.0000925232780157E-2</v>
      </c>
      <c r="J65" s="138">
        <v>3.1785951601914393E-2</v>
      </c>
      <c r="K65" s="138">
        <v>0.25695396546358368</v>
      </c>
      <c r="L65" s="138">
        <v>7.2412081857867419E-2</v>
      </c>
      <c r="M65" s="138">
        <v>4.4924257080133569E-2</v>
      </c>
      <c r="N65" s="138">
        <v>6.6246667059189662E-2</v>
      </c>
      <c r="O65" s="138">
        <v>7.3370959466393021E-2</v>
      </c>
      <c r="P65" s="138">
        <v>5.5850415093070009E-3</v>
      </c>
      <c r="Q65" s="138">
        <v>7.553263968912179E-3</v>
      </c>
      <c r="R65" s="138">
        <v>4.8616776993666358E-3</v>
      </c>
      <c r="S65" s="138">
        <v>7.0317691291877293E-3</v>
      </c>
      <c r="T65" s="138">
        <v>5.5513966809376813E-3</v>
      </c>
      <c r="U65" s="138">
        <v>2.7252310979148618E-3</v>
      </c>
      <c r="V65" s="138">
        <v>1.6317741759119852E-3</v>
      </c>
      <c r="W65" s="138">
        <v>1.7915871106662516E-3</v>
      </c>
      <c r="X65" s="138">
        <v>0.92423184651229295</v>
      </c>
      <c r="Y65" s="140">
        <v>1</v>
      </c>
    </row>
    <row r="66" spans="2:25" hidden="1" outlineLevel="1">
      <c r="B66" s="34" t="s">
        <v>39</v>
      </c>
      <c r="C66" s="138">
        <v>6.6215112426217887E-2</v>
      </c>
      <c r="D66" s="138">
        <v>3.6594387165379813E-2</v>
      </c>
      <c r="E66" s="138">
        <v>2.8580455252978254E-2</v>
      </c>
      <c r="F66" s="138">
        <v>7.0391603865181007E-2</v>
      </c>
      <c r="G66" s="138">
        <v>1.5496170265230324E-2</v>
      </c>
      <c r="H66" s="138">
        <v>0.41570730654830707</v>
      </c>
      <c r="I66" s="138">
        <v>8.5764482870220541E-3</v>
      </c>
      <c r="J66" s="138">
        <v>4.0061953858245875E-2</v>
      </c>
      <c r="K66" s="138">
        <v>0.27665017646061613</v>
      </c>
      <c r="L66" s="138">
        <v>8.1911630989258244E-2</v>
      </c>
      <c r="M66" s="138">
        <v>5.2576016767611387E-2</v>
      </c>
      <c r="N66" s="138">
        <v>6.6584986206790264E-2</v>
      </c>
      <c r="O66" s="138">
        <v>7.5577542496956251E-2</v>
      </c>
      <c r="P66" s="138">
        <v>5.9488033042057733E-3</v>
      </c>
      <c r="Q66" s="138">
        <v>6.6500223465409099E-3</v>
      </c>
      <c r="R66" s="138">
        <v>9.7477152588345897E-3</v>
      </c>
      <c r="S66" s="138">
        <v>6.9890733120655905E-3</v>
      </c>
      <c r="T66" s="138">
        <v>7.2664786474948761E-3</v>
      </c>
      <c r="U66" s="138">
        <v>1.7800175690045772E-3</v>
      </c>
      <c r="V66" s="138">
        <v>1.6104920862422365E-3</v>
      </c>
      <c r="W66" s="138">
        <v>1.7337833464330296E-3</v>
      </c>
      <c r="X66" s="138">
        <v>0.93378488757378209</v>
      </c>
      <c r="Y66" s="140">
        <v>1</v>
      </c>
    </row>
    <row r="67" spans="2:25" collapsed="1">
      <c r="B67" s="148">
        <v>2006</v>
      </c>
      <c r="C67" s="150">
        <v>0.13324280604997185</v>
      </c>
      <c r="D67" s="150">
        <v>4.3239067068710467E-2</v>
      </c>
      <c r="E67" s="150">
        <v>2.7869439733560066E-2</v>
      </c>
      <c r="F67" s="150">
        <v>6.719138559598252E-2</v>
      </c>
      <c r="G67" s="150">
        <v>1.807565792693391E-2</v>
      </c>
      <c r="H67" s="150">
        <v>0.47979155668863294</v>
      </c>
      <c r="I67" s="150">
        <v>2.1943839587915979E-2</v>
      </c>
      <c r="J67" s="150">
        <v>2.816568711447873E-2</v>
      </c>
      <c r="K67" s="150">
        <v>0.12424314993184353</v>
      </c>
      <c r="L67" s="150">
        <v>3.9096823954015099E-2</v>
      </c>
      <c r="M67" s="150">
        <v>2.3999300490765759E-2</v>
      </c>
      <c r="N67" s="150">
        <v>2.977220925505529E-2</v>
      </c>
      <c r="O67" s="150">
        <v>3.1374816232007378E-2</v>
      </c>
      <c r="P67" s="150">
        <v>6.4091228532668449E-3</v>
      </c>
      <c r="Q67" s="150">
        <v>6.3895470351444661E-3</v>
      </c>
      <c r="R67" s="150">
        <v>1.0395411950253931E-2</v>
      </c>
      <c r="S67" s="150">
        <v>8.918090209285072E-3</v>
      </c>
      <c r="T67" s="150">
        <v>1.5553640025500765E-2</v>
      </c>
      <c r="U67" s="150">
        <v>1.8296864671716792E-3</v>
      </c>
      <c r="V67" s="150">
        <v>2.1774835024792774E-3</v>
      </c>
      <c r="W67" s="150">
        <v>4.5644282588680083E-3</v>
      </c>
      <c r="X67" s="150">
        <v>0.86675719395002815</v>
      </c>
      <c r="Y67" s="207">
        <v>1</v>
      </c>
    </row>
  </sheetData>
  <mergeCells count="1">
    <mergeCell ref="B5:Y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69"/>
  <sheetViews>
    <sheetView showGridLines="0" showRowColHeaders="0" showZeros="0" zoomScaleNormal="100" workbookViewId="0"/>
  </sheetViews>
  <sheetFormatPr baseColWidth="10" defaultRowHeight="12" outlineLevelRow="1"/>
  <cols>
    <col min="1" max="1" width="12" style="208" customWidth="1"/>
    <col min="2" max="2" width="11.42578125" style="208"/>
    <col min="3" max="3" width="9.7109375" style="208" customWidth="1"/>
    <col min="4" max="4" width="11.7109375" style="208" customWidth="1"/>
    <col min="5" max="6" width="11.42578125" style="208" customWidth="1"/>
    <col min="7" max="20" width="9.140625" style="208" customWidth="1"/>
    <col min="21" max="21" width="11.140625" style="208" customWidth="1"/>
    <col min="22" max="240" width="11.42578125" style="208"/>
    <col min="241" max="241" width="12" style="208" customWidth="1"/>
    <col min="242" max="242" width="11.42578125" style="208"/>
    <col min="243" max="243" width="9.7109375" style="208" customWidth="1"/>
    <col min="244" max="244" width="15.85546875" style="208" customWidth="1"/>
    <col min="245" max="256" width="11.42578125" style="208" customWidth="1"/>
    <col min="257" max="262" width="10.140625" style="208" customWidth="1"/>
    <col min="263" max="276" width="9.140625" style="208" customWidth="1"/>
    <col min="277" max="277" width="11.140625" style="208" customWidth="1"/>
    <col min="278" max="496" width="11.42578125" style="208"/>
    <col min="497" max="497" width="12" style="208" customWidth="1"/>
    <col min="498" max="498" width="11.42578125" style="208"/>
    <col min="499" max="499" width="9.7109375" style="208" customWidth="1"/>
    <col min="500" max="500" width="15.85546875" style="208" customWidth="1"/>
    <col min="501" max="512" width="11.42578125" style="208" customWidth="1"/>
    <col min="513" max="518" width="10.140625" style="208" customWidth="1"/>
    <col min="519" max="532" width="9.140625" style="208" customWidth="1"/>
    <col min="533" max="533" width="11.140625" style="208" customWidth="1"/>
    <col min="534" max="752" width="11.42578125" style="208"/>
    <col min="753" max="753" width="12" style="208" customWidth="1"/>
    <col min="754" max="754" width="11.42578125" style="208"/>
    <col min="755" max="755" width="9.7109375" style="208" customWidth="1"/>
    <col min="756" max="756" width="15.85546875" style="208" customWidth="1"/>
    <col min="757" max="768" width="11.42578125" style="208" customWidth="1"/>
    <col min="769" max="774" width="10.140625" style="208" customWidth="1"/>
    <col min="775" max="788" width="9.140625" style="208" customWidth="1"/>
    <col min="789" max="789" width="11.140625" style="208" customWidth="1"/>
    <col min="790" max="1008" width="11.42578125" style="208"/>
    <col min="1009" max="1009" width="12" style="208" customWidth="1"/>
    <col min="1010" max="1010" width="11.42578125" style="208"/>
    <col min="1011" max="1011" width="9.7109375" style="208" customWidth="1"/>
    <col min="1012" max="1012" width="15.85546875" style="208" customWidth="1"/>
    <col min="1013" max="1024" width="11.42578125" style="208" customWidth="1"/>
    <col min="1025" max="1030" width="10.140625" style="208" customWidth="1"/>
    <col min="1031" max="1044" width="9.140625" style="208" customWidth="1"/>
    <col min="1045" max="1045" width="11.140625" style="208" customWidth="1"/>
    <col min="1046" max="1264" width="11.42578125" style="208"/>
    <col min="1265" max="1265" width="12" style="208" customWidth="1"/>
    <col min="1266" max="1266" width="11.42578125" style="208"/>
    <col min="1267" max="1267" width="9.7109375" style="208" customWidth="1"/>
    <col min="1268" max="1268" width="15.85546875" style="208" customWidth="1"/>
    <col min="1269" max="1280" width="11.42578125" style="208" customWidth="1"/>
    <col min="1281" max="1286" width="10.140625" style="208" customWidth="1"/>
    <col min="1287" max="1300" width="9.140625" style="208" customWidth="1"/>
    <col min="1301" max="1301" width="11.140625" style="208" customWidth="1"/>
    <col min="1302" max="1520" width="11.42578125" style="208"/>
    <col min="1521" max="1521" width="12" style="208" customWidth="1"/>
    <col min="1522" max="1522" width="11.42578125" style="208"/>
    <col min="1523" max="1523" width="9.7109375" style="208" customWidth="1"/>
    <col min="1524" max="1524" width="15.85546875" style="208" customWidth="1"/>
    <col min="1525" max="1536" width="11.42578125" style="208" customWidth="1"/>
    <col min="1537" max="1542" width="10.140625" style="208" customWidth="1"/>
    <col min="1543" max="1556" width="9.140625" style="208" customWidth="1"/>
    <col min="1557" max="1557" width="11.140625" style="208" customWidth="1"/>
    <col min="1558" max="1776" width="11.42578125" style="208"/>
    <col min="1777" max="1777" width="12" style="208" customWidth="1"/>
    <col min="1778" max="1778" width="11.42578125" style="208"/>
    <col min="1779" max="1779" width="9.7109375" style="208" customWidth="1"/>
    <col min="1780" max="1780" width="15.85546875" style="208" customWidth="1"/>
    <col min="1781" max="1792" width="11.42578125" style="208" customWidth="1"/>
    <col min="1793" max="1798" width="10.140625" style="208" customWidth="1"/>
    <col min="1799" max="1812" width="9.140625" style="208" customWidth="1"/>
    <col min="1813" max="1813" width="11.140625" style="208" customWidth="1"/>
    <col min="1814" max="2032" width="11.42578125" style="208"/>
    <col min="2033" max="2033" width="12" style="208" customWidth="1"/>
    <col min="2034" max="2034" width="11.42578125" style="208"/>
    <col min="2035" max="2035" width="9.7109375" style="208" customWidth="1"/>
    <col min="2036" max="2036" width="15.85546875" style="208" customWidth="1"/>
    <col min="2037" max="2048" width="11.42578125" style="208" customWidth="1"/>
    <col min="2049" max="2054" width="10.140625" style="208" customWidth="1"/>
    <col min="2055" max="2068" width="9.140625" style="208" customWidth="1"/>
    <col min="2069" max="2069" width="11.140625" style="208" customWidth="1"/>
    <col min="2070" max="2288" width="11.42578125" style="208"/>
    <col min="2289" max="2289" width="12" style="208" customWidth="1"/>
    <col min="2290" max="2290" width="11.42578125" style="208"/>
    <col min="2291" max="2291" width="9.7109375" style="208" customWidth="1"/>
    <col min="2292" max="2292" width="15.85546875" style="208" customWidth="1"/>
    <col min="2293" max="2304" width="11.42578125" style="208" customWidth="1"/>
    <col min="2305" max="2310" width="10.140625" style="208" customWidth="1"/>
    <col min="2311" max="2324" width="9.140625" style="208" customWidth="1"/>
    <col min="2325" max="2325" width="11.140625" style="208" customWidth="1"/>
    <col min="2326" max="2544" width="11.42578125" style="208"/>
    <col min="2545" max="2545" width="12" style="208" customWidth="1"/>
    <col min="2546" max="2546" width="11.42578125" style="208"/>
    <col min="2547" max="2547" width="9.7109375" style="208" customWidth="1"/>
    <col min="2548" max="2548" width="15.85546875" style="208" customWidth="1"/>
    <col min="2549" max="2560" width="11.42578125" style="208" customWidth="1"/>
    <col min="2561" max="2566" width="10.140625" style="208" customWidth="1"/>
    <col min="2567" max="2580" width="9.140625" style="208" customWidth="1"/>
    <col min="2581" max="2581" width="11.140625" style="208" customWidth="1"/>
    <col min="2582" max="2800" width="11.42578125" style="208"/>
    <col min="2801" max="2801" width="12" style="208" customWidth="1"/>
    <col min="2802" max="2802" width="11.42578125" style="208"/>
    <col min="2803" max="2803" width="9.7109375" style="208" customWidth="1"/>
    <col min="2804" max="2804" width="15.85546875" style="208" customWidth="1"/>
    <col min="2805" max="2816" width="11.42578125" style="208" customWidth="1"/>
    <col min="2817" max="2822" width="10.140625" style="208" customWidth="1"/>
    <col min="2823" max="2836" width="9.140625" style="208" customWidth="1"/>
    <col min="2837" max="2837" width="11.140625" style="208" customWidth="1"/>
    <col min="2838" max="3056" width="11.42578125" style="208"/>
    <col min="3057" max="3057" width="12" style="208" customWidth="1"/>
    <col min="3058" max="3058" width="11.42578125" style="208"/>
    <col min="3059" max="3059" width="9.7109375" style="208" customWidth="1"/>
    <col min="3060" max="3060" width="15.85546875" style="208" customWidth="1"/>
    <col min="3061" max="3072" width="11.42578125" style="208" customWidth="1"/>
    <col min="3073" max="3078" width="10.140625" style="208" customWidth="1"/>
    <col min="3079" max="3092" width="9.140625" style="208" customWidth="1"/>
    <col min="3093" max="3093" width="11.140625" style="208" customWidth="1"/>
    <col min="3094" max="3312" width="11.42578125" style="208"/>
    <col min="3313" max="3313" width="12" style="208" customWidth="1"/>
    <col min="3314" max="3314" width="11.42578125" style="208"/>
    <col min="3315" max="3315" width="9.7109375" style="208" customWidth="1"/>
    <col min="3316" max="3316" width="15.85546875" style="208" customWidth="1"/>
    <col min="3317" max="3328" width="11.42578125" style="208" customWidth="1"/>
    <col min="3329" max="3334" width="10.140625" style="208" customWidth="1"/>
    <col min="3335" max="3348" width="9.140625" style="208" customWidth="1"/>
    <col min="3349" max="3349" width="11.140625" style="208" customWidth="1"/>
    <col min="3350" max="3568" width="11.42578125" style="208"/>
    <col min="3569" max="3569" width="12" style="208" customWidth="1"/>
    <col min="3570" max="3570" width="11.42578125" style="208"/>
    <col min="3571" max="3571" width="9.7109375" style="208" customWidth="1"/>
    <col min="3572" max="3572" width="15.85546875" style="208" customWidth="1"/>
    <col min="3573" max="3584" width="11.42578125" style="208" customWidth="1"/>
    <col min="3585" max="3590" width="10.140625" style="208" customWidth="1"/>
    <col min="3591" max="3604" width="9.140625" style="208" customWidth="1"/>
    <col min="3605" max="3605" width="11.140625" style="208" customWidth="1"/>
    <col min="3606" max="3824" width="11.42578125" style="208"/>
    <col min="3825" max="3825" width="12" style="208" customWidth="1"/>
    <col min="3826" max="3826" width="11.42578125" style="208"/>
    <col min="3827" max="3827" width="9.7109375" style="208" customWidth="1"/>
    <col min="3828" max="3828" width="15.85546875" style="208" customWidth="1"/>
    <col min="3829" max="3840" width="11.42578125" style="208" customWidth="1"/>
    <col min="3841" max="3846" width="10.140625" style="208" customWidth="1"/>
    <col min="3847" max="3860" width="9.140625" style="208" customWidth="1"/>
    <col min="3861" max="3861" width="11.140625" style="208" customWidth="1"/>
    <col min="3862" max="4080" width="11.42578125" style="208"/>
    <col min="4081" max="4081" width="12" style="208" customWidth="1"/>
    <col min="4082" max="4082" width="11.42578125" style="208"/>
    <col min="4083" max="4083" width="9.7109375" style="208" customWidth="1"/>
    <col min="4084" max="4084" width="15.85546875" style="208" customWidth="1"/>
    <col min="4085" max="4096" width="11.42578125" style="208" customWidth="1"/>
    <col min="4097" max="4102" width="10.140625" style="208" customWidth="1"/>
    <col min="4103" max="4116" width="9.140625" style="208" customWidth="1"/>
    <col min="4117" max="4117" width="11.140625" style="208" customWidth="1"/>
    <col min="4118" max="4336" width="11.42578125" style="208"/>
    <col min="4337" max="4337" width="12" style="208" customWidth="1"/>
    <col min="4338" max="4338" width="11.42578125" style="208"/>
    <col min="4339" max="4339" width="9.7109375" style="208" customWidth="1"/>
    <col min="4340" max="4340" width="15.85546875" style="208" customWidth="1"/>
    <col min="4341" max="4352" width="11.42578125" style="208" customWidth="1"/>
    <col min="4353" max="4358" width="10.140625" style="208" customWidth="1"/>
    <col min="4359" max="4372" width="9.140625" style="208" customWidth="1"/>
    <col min="4373" max="4373" width="11.140625" style="208" customWidth="1"/>
    <col min="4374" max="4592" width="11.42578125" style="208"/>
    <col min="4593" max="4593" width="12" style="208" customWidth="1"/>
    <col min="4594" max="4594" width="11.42578125" style="208"/>
    <col min="4595" max="4595" width="9.7109375" style="208" customWidth="1"/>
    <col min="4596" max="4596" width="15.85546875" style="208" customWidth="1"/>
    <col min="4597" max="4608" width="11.42578125" style="208" customWidth="1"/>
    <col min="4609" max="4614" width="10.140625" style="208" customWidth="1"/>
    <col min="4615" max="4628" width="9.140625" style="208" customWidth="1"/>
    <col min="4629" max="4629" width="11.140625" style="208" customWidth="1"/>
    <col min="4630" max="4848" width="11.42578125" style="208"/>
    <col min="4849" max="4849" width="12" style="208" customWidth="1"/>
    <col min="4850" max="4850" width="11.42578125" style="208"/>
    <col min="4851" max="4851" width="9.7109375" style="208" customWidth="1"/>
    <col min="4852" max="4852" width="15.85546875" style="208" customWidth="1"/>
    <col min="4853" max="4864" width="11.42578125" style="208" customWidth="1"/>
    <col min="4865" max="4870" width="10.140625" style="208" customWidth="1"/>
    <col min="4871" max="4884" width="9.140625" style="208" customWidth="1"/>
    <col min="4885" max="4885" width="11.140625" style="208" customWidth="1"/>
    <col min="4886" max="5104" width="11.42578125" style="208"/>
    <col min="5105" max="5105" width="12" style="208" customWidth="1"/>
    <col min="5106" max="5106" width="11.42578125" style="208"/>
    <col min="5107" max="5107" width="9.7109375" style="208" customWidth="1"/>
    <col min="5108" max="5108" width="15.85546875" style="208" customWidth="1"/>
    <col min="5109" max="5120" width="11.42578125" style="208" customWidth="1"/>
    <col min="5121" max="5126" width="10.140625" style="208" customWidth="1"/>
    <col min="5127" max="5140" width="9.140625" style="208" customWidth="1"/>
    <col min="5141" max="5141" width="11.140625" style="208" customWidth="1"/>
    <col min="5142" max="5360" width="11.42578125" style="208"/>
    <col min="5361" max="5361" width="12" style="208" customWidth="1"/>
    <col min="5362" max="5362" width="11.42578125" style="208"/>
    <col min="5363" max="5363" width="9.7109375" style="208" customWidth="1"/>
    <col min="5364" max="5364" width="15.85546875" style="208" customWidth="1"/>
    <col min="5365" max="5376" width="11.42578125" style="208" customWidth="1"/>
    <col min="5377" max="5382" width="10.140625" style="208" customWidth="1"/>
    <col min="5383" max="5396" width="9.140625" style="208" customWidth="1"/>
    <col min="5397" max="5397" width="11.140625" style="208" customWidth="1"/>
    <col min="5398" max="5616" width="11.42578125" style="208"/>
    <col min="5617" max="5617" width="12" style="208" customWidth="1"/>
    <col min="5618" max="5618" width="11.42578125" style="208"/>
    <col min="5619" max="5619" width="9.7109375" style="208" customWidth="1"/>
    <col min="5620" max="5620" width="15.85546875" style="208" customWidth="1"/>
    <col min="5621" max="5632" width="11.42578125" style="208" customWidth="1"/>
    <col min="5633" max="5638" width="10.140625" style="208" customWidth="1"/>
    <col min="5639" max="5652" width="9.140625" style="208" customWidth="1"/>
    <col min="5653" max="5653" width="11.140625" style="208" customWidth="1"/>
    <col min="5654" max="5872" width="11.42578125" style="208"/>
    <col min="5873" max="5873" width="12" style="208" customWidth="1"/>
    <col min="5874" max="5874" width="11.42578125" style="208"/>
    <col min="5875" max="5875" width="9.7109375" style="208" customWidth="1"/>
    <col min="5876" max="5876" width="15.85546875" style="208" customWidth="1"/>
    <col min="5877" max="5888" width="11.42578125" style="208" customWidth="1"/>
    <col min="5889" max="5894" width="10.140625" style="208" customWidth="1"/>
    <col min="5895" max="5908" width="9.140625" style="208" customWidth="1"/>
    <col min="5909" max="5909" width="11.140625" style="208" customWidth="1"/>
    <col min="5910" max="6128" width="11.42578125" style="208"/>
    <col min="6129" max="6129" width="12" style="208" customWidth="1"/>
    <col min="6130" max="6130" width="11.42578125" style="208"/>
    <col min="6131" max="6131" width="9.7109375" style="208" customWidth="1"/>
    <col min="6132" max="6132" width="15.85546875" style="208" customWidth="1"/>
    <col min="6133" max="6144" width="11.42578125" style="208" customWidth="1"/>
    <col min="6145" max="6150" width="10.140625" style="208" customWidth="1"/>
    <col min="6151" max="6164" width="9.140625" style="208" customWidth="1"/>
    <col min="6165" max="6165" width="11.140625" style="208" customWidth="1"/>
    <col min="6166" max="6384" width="11.42578125" style="208"/>
    <col min="6385" max="6385" width="12" style="208" customWidth="1"/>
    <col min="6386" max="6386" width="11.42578125" style="208"/>
    <col min="6387" max="6387" width="9.7109375" style="208" customWidth="1"/>
    <col min="6388" max="6388" width="15.85546875" style="208" customWidth="1"/>
    <col min="6389" max="6400" width="11.42578125" style="208" customWidth="1"/>
    <col min="6401" max="6406" width="10.140625" style="208" customWidth="1"/>
    <col min="6407" max="6420" width="9.140625" style="208" customWidth="1"/>
    <col min="6421" max="6421" width="11.140625" style="208" customWidth="1"/>
    <col min="6422" max="6640" width="11.42578125" style="208"/>
    <col min="6641" max="6641" width="12" style="208" customWidth="1"/>
    <col min="6642" max="6642" width="11.42578125" style="208"/>
    <col min="6643" max="6643" width="9.7109375" style="208" customWidth="1"/>
    <col min="6644" max="6644" width="15.85546875" style="208" customWidth="1"/>
    <col min="6645" max="6656" width="11.42578125" style="208" customWidth="1"/>
    <col min="6657" max="6662" width="10.140625" style="208" customWidth="1"/>
    <col min="6663" max="6676" width="9.140625" style="208" customWidth="1"/>
    <col min="6677" max="6677" width="11.140625" style="208" customWidth="1"/>
    <col min="6678" max="6896" width="11.42578125" style="208"/>
    <col min="6897" max="6897" width="12" style="208" customWidth="1"/>
    <col min="6898" max="6898" width="11.42578125" style="208"/>
    <col min="6899" max="6899" width="9.7109375" style="208" customWidth="1"/>
    <col min="6900" max="6900" width="15.85546875" style="208" customWidth="1"/>
    <col min="6901" max="6912" width="11.42578125" style="208" customWidth="1"/>
    <col min="6913" max="6918" width="10.140625" style="208" customWidth="1"/>
    <col min="6919" max="6932" width="9.140625" style="208" customWidth="1"/>
    <col min="6933" max="6933" width="11.140625" style="208" customWidth="1"/>
    <col min="6934" max="7152" width="11.42578125" style="208"/>
    <col min="7153" max="7153" width="12" style="208" customWidth="1"/>
    <col min="7154" max="7154" width="11.42578125" style="208"/>
    <col min="7155" max="7155" width="9.7109375" style="208" customWidth="1"/>
    <col min="7156" max="7156" width="15.85546875" style="208" customWidth="1"/>
    <col min="7157" max="7168" width="11.42578125" style="208" customWidth="1"/>
    <col min="7169" max="7174" width="10.140625" style="208" customWidth="1"/>
    <col min="7175" max="7188" width="9.140625" style="208" customWidth="1"/>
    <col min="7189" max="7189" width="11.140625" style="208" customWidth="1"/>
    <col min="7190" max="7408" width="11.42578125" style="208"/>
    <col min="7409" max="7409" width="12" style="208" customWidth="1"/>
    <col min="7410" max="7410" width="11.42578125" style="208"/>
    <col min="7411" max="7411" width="9.7109375" style="208" customWidth="1"/>
    <col min="7412" max="7412" width="15.85546875" style="208" customWidth="1"/>
    <col min="7413" max="7424" width="11.42578125" style="208" customWidth="1"/>
    <col min="7425" max="7430" width="10.140625" style="208" customWidth="1"/>
    <col min="7431" max="7444" width="9.140625" style="208" customWidth="1"/>
    <col min="7445" max="7445" width="11.140625" style="208" customWidth="1"/>
    <col min="7446" max="7664" width="11.42578125" style="208"/>
    <col min="7665" max="7665" width="12" style="208" customWidth="1"/>
    <col min="7666" max="7666" width="11.42578125" style="208"/>
    <col min="7667" max="7667" width="9.7109375" style="208" customWidth="1"/>
    <col min="7668" max="7668" width="15.85546875" style="208" customWidth="1"/>
    <col min="7669" max="7680" width="11.42578125" style="208" customWidth="1"/>
    <col min="7681" max="7686" width="10.140625" style="208" customWidth="1"/>
    <col min="7687" max="7700" width="9.140625" style="208" customWidth="1"/>
    <col min="7701" max="7701" width="11.140625" style="208" customWidth="1"/>
    <col min="7702" max="7920" width="11.42578125" style="208"/>
    <col min="7921" max="7921" width="12" style="208" customWidth="1"/>
    <col min="7922" max="7922" width="11.42578125" style="208"/>
    <col min="7923" max="7923" width="9.7109375" style="208" customWidth="1"/>
    <col min="7924" max="7924" width="15.85546875" style="208" customWidth="1"/>
    <col min="7925" max="7936" width="11.42578125" style="208" customWidth="1"/>
    <col min="7937" max="7942" width="10.140625" style="208" customWidth="1"/>
    <col min="7943" max="7956" width="9.140625" style="208" customWidth="1"/>
    <col min="7957" max="7957" width="11.140625" style="208" customWidth="1"/>
    <col min="7958" max="8176" width="11.42578125" style="208"/>
    <col min="8177" max="8177" width="12" style="208" customWidth="1"/>
    <col min="8178" max="8178" width="11.42578125" style="208"/>
    <col min="8179" max="8179" width="9.7109375" style="208" customWidth="1"/>
    <col min="8180" max="8180" width="15.85546875" style="208" customWidth="1"/>
    <col min="8181" max="8192" width="11.42578125" style="208" customWidth="1"/>
    <col min="8193" max="8198" width="10.140625" style="208" customWidth="1"/>
    <col min="8199" max="8212" width="9.140625" style="208" customWidth="1"/>
    <col min="8213" max="8213" width="11.140625" style="208" customWidth="1"/>
    <col min="8214" max="8432" width="11.42578125" style="208"/>
    <col min="8433" max="8433" width="12" style="208" customWidth="1"/>
    <col min="8434" max="8434" width="11.42578125" style="208"/>
    <col min="8435" max="8435" width="9.7109375" style="208" customWidth="1"/>
    <col min="8436" max="8436" width="15.85546875" style="208" customWidth="1"/>
    <col min="8437" max="8448" width="11.42578125" style="208" customWidth="1"/>
    <col min="8449" max="8454" width="10.140625" style="208" customWidth="1"/>
    <col min="8455" max="8468" width="9.140625" style="208" customWidth="1"/>
    <col min="8469" max="8469" width="11.140625" style="208" customWidth="1"/>
    <col min="8470" max="8688" width="11.42578125" style="208"/>
    <col min="8689" max="8689" width="12" style="208" customWidth="1"/>
    <col min="8690" max="8690" width="11.42578125" style="208"/>
    <col min="8691" max="8691" width="9.7109375" style="208" customWidth="1"/>
    <col min="8692" max="8692" width="15.85546875" style="208" customWidth="1"/>
    <col min="8693" max="8704" width="11.42578125" style="208" customWidth="1"/>
    <col min="8705" max="8710" width="10.140625" style="208" customWidth="1"/>
    <col min="8711" max="8724" width="9.140625" style="208" customWidth="1"/>
    <col min="8725" max="8725" width="11.140625" style="208" customWidth="1"/>
    <col min="8726" max="8944" width="11.42578125" style="208"/>
    <col min="8945" max="8945" width="12" style="208" customWidth="1"/>
    <col min="8946" max="8946" width="11.42578125" style="208"/>
    <col min="8947" max="8947" width="9.7109375" style="208" customWidth="1"/>
    <col min="8948" max="8948" width="15.85546875" style="208" customWidth="1"/>
    <col min="8949" max="8960" width="11.42578125" style="208" customWidth="1"/>
    <col min="8961" max="8966" width="10.140625" style="208" customWidth="1"/>
    <col min="8967" max="8980" width="9.140625" style="208" customWidth="1"/>
    <col min="8981" max="8981" width="11.140625" style="208" customWidth="1"/>
    <col min="8982" max="9200" width="11.42578125" style="208"/>
    <col min="9201" max="9201" width="12" style="208" customWidth="1"/>
    <col min="9202" max="9202" width="11.42578125" style="208"/>
    <col min="9203" max="9203" width="9.7109375" style="208" customWidth="1"/>
    <col min="9204" max="9204" width="15.85546875" style="208" customWidth="1"/>
    <col min="9205" max="9216" width="11.42578125" style="208" customWidth="1"/>
    <col min="9217" max="9222" width="10.140625" style="208" customWidth="1"/>
    <col min="9223" max="9236" width="9.140625" style="208" customWidth="1"/>
    <col min="9237" max="9237" width="11.140625" style="208" customWidth="1"/>
    <col min="9238" max="9456" width="11.42578125" style="208"/>
    <col min="9457" max="9457" width="12" style="208" customWidth="1"/>
    <col min="9458" max="9458" width="11.42578125" style="208"/>
    <col min="9459" max="9459" width="9.7109375" style="208" customWidth="1"/>
    <col min="9460" max="9460" width="15.85546875" style="208" customWidth="1"/>
    <col min="9461" max="9472" width="11.42578125" style="208" customWidth="1"/>
    <col min="9473" max="9478" width="10.140625" style="208" customWidth="1"/>
    <col min="9479" max="9492" width="9.140625" style="208" customWidth="1"/>
    <col min="9493" max="9493" width="11.140625" style="208" customWidth="1"/>
    <col min="9494" max="9712" width="11.42578125" style="208"/>
    <col min="9713" max="9713" width="12" style="208" customWidth="1"/>
    <col min="9714" max="9714" width="11.42578125" style="208"/>
    <col min="9715" max="9715" width="9.7109375" style="208" customWidth="1"/>
    <col min="9716" max="9716" width="15.85546875" style="208" customWidth="1"/>
    <col min="9717" max="9728" width="11.42578125" style="208" customWidth="1"/>
    <col min="9729" max="9734" width="10.140625" style="208" customWidth="1"/>
    <col min="9735" max="9748" width="9.140625" style="208" customWidth="1"/>
    <col min="9749" max="9749" width="11.140625" style="208" customWidth="1"/>
    <col min="9750" max="9968" width="11.42578125" style="208"/>
    <col min="9969" max="9969" width="12" style="208" customWidth="1"/>
    <col min="9970" max="9970" width="11.42578125" style="208"/>
    <col min="9971" max="9971" width="9.7109375" style="208" customWidth="1"/>
    <col min="9972" max="9972" width="15.85546875" style="208" customWidth="1"/>
    <col min="9973" max="9984" width="11.42578125" style="208" customWidth="1"/>
    <col min="9985" max="9990" width="10.140625" style="208" customWidth="1"/>
    <col min="9991" max="10004" width="9.140625" style="208" customWidth="1"/>
    <col min="10005" max="10005" width="11.140625" style="208" customWidth="1"/>
    <col min="10006" max="10224" width="11.42578125" style="208"/>
    <col min="10225" max="10225" width="12" style="208" customWidth="1"/>
    <col min="10226" max="10226" width="11.42578125" style="208"/>
    <col min="10227" max="10227" width="9.7109375" style="208" customWidth="1"/>
    <col min="10228" max="10228" width="15.85546875" style="208" customWidth="1"/>
    <col min="10229" max="10240" width="11.42578125" style="208" customWidth="1"/>
    <col min="10241" max="10246" width="10.140625" style="208" customWidth="1"/>
    <col min="10247" max="10260" width="9.140625" style="208" customWidth="1"/>
    <col min="10261" max="10261" width="11.140625" style="208" customWidth="1"/>
    <col min="10262" max="10480" width="11.42578125" style="208"/>
    <col min="10481" max="10481" width="12" style="208" customWidth="1"/>
    <col min="10482" max="10482" width="11.42578125" style="208"/>
    <col min="10483" max="10483" width="9.7109375" style="208" customWidth="1"/>
    <col min="10484" max="10484" width="15.85546875" style="208" customWidth="1"/>
    <col min="10485" max="10496" width="11.42578125" style="208" customWidth="1"/>
    <col min="10497" max="10502" width="10.140625" style="208" customWidth="1"/>
    <col min="10503" max="10516" width="9.140625" style="208" customWidth="1"/>
    <col min="10517" max="10517" width="11.140625" style="208" customWidth="1"/>
    <col min="10518" max="10736" width="11.42578125" style="208"/>
    <col min="10737" max="10737" width="12" style="208" customWidth="1"/>
    <col min="10738" max="10738" width="11.42578125" style="208"/>
    <col min="10739" max="10739" width="9.7109375" style="208" customWidth="1"/>
    <col min="10740" max="10740" width="15.85546875" style="208" customWidth="1"/>
    <col min="10741" max="10752" width="11.42578125" style="208" customWidth="1"/>
    <col min="10753" max="10758" width="10.140625" style="208" customWidth="1"/>
    <col min="10759" max="10772" width="9.140625" style="208" customWidth="1"/>
    <col min="10773" max="10773" width="11.140625" style="208" customWidth="1"/>
    <col min="10774" max="10992" width="11.42578125" style="208"/>
    <col min="10993" max="10993" width="12" style="208" customWidth="1"/>
    <col min="10994" max="10994" width="11.42578125" style="208"/>
    <col min="10995" max="10995" width="9.7109375" style="208" customWidth="1"/>
    <col min="10996" max="10996" width="15.85546875" style="208" customWidth="1"/>
    <col min="10997" max="11008" width="11.42578125" style="208" customWidth="1"/>
    <col min="11009" max="11014" width="10.140625" style="208" customWidth="1"/>
    <col min="11015" max="11028" width="9.140625" style="208" customWidth="1"/>
    <col min="11029" max="11029" width="11.140625" style="208" customWidth="1"/>
    <col min="11030" max="11248" width="11.42578125" style="208"/>
    <col min="11249" max="11249" width="12" style="208" customWidth="1"/>
    <col min="11250" max="11250" width="11.42578125" style="208"/>
    <col min="11251" max="11251" width="9.7109375" style="208" customWidth="1"/>
    <col min="11252" max="11252" width="15.85546875" style="208" customWidth="1"/>
    <col min="11253" max="11264" width="11.42578125" style="208" customWidth="1"/>
    <col min="11265" max="11270" width="10.140625" style="208" customWidth="1"/>
    <col min="11271" max="11284" width="9.140625" style="208" customWidth="1"/>
    <col min="11285" max="11285" width="11.140625" style="208" customWidth="1"/>
    <col min="11286" max="11504" width="11.42578125" style="208"/>
    <col min="11505" max="11505" width="12" style="208" customWidth="1"/>
    <col min="11506" max="11506" width="11.42578125" style="208"/>
    <col min="11507" max="11507" width="9.7109375" style="208" customWidth="1"/>
    <col min="11508" max="11508" width="15.85546875" style="208" customWidth="1"/>
    <col min="11509" max="11520" width="11.42578125" style="208" customWidth="1"/>
    <col min="11521" max="11526" width="10.140625" style="208" customWidth="1"/>
    <col min="11527" max="11540" width="9.140625" style="208" customWidth="1"/>
    <col min="11541" max="11541" width="11.140625" style="208" customWidth="1"/>
    <col min="11542" max="11760" width="11.42578125" style="208"/>
    <col min="11761" max="11761" width="12" style="208" customWidth="1"/>
    <col min="11762" max="11762" width="11.42578125" style="208"/>
    <col min="11763" max="11763" width="9.7109375" style="208" customWidth="1"/>
    <col min="11764" max="11764" width="15.85546875" style="208" customWidth="1"/>
    <col min="11765" max="11776" width="11.42578125" style="208" customWidth="1"/>
    <col min="11777" max="11782" width="10.140625" style="208" customWidth="1"/>
    <col min="11783" max="11796" width="9.140625" style="208" customWidth="1"/>
    <col min="11797" max="11797" width="11.140625" style="208" customWidth="1"/>
    <col min="11798" max="12016" width="11.42578125" style="208"/>
    <col min="12017" max="12017" width="12" style="208" customWidth="1"/>
    <col min="12018" max="12018" width="11.42578125" style="208"/>
    <col min="12019" max="12019" width="9.7109375" style="208" customWidth="1"/>
    <col min="12020" max="12020" width="15.85546875" style="208" customWidth="1"/>
    <col min="12021" max="12032" width="11.42578125" style="208" customWidth="1"/>
    <col min="12033" max="12038" width="10.140625" style="208" customWidth="1"/>
    <col min="12039" max="12052" width="9.140625" style="208" customWidth="1"/>
    <col min="12053" max="12053" width="11.140625" style="208" customWidth="1"/>
    <col min="12054" max="12272" width="11.42578125" style="208"/>
    <col min="12273" max="12273" width="12" style="208" customWidth="1"/>
    <col min="12274" max="12274" width="11.42578125" style="208"/>
    <col min="12275" max="12275" width="9.7109375" style="208" customWidth="1"/>
    <col min="12276" max="12276" width="15.85546875" style="208" customWidth="1"/>
    <col min="12277" max="12288" width="11.42578125" style="208" customWidth="1"/>
    <col min="12289" max="12294" width="10.140625" style="208" customWidth="1"/>
    <col min="12295" max="12308" width="9.140625" style="208" customWidth="1"/>
    <col min="12309" max="12309" width="11.140625" style="208" customWidth="1"/>
    <col min="12310" max="12528" width="11.42578125" style="208"/>
    <col min="12529" max="12529" width="12" style="208" customWidth="1"/>
    <col min="12530" max="12530" width="11.42578125" style="208"/>
    <col min="12531" max="12531" width="9.7109375" style="208" customWidth="1"/>
    <col min="12532" max="12532" width="15.85546875" style="208" customWidth="1"/>
    <col min="12533" max="12544" width="11.42578125" style="208" customWidth="1"/>
    <col min="12545" max="12550" width="10.140625" style="208" customWidth="1"/>
    <col min="12551" max="12564" width="9.140625" style="208" customWidth="1"/>
    <col min="12565" max="12565" width="11.140625" style="208" customWidth="1"/>
    <col min="12566" max="12784" width="11.42578125" style="208"/>
    <col min="12785" max="12785" width="12" style="208" customWidth="1"/>
    <col min="12786" max="12786" width="11.42578125" style="208"/>
    <col min="12787" max="12787" width="9.7109375" style="208" customWidth="1"/>
    <col min="12788" max="12788" width="15.85546875" style="208" customWidth="1"/>
    <col min="12789" max="12800" width="11.42578125" style="208" customWidth="1"/>
    <col min="12801" max="12806" width="10.140625" style="208" customWidth="1"/>
    <col min="12807" max="12820" width="9.140625" style="208" customWidth="1"/>
    <col min="12821" max="12821" width="11.140625" style="208" customWidth="1"/>
    <col min="12822" max="13040" width="11.42578125" style="208"/>
    <col min="13041" max="13041" width="12" style="208" customWidth="1"/>
    <col min="13042" max="13042" width="11.42578125" style="208"/>
    <col min="13043" max="13043" width="9.7109375" style="208" customWidth="1"/>
    <col min="13044" max="13044" width="15.85546875" style="208" customWidth="1"/>
    <col min="13045" max="13056" width="11.42578125" style="208" customWidth="1"/>
    <col min="13057" max="13062" width="10.140625" style="208" customWidth="1"/>
    <col min="13063" max="13076" width="9.140625" style="208" customWidth="1"/>
    <col min="13077" max="13077" width="11.140625" style="208" customWidth="1"/>
    <col min="13078" max="13296" width="11.42578125" style="208"/>
    <col min="13297" max="13297" width="12" style="208" customWidth="1"/>
    <col min="13298" max="13298" width="11.42578125" style="208"/>
    <col min="13299" max="13299" width="9.7109375" style="208" customWidth="1"/>
    <col min="13300" max="13300" width="15.85546875" style="208" customWidth="1"/>
    <col min="13301" max="13312" width="11.42578125" style="208" customWidth="1"/>
    <col min="13313" max="13318" width="10.140625" style="208" customWidth="1"/>
    <col min="13319" max="13332" width="9.140625" style="208" customWidth="1"/>
    <col min="13333" max="13333" width="11.140625" style="208" customWidth="1"/>
    <col min="13334" max="13552" width="11.42578125" style="208"/>
    <col min="13553" max="13553" width="12" style="208" customWidth="1"/>
    <col min="13554" max="13554" width="11.42578125" style="208"/>
    <col min="13555" max="13555" width="9.7109375" style="208" customWidth="1"/>
    <col min="13556" max="13556" width="15.85546875" style="208" customWidth="1"/>
    <col min="13557" max="13568" width="11.42578125" style="208" customWidth="1"/>
    <col min="13569" max="13574" width="10.140625" style="208" customWidth="1"/>
    <col min="13575" max="13588" width="9.140625" style="208" customWidth="1"/>
    <col min="13589" max="13589" width="11.140625" style="208" customWidth="1"/>
    <col min="13590" max="13808" width="11.42578125" style="208"/>
    <col min="13809" max="13809" width="12" style="208" customWidth="1"/>
    <col min="13810" max="13810" width="11.42578125" style="208"/>
    <col min="13811" max="13811" width="9.7109375" style="208" customWidth="1"/>
    <col min="13812" max="13812" width="15.85546875" style="208" customWidth="1"/>
    <col min="13813" max="13824" width="11.42578125" style="208" customWidth="1"/>
    <col min="13825" max="13830" width="10.140625" style="208" customWidth="1"/>
    <col min="13831" max="13844" width="9.140625" style="208" customWidth="1"/>
    <col min="13845" max="13845" width="11.140625" style="208" customWidth="1"/>
    <col min="13846" max="14064" width="11.42578125" style="208"/>
    <col min="14065" max="14065" width="12" style="208" customWidth="1"/>
    <col min="14066" max="14066" width="11.42578125" style="208"/>
    <col min="14067" max="14067" width="9.7109375" style="208" customWidth="1"/>
    <col min="14068" max="14068" width="15.85546875" style="208" customWidth="1"/>
    <col min="14069" max="14080" width="11.42578125" style="208" customWidth="1"/>
    <col min="14081" max="14086" width="10.140625" style="208" customWidth="1"/>
    <col min="14087" max="14100" width="9.140625" style="208" customWidth="1"/>
    <col min="14101" max="14101" width="11.140625" style="208" customWidth="1"/>
    <col min="14102" max="14320" width="11.42578125" style="208"/>
    <col min="14321" max="14321" width="12" style="208" customWidth="1"/>
    <col min="14322" max="14322" width="11.42578125" style="208"/>
    <col min="14323" max="14323" width="9.7109375" style="208" customWidth="1"/>
    <col min="14324" max="14324" width="15.85546875" style="208" customWidth="1"/>
    <col min="14325" max="14336" width="11.42578125" style="208" customWidth="1"/>
    <col min="14337" max="14342" width="10.140625" style="208" customWidth="1"/>
    <col min="14343" max="14356" width="9.140625" style="208" customWidth="1"/>
    <col min="14357" max="14357" width="11.140625" style="208" customWidth="1"/>
    <col min="14358" max="14576" width="11.42578125" style="208"/>
    <col min="14577" max="14577" width="12" style="208" customWidth="1"/>
    <col min="14578" max="14578" width="11.42578125" style="208"/>
    <col min="14579" max="14579" width="9.7109375" style="208" customWidth="1"/>
    <col min="14580" max="14580" width="15.85546875" style="208" customWidth="1"/>
    <col min="14581" max="14592" width="11.42578125" style="208" customWidth="1"/>
    <col min="14593" max="14598" width="10.140625" style="208" customWidth="1"/>
    <col min="14599" max="14612" width="9.140625" style="208" customWidth="1"/>
    <col min="14613" max="14613" width="11.140625" style="208" customWidth="1"/>
    <col min="14614" max="14832" width="11.42578125" style="208"/>
    <col min="14833" max="14833" width="12" style="208" customWidth="1"/>
    <col min="14834" max="14834" width="11.42578125" style="208"/>
    <col min="14835" max="14835" width="9.7109375" style="208" customWidth="1"/>
    <col min="14836" max="14836" width="15.85546875" style="208" customWidth="1"/>
    <col min="14837" max="14848" width="11.42578125" style="208" customWidth="1"/>
    <col min="14849" max="14854" width="10.140625" style="208" customWidth="1"/>
    <col min="14855" max="14868" width="9.140625" style="208" customWidth="1"/>
    <col min="14869" max="14869" width="11.140625" style="208" customWidth="1"/>
    <col min="14870" max="15088" width="11.42578125" style="208"/>
    <col min="15089" max="15089" width="12" style="208" customWidth="1"/>
    <col min="15090" max="15090" width="11.42578125" style="208"/>
    <col min="15091" max="15091" width="9.7109375" style="208" customWidth="1"/>
    <col min="15092" max="15092" width="15.85546875" style="208" customWidth="1"/>
    <col min="15093" max="15104" width="11.42578125" style="208" customWidth="1"/>
    <col min="15105" max="15110" width="10.140625" style="208" customWidth="1"/>
    <col min="15111" max="15124" width="9.140625" style="208" customWidth="1"/>
    <col min="15125" max="15125" width="11.140625" style="208" customWidth="1"/>
    <col min="15126" max="15344" width="11.42578125" style="208"/>
    <col min="15345" max="15345" width="12" style="208" customWidth="1"/>
    <col min="15346" max="15346" width="11.42578125" style="208"/>
    <col min="15347" max="15347" width="9.7109375" style="208" customWidth="1"/>
    <col min="15348" max="15348" width="15.85546875" style="208" customWidth="1"/>
    <col min="15349" max="15360" width="11.42578125" style="208" customWidth="1"/>
    <col min="15361" max="15366" width="10.140625" style="208" customWidth="1"/>
    <col min="15367" max="15380" width="9.140625" style="208" customWidth="1"/>
    <col min="15381" max="15381" width="11.140625" style="208" customWidth="1"/>
    <col min="15382" max="15600" width="11.42578125" style="208"/>
    <col min="15601" max="15601" width="12" style="208" customWidth="1"/>
    <col min="15602" max="15602" width="11.42578125" style="208"/>
    <col min="15603" max="15603" width="9.7109375" style="208" customWidth="1"/>
    <col min="15604" max="15604" width="15.85546875" style="208" customWidth="1"/>
    <col min="15605" max="15616" width="11.42578125" style="208" customWidth="1"/>
    <col min="15617" max="15622" width="10.140625" style="208" customWidth="1"/>
    <col min="15623" max="15636" width="9.140625" style="208" customWidth="1"/>
    <col min="15637" max="15637" width="11.140625" style="208" customWidth="1"/>
    <col min="15638" max="15856" width="11.42578125" style="208"/>
    <col min="15857" max="15857" width="12" style="208" customWidth="1"/>
    <col min="15858" max="15858" width="11.42578125" style="208"/>
    <col min="15859" max="15859" width="9.7109375" style="208" customWidth="1"/>
    <col min="15860" max="15860" width="15.85546875" style="208" customWidth="1"/>
    <col min="15861" max="15872" width="11.42578125" style="208" customWidth="1"/>
    <col min="15873" max="15878" width="10.140625" style="208" customWidth="1"/>
    <col min="15879" max="15892" width="9.140625" style="208" customWidth="1"/>
    <col min="15893" max="15893" width="11.140625" style="208" customWidth="1"/>
    <col min="15894" max="16112" width="11.42578125" style="208"/>
    <col min="16113" max="16113" width="12" style="208" customWidth="1"/>
    <col min="16114" max="16114" width="11.42578125" style="208"/>
    <col min="16115" max="16115" width="9.7109375" style="208" customWidth="1"/>
    <col min="16116" max="16116" width="15.85546875" style="208" customWidth="1"/>
    <col min="16117" max="16128" width="11.42578125" style="208" customWidth="1"/>
    <col min="16129" max="16134" width="10.140625" style="208" customWidth="1"/>
    <col min="16135" max="16148" width="9.140625" style="208" customWidth="1"/>
    <col min="16149" max="16149" width="11.140625" style="208" customWidth="1"/>
    <col min="16150" max="16384" width="11.42578125" style="208"/>
  </cols>
  <sheetData>
    <row r="1" spans="2:8" ht="12.75">
      <c r="C1" s="209"/>
    </row>
    <row r="2" spans="2:8" ht="12.75">
      <c r="C2" s="209"/>
    </row>
    <row r="6" spans="2:8" ht="23.25" customHeight="1" thickBot="1">
      <c r="B6" s="627" t="s">
        <v>174</v>
      </c>
      <c r="C6" s="628"/>
      <c r="D6" s="628"/>
      <c r="E6" s="628"/>
      <c r="F6" s="628"/>
    </row>
    <row r="7" spans="2:8" ht="36.75" thickBot="1">
      <c r="B7" s="210"/>
      <c r="C7" s="211" t="s">
        <v>175</v>
      </c>
      <c r="D7" s="211" t="s">
        <v>176</v>
      </c>
      <c r="E7" s="211" t="s">
        <v>177</v>
      </c>
      <c r="F7" s="211" t="s">
        <v>178</v>
      </c>
      <c r="H7" s="43" t="s">
        <v>40</v>
      </c>
    </row>
    <row r="8" spans="2:8" ht="12.75">
      <c r="B8" s="212" t="s">
        <v>183</v>
      </c>
      <c r="C8" s="137">
        <v>138380</v>
      </c>
      <c r="D8" s="23">
        <f t="shared" ref="D8:D14" si="0">IFERROR((C8-C9)/C9,"-")</f>
        <v>1.298625243400729E-2</v>
      </c>
      <c r="E8" s="23">
        <f t="shared" ref="E8:E55" si="1">C8/C21-1</f>
        <v>2.8083209509658147E-2</v>
      </c>
      <c r="F8" s="213">
        <f>((SUM(C8:C15,C17:C20)/SUM(C21:C28,C30:C33))-1)</f>
        <v>-2.2641936166158172E-2</v>
      </c>
    </row>
    <row r="9" spans="2:8" ht="12.75">
      <c r="B9" s="212" t="s">
        <v>184</v>
      </c>
      <c r="C9" s="137">
        <v>136606</v>
      </c>
      <c r="D9" s="23">
        <f t="shared" si="0"/>
        <v>0.27204328109431891</v>
      </c>
      <c r="E9" s="23">
        <f t="shared" si="1"/>
        <v>6.2263314644748435E-2</v>
      </c>
      <c r="F9" s="213">
        <f>((SUM(C9:C15,C17:C21)/SUM(C22:C28,C30:C34))-1)</f>
        <v>-3.2550466699184155E-2</v>
      </c>
    </row>
    <row r="10" spans="2:8" ht="12.75">
      <c r="B10" s="212" t="s">
        <v>185</v>
      </c>
      <c r="C10" s="137">
        <v>107391</v>
      </c>
      <c r="D10" s="23">
        <f t="shared" si="0"/>
        <v>5.6207954679570397E-2</v>
      </c>
      <c r="E10" s="23">
        <f t="shared" si="1"/>
        <v>6.1532530692129717E-2</v>
      </c>
      <c r="F10" s="213">
        <f>((SUM(C10:C15,C17:C22)/SUM(C23:C28,C30:C35))-1)</f>
        <v>-4.0920159577223947E-2</v>
      </c>
    </row>
    <row r="11" spans="2:8" ht="12.75">
      <c r="B11" s="212" t="s">
        <v>186</v>
      </c>
      <c r="C11" s="137">
        <v>101676</v>
      </c>
      <c r="D11" s="23">
        <f t="shared" si="0"/>
        <v>-0.19283621900974066</v>
      </c>
      <c r="E11" s="23">
        <f t="shared" si="1"/>
        <v>1.1520324717960939E-2</v>
      </c>
      <c r="F11" s="213">
        <f>((SUM(C11:C15,C17:C23)/SUM(C24:C28,C30:C36))-1)</f>
        <v>-5.8035069257967864E-2</v>
      </c>
    </row>
    <row r="12" spans="2:8" ht="12.75">
      <c r="B12" s="212" t="s">
        <v>187</v>
      </c>
      <c r="C12" s="137">
        <v>125967</v>
      </c>
      <c r="D12" s="23">
        <f t="shared" si="0"/>
        <v>4.9567564865270211E-2</v>
      </c>
      <c r="E12" s="23">
        <f t="shared" si="1"/>
        <v>1.8548915284662071E-2</v>
      </c>
      <c r="F12" s="213">
        <f>((SUM(C12:C15,C17:C24)/SUM(C25:C28,C30:C37))-1)</f>
        <v>-6.7198265380562505E-2</v>
      </c>
    </row>
    <row r="13" spans="2:8" ht="12.75">
      <c r="B13" s="212" t="s">
        <v>188</v>
      </c>
      <c r="C13" s="137">
        <v>120018</v>
      </c>
      <c r="D13" s="23">
        <f t="shared" si="0"/>
        <v>9.7177021245474823E-2</v>
      </c>
      <c r="E13" s="23">
        <f t="shared" si="1"/>
        <v>-4.1397432927852029E-2</v>
      </c>
      <c r="F13" s="213">
        <f>((SUM(C13:C15,C17:C25)/SUM(C26:C28,C30:C38))-1)</f>
        <v>-6.5711638901105873E-2</v>
      </c>
    </row>
    <row r="14" spans="2:8" ht="12.75">
      <c r="B14" s="212" t="s">
        <v>189</v>
      </c>
      <c r="C14" s="137">
        <v>109388</v>
      </c>
      <c r="D14" s="23">
        <f t="shared" si="0"/>
        <v>-6.8110373733845611E-2</v>
      </c>
      <c r="E14" s="23">
        <f t="shared" si="1"/>
        <v>-4.6960218857272307E-2</v>
      </c>
      <c r="F14" s="213">
        <f>((SUM(C14:C15,C17:C26)/SUM(C27:C28,C30:C39))-1)</f>
        <v>-7.6035886379827611E-2</v>
      </c>
    </row>
    <row r="15" spans="2:8" ht="12.75">
      <c r="B15" s="212" t="s">
        <v>190</v>
      </c>
      <c r="C15" s="137">
        <v>117383</v>
      </c>
      <c r="D15" s="23" t="s">
        <v>191</v>
      </c>
      <c r="E15" s="23">
        <f t="shared" si="1"/>
        <v>2.2963363195872777E-2</v>
      </c>
      <c r="F15" s="213">
        <f>((SUM(C15,C17:C27)/SUM(C28,C30:C40))-1)</f>
        <v>-8.6005496193652387E-2</v>
      </c>
    </row>
    <row r="16" spans="2:8" ht="30">
      <c r="B16" s="87" t="str">
        <f>actualizaciones!$A$2</f>
        <v xml:space="preserve">acumulado agosto 2010 </v>
      </c>
      <c r="C16" s="214">
        <v>956809</v>
      </c>
      <c r="D16" s="215"/>
      <c r="E16" s="216">
        <v>1.4339281000505633E-2</v>
      </c>
      <c r="F16" s="215" t="s">
        <v>191</v>
      </c>
    </row>
    <row r="17" spans="2:6" ht="12.75" hidden="1" outlineLevel="1">
      <c r="B17" s="212" t="s">
        <v>179</v>
      </c>
      <c r="C17" s="137">
        <v>110568</v>
      </c>
      <c r="D17" s="23">
        <f t="shared" ref="D17:D27" si="2">IFERROR((C17-C18)/C18,"-")</f>
        <v>4.1561475564263914E-2</v>
      </c>
      <c r="E17" s="23">
        <f t="shared" si="1"/>
        <v>-6.6692552482083944E-2</v>
      </c>
      <c r="F17" s="213">
        <f>((SUM(C17:C28)/SUM(C30:C41))-1)</f>
        <v>-9.4211475926005761E-2</v>
      </c>
    </row>
    <row r="18" spans="2:6" ht="12.75" hidden="1" outlineLevel="1">
      <c r="B18" s="212" t="s">
        <v>180</v>
      </c>
      <c r="C18" s="137">
        <v>106156</v>
      </c>
      <c r="D18" s="23">
        <f t="shared" si="2"/>
        <v>-0.12671931556433036</v>
      </c>
      <c r="E18" s="23">
        <f t="shared" si="1"/>
        <v>-0.18952511833867769</v>
      </c>
      <c r="F18" s="213">
        <f>((SUM(C18:C28,C30)/SUM(C31:C41,C43))-1)</f>
        <v>-9.5704717049038046E-2</v>
      </c>
    </row>
    <row r="19" spans="2:6" ht="12.75" hidden="1" outlineLevel="1">
      <c r="B19" s="212" t="s">
        <v>181</v>
      </c>
      <c r="C19" s="137">
        <v>121560</v>
      </c>
      <c r="D19" s="23">
        <f t="shared" si="2"/>
        <v>0.15733952815278862</v>
      </c>
      <c r="E19" s="23">
        <f t="shared" si="1"/>
        <v>-6.9176225554007043E-2</v>
      </c>
      <c r="F19" s="213">
        <f>((SUM(C19:C28,C30:C31)/SUM(C32:C41,C43:C44))-1)</f>
        <v>-8.005447108152064E-2</v>
      </c>
    </row>
    <row r="20" spans="2:6" ht="12.75" hidden="1" outlineLevel="1">
      <c r="B20" s="212" t="s">
        <v>182</v>
      </c>
      <c r="C20" s="137">
        <v>105034</v>
      </c>
      <c r="D20" s="23">
        <f t="shared" si="2"/>
        <v>-0.21965824665676079</v>
      </c>
      <c r="E20" s="23">
        <f t="shared" si="1"/>
        <v>-3.8475974257806467E-2</v>
      </c>
      <c r="F20" s="213">
        <f>((SUM(C20:C28,C30:C32)/SUM(C33:C41,C43:C45))-1)</f>
        <v>-7.5608226566458825E-2</v>
      </c>
    </row>
    <row r="21" spans="2:6" ht="12.75" hidden="1" outlineLevel="1">
      <c r="B21" s="212" t="s">
        <v>183</v>
      </c>
      <c r="C21" s="137">
        <v>134600</v>
      </c>
      <c r="D21" s="23">
        <f t="shared" si="2"/>
        <v>4.6664437515066215E-2</v>
      </c>
      <c r="E21" s="23">
        <f t="shared" si="1"/>
        <v>-7.405496508788223E-2</v>
      </c>
      <c r="F21" s="213">
        <f>((SUM(C21:C28,C30:C33)/SUM(C34:C41,C43:C46))-1)</f>
        <v>-7.3300187078394363E-2</v>
      </c>
    </row>
    <row r="22" spans="2:6" ht="12.75" hidden="1" outlineLevel="1">
      <c r="B22" s="212" t="s">
        <v>184</v>
      </c>
      <c r="C22" s="137">
        <v>128599</v>
      </c>
      <c r="D22" s="23">
        <f t="shared" si="2"/>
        <v>0.27116817903248125</v>
      </c>
      <c r="E22" s="23">
        <f t="shared" si="1"/>
        <v>-3.1969347966818717E-2</v>
      </c>
      <c r="F22" s="213">
        <f>((SUM(C22:C28,C30:C34)/SUM(C35:C41,C43:C47))-1)</f>
        <v>-6.2347211295531224E-2</v>
      </c>
    </row>
    <row r="23" spans="2:6" ht="12.75" hidden="1" outlineLevel="1">
      <c r="B23" s="212" t="s">
        <v>185</v>
      </c>
      <c r="C23" s="137">
        <v>101166</v>
      </c>
      <c r="D23" s="23">
        <f t="shared" si="2"/>
        <v>6.4466065779263419E-3</v>
      </c>
      <c r="E23" s="23">
        <f t="shared" si="1"/>
        <v>-0.16294194060847766</v>
      </c>
      <c r="F23" s="213">
        <f>((SUM(C23:C28,C30:C35)/SUM(C36:C41,C43:C48))-1)</f>
        <v>-5.4840565251144779E-2</v>
      </c>
    </row>
    <row r="24" spans="2:6" ht="12.75" hidden="1" outlineLevel="1">
      <c r="B24" s="212" t="s">
        <v>186</v>
      </c>
      <c r="C24" s="137">
        <v>100518</v>
      </c>
      <c r="D24" s="23">
        <f t="shared" si="2"/>
        <v>-0.18722760828960242</v>
      </c>
      <c r="E24" s="23">
        <f t="shared" si="1"/>
        <v>-0.11585891459231246</v>
      </c>
      <c r="F24" s="213">
        <f>((SUM(C24:C28,C30:C36)/SUM(C37:C41,C43:C49))-1)</f>
        <v>-3.6137898415534608E-2</v>
      </c>
    </row>
    <row r="25" spans="2:6" ht="12.75" hidden="1" outlineLevel="1">
      <c r="B25" s="212" t="s">
        <v>187</v>
      </c>
      <c r="C25" s="137">
        <v>123673</v>
      </c>
      <c r="D25" s="23">
        <f t="shared" si="2"/>
        <v>-1.2204375364414021E-2</v>
      </c>
      <c r="E25" s="23">
        <f t="shared" si="1"/>
        <v>4.0475509414278799E-2</v>
      </c>
      <c r="F25" s="213">
        <f>((SUM(C25:C28,C30:C37)/SUM(C38:C41,C43:C50))-1)</f>
        <v>-1.6998873204647102E-2</v>
      </c>
    </row>
    <row r="26" spans="2:6" ht="12.75" hidden="1" outlineLevel="1">
      <c r="B26" s="212" t="s">
        <v>188</v>
      </c>
      <c r="C26" s="137">
        <v>125201</v>
      </c>
      <c r="D26" s="23">
        <f t="shared" si="2"/>
        <v>9.0810085556465525E-2</v>
      </c>
      <c r="E26" s="23">
        <f t="shared" si="1"/>
        <v>-0.15002138507389728</v>
      </c>
      <c r="F26" s="213">
        <f>((SUM(C26:C28,C30:C38)/SUM(C39:C41,C43:C51))-1)</f>
        <v>-1.6958400090601122E-2</v>
      </c>
    </row>
    <row r="27" spans="2:6" ht="12.75" hidden="1" outlineLevel="1">
      <c r="B27" s="212" t="s">
        <v>189</v>
      </c>
      <c r="C27" s="137">
        <v>114778</v>
      </c>
      <c r="D27" s="23">
        <f t="shared" si="2"/>
        <v>2.6144246522815214E-4</v>
      </c>
      <c r="E27" s="23">
        <f t="shared" si="1"/>
        <v>-0.16227775669284439</v>
      </c>
      <c r="F27" s="213">
        <f>((SUM(C27:C28,C30:C39)/SUM(C40:C41,C43:C52))-1)</f>
        <v>3.8216517819742446E-3</v>
      </c>
    </row>
    <row r="28" spans="2:6" ht="12.75" hidden="1" outlineLevel="1">
      <c r="B28" s="212" t="s">
        <v>190</v>
      </c>
      <c r="C28" s="137">
        <v>114748</v>
      </c>
      <c r="D28" s="23" t="s">
        <v>191</v>
      </c>
      <c r="E28" s="23">
        <f t="shared" si="1"/>
        <v>-8.6466734071603102E-2</v>
      </c>
      <c r="F28" s="213">
        <f>((SUM(C28,C30:C40)/SUM(C41,C43:C53))-1)</f>
        <v>2.7220695243508342E-2</v>
      </c>
    </row>
    <row r="29" spans="2:6" ht="12.75" collapsed="1">
      <c r="B29" s="217">
        <v>2009</v>
      </c>
      <c r="C29" s="139">
        <v>1386601</v>
      </c>
      <c r="D29" s="218"/>
      <c r="E29" s="218">
        <f t="shared" si="1"/>
        <v>-9.4211475926005761E-2</v>
      </c>
      <c r="F29" s="218">
        <f>C29/C42-1</f>
        <v>-9.4211475926005761E-2</v>
      </c>
    </row>
    <row r="30" spans="2:6" ht="12.75" hidden="1" outlineLevel="1">
      <c r="B30" s="212" t="s">
        <v>179</v>
      </c>
      <c r="C30" s="137">
        <v>118469</v>
      </c>
      <c r="D30" s="23">
        <f t="shared" ref="D30:D40" si="3">IFERROR((C30-C31)/C31,"-")</f>
        <v>-9.5518399755687891E-2</v>
      </c>
      <c r="E30" s="23">
        <f t="shared" si="1"/>
        <v>-8.6831516795905506E-2</v>
      </c>
      <c r="F30" s="213">
        <f>((SUM(C30:C41)/SUM(C43:C54))-1)</f>
        <v>3.780039374562727E-2</v>
      </c>
    </row>
    <row r="31" spans="2:6" ht="12.75" hidden="1" outlineLevel="1">
      <c r="B31" s="212" t="s">
        <v>180</v>
      </c>
      <c r="C31" s="137">
        <v>130980</v>
      </c>
      <c r="D31" s="23">
        <f t="shared" si="3"/>
        <v>2.955725377888724E-3</v>
      </c>
      <c r="E31" s="23">
        <f t="shared" si="1"/>
        <v>-5.6934639034388335E-3</v>
      </c>
      <c r="F31" s="213">
        <f>((SUM(C31:C41,C43)/SUM(C44:C54,C56))-1)</f>
        <v>4.3352151403371453E-2</v>
      </c>
    </row>
    <row r="32" spans="2:6" ht="12.75" hidden="1" outlineLevel="1">
      <c r="B32" s="212" t="s">
        <v>181</v>
      </c>
      <c r="C32" s="137">
        <v>130594</v>
      </c>
      <c r="D32" s="23">
        <f t="shared" si="3"/>
        <v>0.19551067861621979</v>
      </c>
      <c r="E32" s="23">
        <f t="shared" si="1"/>
        <v>-1.7691393498111996E-2</v>
      </c>
      <c r="F32" s="213">
        <f>((SUM(C32:C41,C43:C44)/SUM(C45:C54,C56:C57))-1)</f>
        <v>5.0154068364561155E-2</v>
      </c>
    </row>
    <row r="33" spans="2:6" ht="12.75" hidden="1" outlineLevel="1">
      <c r="B33" s="212" t="s">
        <v>182</v>
      </c>
      <c r="C33" s="137">
        <v>109237</v>
      </c>
      <c r="D33" s="23">
        <f t="shared" si="3"/>
        <v>-0.24853300313005194</v>
      </c>
      <c r="E33" s="23">
        <f t="shared" si="1"/>
        <v>-6.2497725701393669E-3</v>
      </c>
      <c r="F33" s="213">
        <f>((SUM(C33:C41,C43:C45)/SUM(C46:C54,C56:C58))-1)</f>
        <v>4.2938147495938495E-2</v>
      </c>
    </row>
    <row r="34" spans="2:6" ht="12.75" hidden="1" outlineLevel="1">
      <c r="B34" s="212" t="s">
        <v>183</v>
      </c>
      <c r="C34" s="137">
        <v>145365</v>
      </c>
      <c r="D34" s="23">
        <f t="shared" si="3"/>
        <v>9.423693600108396E-2</v>
      </c>
      <c r="E34" s="23">
        <f t="shared" si="1"/>
        <v>4.7388823241202305E-2</v>
      </c>
      <c r="F34" s="213">
        <f>((SUM(C34:C41,C43:C46)/SUM(C47:C54,C56:C59))-1)</f>
        <v>3.2332771715285702E-2</v>
      </c>
    </row>
    <row r="35" spans="2:6" ht="12.75" hidden="1" outlineLevel="1">
      <c r="B35" s="212" t="s">
        <v>184</v>
      </c>
      <c r="C35" s="137">
        <v>132846</v>
      </c>
      <c r="D35" s="23">
        <f t="shared" si="3"/>
        <v>9.9181691061484875E-2</v>
      </c>
      <c r="E35" s="23">
        <f t="shared" si="1"/>
        <v>6.1799638729478801E-2</v>
      </c>
      <c r="F35" s="213">
        <f>((SUM(C35:C41,C43:C47)/SUM(C48:C54,C56:C60))-1)</f>
        <v>2.4141491696018758E-2</v>
      </c>
    </row>
    <row r="36" spans="2:6" ht="12.75" hidden="1" outlineLevel="1">
      <c r="B36" s="212" t="s">
        <v>185</v>
      </c>
      <c r="C36" s="137">
        <v>120859</v>
      </c>
      <c r="D36" s="23">
        <f t="shared" si="3"/>
        <v>6.3057436889788016E-2</v>
      </c>
      <c r="E36" s="23">
        <f t="shared" si="1"/>
        <v>8.3237729896389778E-2</v>
      </c>
      <c r="F36" s="213">
        <f>((SUM(C36:C41,C43:C48)/SUM(C49:C54,C56:C61))-1)</f>
        <v>1.7264511741037047E-2</v>
      </c>
    </row>
    <row r="37" spans="2:6" ht="12.75" hidden="1" outlineLevel="1">
      <c r="B37" s="212" t="s">
        <v>186</v>
      </c>
      <c r="C37" s="137">
        <v>113690</v>
      </c>
      <c r="D37" s="23">
        <f t="shared" si="3"/>
        <v>-4.3512644915952955E-2</v>
      </c>
      <c r="E37" s="23">
        <f t="shared" si="1"/>
        <v>0.16663759222583652</v>
      </c>
      <c r="F37" s="213">
        <f>((SUM(C37:C41,C43:C49)/SUM(C50:C54,C56:C62))-1)</f>
        <v>9.0974415268640918E-3</v>
      </c>
    </row>
    <row r="38" spans="2:6" ht="12.75" hidden="1" outlineLevel="1">
      <c r="B38" s="212" t="s">
        <v>187</v>
      </c>
      <c r="C38" s="137">
        <v>118862</v>
      </c>
      <c r="D38" s="23">
        <f t="shared" si="3"/>
        <v>-0.19305630045010488</v>
      </c>
      <c r="E38" s="23">
        <f t="shared" si="1"/>
        <v>4.3509560514810364E-2</v>
      </c>
      <c r="F38" s="213">
        <f>((SUM(C38:C41,C43:C50)/SUM(C51:C54,C56:C63))-1)</f>
        <v>-5.3154074826512465E-3</v>
      </c>
    </row>
    <row r="39" spans="2:6" ht="12.75" hidden="1" outlineLevel="1">
      <c r="B39" s="212" t="s">
        <v>188</v>
      </c>
      <c r="C39" s="137">
        <v>147299</v>
      </c>
      <c r="D39" s="23">
        <f t="shared" si="3"/>
        <v>7.5081014801623214E-2</v>
      </c>
      <c r="E39" s="23">
        <f t="shared" si="1"/>
        <v>6.5538668537822087E-2</v>
      </c>
      <c r="F39" s="213">
        <f>((SUM(C39:C41,C43:C51)/SUM(C52:C54,C56:C64))-1)</f>
        <v>-2.0688336869355117E-2</v>
      </c>
    </row>
    <row r="40" spans="2:6" ht="12.75" hidden="1" outlineLevel="1">
      <c r="B40" s="212" t="s">
        <v>189</v>
      </c>
      <c r="C40" s="137">
        <v>137012</v>
      </c>
      <c r="D40" s="23">
        <f t="shared" si="3"/>
        <v>9.0781711501564374E-2</v>
      </c>
      <c r="E40" s="23">
        <f t="shared" si="1"/>
        <v>9.899735301195145E-2</v>
      </c>
      <c r="F40" s="213">
        <f>((SUM(C40:C41,C43:C52)/SUM(C53:C54,C56:C65))-1)</f>
        <v>-2.4501471068976821E-2</v>
      </c>
    </row>
    <row r="41" spans="2:6" ht="12.75" hidden="1" outlineLevel="1">
      <c r="B41" s="212" t="s">
        <v>190</v>
      </c>
      <c r="C41" s="137">
        <v>125609</v>
      </c>
      <c r="D41" s="23" t="s">
        <v>191</v>
      </c>
      <c r="E41" s="23">
        <f t="shared" si="1"/>
        <v>3.8176708818910665E-2</v>
      </c>
      <c r="F41" s="213">
        <f>((SUM(C41,C43:C53)/SUM(C54,C56:C66))-1)</f>
        <v>-2.8900341860933709E-2</v>
      </c>
    </row>
    <row r="42" spans="2:6" ht="12.75" collapsed="1">
      <c r="B42" s="219">
        <v>2008</v>
      </c>
      <c r="C42" s="220">
        <v>1530822</v>
      </c>
      <c r="D42" s="221"/>
      <c r="E42" s="221">
        <f t="shared" si="1"/>
        <v>3.780039374562727E-2</v>
      </c>
      <c r="F42" s="221">
        <f>C42/C55-1</f>
        <v>3.780039374562727E-2</v>
      </c>
    </row>
    <row r="43" spans="2:6" ht="12.75" hidden="1" outlineLevel="1">
      <c r="B43" s="212" t="s">
        <v>179</v>
      </c>
      <c r="C43" s="137">
        <v>129734</v>
      </c>
      <c r="D43" s="23">
        <f t="shared" ref="D43:D53" si="4">IFERROR((C43-C44)/C44,"-")</f>
        <v>-1.5152205268351931E-2</v>
      </c>
      <c r="E43" s="23">
        <f t="shared" si="1"/>
        <v>-2.2218537555960816E-2</v>
      </c>
      <c r="F43" s="213">
        <f>((SUM(C43:C54)/SUM(C56:C67))-1)</f>
        <v>-3.7480513904377344E-2</v>
      </c>
    </row>
    <row r="44" spans="2:6" ht="12.75" hidden="1" outlineLevel="1">
      <c r="B44" s="212" t="s">
        <v>180</v>
      </c>
      <c r="C44" s="137">
        <v>131730</v>
      </c>
      <c r="D44" s="23">
        <f t="shared" si="4"/>
        <v>-9.1465707881395446E-3</v>
      </c>
      <c r="E44" s="23">
        <f t="shared" si="1"/>
        <v>7.21000073247553E-2</v>
      </c>
      <c r="F44" s="213" t="s">
        <v>191</v>
      </c>
    </row>
    <row r="45" spans="2:6" ht="12.75" hidden="1" outlineLevel="1">
      <c r="B45" s="212" t="s">
        <v>181</v>
      </c>
      <c r="C45" s="137">
        <v>132946</v>
      </c>
      <c r="D45" s="23">
        <f t="shared" si="4"/>
        <v>0.20943561005785816</v>
      </c>
      <c r="E45" s="23">
        <f t="shared" si="1"/>
        <v>-8.5439511302505378E-2</v>
      </c>
      <c r="F45" s="213" t="s">
        <v>191</v>
      </c>
    </row>
    <row r="46" spans="2:6" ht="12.75" hidden="1" outlineLevel="1">
      <c r="B46" s="212" t="s">
        <v>182</v>
      </c>
      <c r="C46" s="137">
        <v>109924</v>
      </c>
      <c r="D46" s="23">
        <f t="shared" si="4"/>
        <v>-0.20797187076692508</v>
      </c>
      <c r="E46" s="23">
        <f t="shared" si="1"/>
        <v>-0.12626977187822908</v>
      </c>
      <c r="F46" s="213" t="s">
        <v>191</v>
      </c>
    </row>
    <row r="47" spans="2:6" ht="12.75" hidden="1" outlineLevel="1">
      <c r="B47" s="212" t="s">
        <v>183</v>
      </c>
      <c r="C47" s="137">
        <v>138788</v>
      </c>
      <c r="D47" s="23">
        <f t="shared" si="4"/>
        <v>0.10929232539923589</v>
      </c>
      <c r="E47" s="23">
        <f t="shared" si="1"/>
        <v>-3.8484720422881646E-2</v>
      </c>
      <c r="F47" s="213" t="s">
        <v>191</v>
      </c>
    </row>
    <row r="48" spans="2:6" ht="12.75" hidden="1" outlineLevel="1">
      <c r="B48" s="212" t="s">
        <v>184</v>
      </c>
      <c r="C48" s="137">
        <v>125114</v>
      </c>
      <c r="D48" s="23">
        <f t="shared" si="4"/>
        <v>0.12137453841465601</v>
      </c>
      <c r="E48" s="23">
        <f t="shared" si="1"/>
        <v>-2.0051067562698699E-2</v>
      </c>
      <c r="F48" s="213" t="s">
        <v>191</v>
      </c>
    </row>
    <row r="49" spans="2:6" ht="12.75" hidden="1" outlineLevel="1">
      <c r="B49" s="212" t="s">
        <v>185</v>
      </c>
      <c r="C49" s="137">
        <v>111572</v>
      </c>
      <c r="D49" s="23">
        <f t="shared" si="4"/>
        <v>0.14490359257472987</v>
      </c>
      <c r="E49" s="23">
        <f t="shared" si="1"/>
        <v>-2.6031391308902307E-2</v>
      </c>
      <c r="F49" s="213" t="s">
        <v>191</v>
      </c>
    </row>
    <row r="50" spans="2:6" ht="12.75" hidden="1" outlineLevel="1">
      <c r="B50" s="212" t="s">
        <v>186</v>
      </c>
      <c r="C50" s="137">
        <v>97451</v>
      </c>
      <c r="D50" s="23">
        <f t="shared" si="4"/>
        <v>-0.14446122241146209</v>
      </c>
      <c r="E50" s="23">
        <f t="shared" si="1"/>
        <v>-5.3726792511458066E-2</v>
      </c>
      <c r="F50" s="213" t="s">
        <v>191</v>
      </c>
    </row>
    <row r="51" spans="2:6" ht="12.75" hidden="1" outlineLevel="1">
      <c r="B51" s="212" t="s">
        <v>187</v>
      </c>
      <c r="C51" s="137">
        <v>113906</v>
      </c>
      <c r="D51" s="23">
        <f t="shared" si="4"/>
        <v>-0.17602123857956148</v>
      </c>
      <c r="E51" s="23">
        <f t="shared" si="1"/>
        <v>-0.14106460150965594</v>
      </c>
      <c r="F51" s="213" t="s">
        <v>191</v>
      </c>
    </row>
    <row r="52" spans="2:6" ht="12.75" hidden="1" outlineLevel="1">
      <c r="B52" s="212" t="s">
        <v>188</v>
      </c>
      <c r="C52" s="137">
        <v>138239</v>
      </c>
      <c r="D52" s="23">
        <f t="shared" si="4"/>
        <v>0.10883933584663512</v>
      </c>
      <c r="E52" s="23">
        <f t="shared" si="1"/>
        <v>2.4425127646487743E-2</v>
      </c>
      <c r="F52" s="213" t="s">
        <v>191</v>
      </c>
    </row>
    <row r="53" spans="2:6" ht="12.75" hidden="1" outlineLevel="1">
      <c r="B53" s="212" t="s">
        <v>189</v>
      </c>
      <c r="C53" s="137">
        <v>124670</v>
      </c>
      <c r="D53" s="23">
        <f t="shared" si="4"/>
        <v>3.0415736837755187E-2</v>
      </c>
      <c r="E53" s="23">
        <f t="shared" si="1"/>
        <v>4.8625188200758673E-2</v>
      </c>
      <c r="F53" s="213" t="s">
        <v>191</v>
      </c>
    </row>
    <row r="54" spans="2:6" ht="12.75" hidden="1" outlineLevel="1">
      <c r="B54" s="212" t="s">
        <v>190</v>
      </c>
      <c r="C54" s="137">
        <v>120990</v>
      </c>
      <c r="D54" s="23" t="s">
        <v>191</v>
      </c>
      <c r="E54" s="23">
        <f t="shared" si="1"/>
        <v>-6.7686901844745462E-2</v>
      </c>
      <c r="F54" s="213" t="s">
        <v>191</v>
      </c>
    </row>
    <row r="55" spans="2:6" ht="12.75" collapsed="1">
      <c r="B55" s="219">
        <v>2007</v>
      </c>
      <c r="C55" s="220">
        <v>1475064</v>
      </c>
      <c r="D55" s="221"/>
      <c r="E55" s="221">
        <f t="shared" si="1"/>
        <v>-3.7480513904377344E-2</v>
      </c>
      <c r="F55" s="221">
        <f>C55/C68-1</f>
        <v>-3.7480513904377344E-2</v>
      </c>
    </row>
    <row r="56" spans="2:6" ht="12.75" hidden="1" outlineLevel="1">
      <c r="B56" s="212" t="s">
        <v>179</v>
      </c>
      <c r="C56" s="137">
        <v>132682</v>
      </c>
      <c r="D56" s="23">
        <f t="shared" ref="D56:D66" si="5">IFERROR((C56-C57)/C57,"-")</f>
        <v>7.9847970635870139E-2</v>
      </c>
      <c r="E56" s="222" t="s">
        <v>191</v>
      </c>
      <c r="F56" s="213" t="s">
        <v>191</v>
      </c>
    </row>
    <row r="57" spans="2:6" ht="12.75" hidden="1" outlineLevel="1">
      <c r="B57" s="212" t="s">
        <v>180</v>
      </c>
      <c r="C57" s="137">
        <v>122871</v>
      </c>
      <c r="D57" s="23">
        <f t="shared" si="5"/>
        <v>-0.1547473274355764</v>
      </c>
      <c r="E57" s="222" t="s">
        <v>191</v>
      </c>
      <c r="F57" s="213" t="s">
        <v>191</v>
      </c>
    </row>
    <row r="58" spans="2:6" ht="12.75" hidden="1" outlineLevel="1">
      <c r="B58" s="212" t="s">
        <v>181</v>
      </c>
      <c r="C58" s="137">
        <v>145366</v>
      </c>
      <c r="D58" s="23">
        <f t="shared" si="5"/>
        <v>0.15544074397901597</v>
      </c>
      <c r="E58" s="222" t="s">
        <v>191</v>
      </c>
      <c r="F58" s="213" t="s">
        <v>191</v>
      </c>
    </row>
    <row r="59" spans="2:6" ht="12.75" hidden="1" outlineLevel="1">
      <c r="B59" s="212" t="s">
        <v>182</v>
      </c>
      <c r="C59" s="137">
        <v>125810</v>
      </c>
      <c r="D59" s="23">
        <f t="shared" si="5"/>
        <v>-0.12839555780328801</v>
      </c>
      <c r="E59" s="222" t="s">
        <v>191</v>
      </c>
      <c r="F59" s="213" t="s">
        <v>191</v>
      </c>
    </row>
    <row r="60" spans="2:6" ht="12.75" hidden="1" outlineLevel="1">
      <c r="B60" s="212" t="s">
        <v>183</v>
      </c>
      <c r="C60" s="137">
        <v>144343</v>
      </c>
      <c r="D60" s="23">
        <f t="shared" si="5"/>
        <v>0.13055908015727555</v>
      </c>
      <c r="E60" s="222" t="s">
        <v>191</v>
      </c>
      <c r="F60" s="213" t="s">
        <v>191</v>
      </c>
    </row>
    <row r="61" spans="2:6" ht="12.75" hidden="1" outlineLevel="1">
      <c r="B61" s="212" t="s">
        <v>184</v>
      </c>
      <c r="C61" s="137">
        <v>127674</v>
      </c>
      <c r="D61" s="23">
        <f t="shared" si="5"/>
        <v>0.1145311381531854</v>
      </c>
      <c r="E61" s="222" t="s">
        <v>191</v>
      </c>
      <c r="F61" s="213" t="s">
        <v>191</v>
      </c>
    </row>
    <row r="62" spans="2:6" ht="12.75" hidden="1" outlineLevel="1">
      <c r="B62" s="212" t="s">
        <v>185</v>
      </c>
      <c r="C62" s="137">
        <v>114554</v>
      </c>
      <c r="D62" s="23">
        <f t="shared" si="5"/>
        <v>0.11234754913384604</v>
      </c>
      <c r="E62" s="222" t="s">
        <v>191</v>
      </c>
      <c r="F62" s="213" t="s">
        <v>191</v>
      </c>
    </row>
    <row r="63" spans="2:6" ht="12.75" hidden="1" outlineLevel="1">
      <c r="B63" s="212" t="s">
        <v>186</v>
      </c>
      <c r="C63" s="137">
        <v>102984</v>
      </c>
      <c r="D63" s="23">
        <f t="shared" si="5"/>
        <v>-0.22342455113752047</v>
      </c>
      <c r="E63" s="222" t="s">
        <v>191</v>
      </c>
      <c r="F63" s="213" t="s">
        <v>191</v>
      </c>
    </row>
    <row r="64" spans="2:6" ht="12.75" hidden="1" outlineLevel="1">
      <c r="B64" s="212" t="s">
        <v>187</v>
      </c>
      <c r="C64" s="137">
        <v>132613</v>
      </c>
      <c r="D64" s="23">
        <f t="shared" si="5"/>
        <v>-1.7266549580193118E-2</v>
      </c>
      <c r="E64" s="222" t="s">
        <v>191</v>
      </c>
      <c r="F64" s="213" t="s">
        <v>191</v>
      </c>
    </row>
    <row r="65" spans="2:6" ht="12.75" hidden="1" outlineLevel="1">
      <c r="B65" s="212" t="s">
        <v>188</v>
      </c>
      <c r="C65" s="137">
        <v>134943</v>
      </c>
      <c r="D65" s="23">
        <f t="shared" si="5"/>
        <v>0.13503351866026295</v>
      </c>
      <c r="E65" s="222" t="s">
        <v>191</v>
      </c>
      <c r="F65" s="213" t="s">
        <v>191</v>
      </c>
    </row>
    <row r="66" spans="2:6" ht="12.75" hidden="1" outlineLevel="1">
      <c r="B66" s="212" t="s">
        <v>189</v>
      </c>
      <c r="C66" s="137">
        <v>118889</v>
      </c>
      <c r="D66" s="23">
        <f t="shared" si="5"/>
        <v>-8.3876585448549021E-2</v>
      </c>
      <c r="E66" s="222" t="s">
        <v>191</v>
      </c>
      <c r="F66" s="213" t="s">
        <v>191</v>
      </c>
    </row>
    <row r="67" spans="2:6" ht="12.75" hidden="1" outlineLevel="1">
      <c r="B67" s="212" t="s">
        <v>190</v>
      </c>
      <c r="C67" s="137">
        <v>129774</v>
      </c>
      <c r="D67" s="23" t="s">
        <v>191</v>
      </c>
      <c r="E67" s="222" t="s">
        <v>191</v>
      </c>
      <c r="F67" s="213" t="s">
        <v>191</v>
      </c>
    </row>
    <row r="68" spans="2:6" ht="12.75" collapsed="1">
      <c r="B68" s="219">
        <v>2006</v>
      </c>
      <c r="C68" s="220">
        <v>1532503</v>
      </c>
      <c r="D68" s="221"/>
      <c r="E68" s="223" t="s">
        <v>191</v>
      </c>
      <c r="F68" s="223" t="s">
        <v>191</v>
      </c>
    </row>
    <row r="69" spans="2:6">
      <c r="B69" s="629" t="s">
        <v>192</v>
      </c>
      <c r="C69" s="630"/>
      <c r="D69" s="630"/>
      <c r="E69" s="630"/>
      <c r="F69" s="630"/>
    </row>
  </sheetData>
  <mergeCells count="2">
    <mergeCell ref="B6:F6"/>
    <mergeCell ref="B69:F69"/>
  </mergeCells>
  <hyperlinks>
    <hyperlink ref="H7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J31" sqref="J31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</row>
    <row r="29" spans="2:12" ht="17.100000000000001" customHeight="1" thickBot="1"/>
    <row r="30" spans="2:12" ht="30" customHeight="1" thickBot="1">
      <c r="J30" s="43" t="s">
        <v>42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C2:L67"/>
  <sheetViews>
    <sheetView showGridLines="0" showRowColHeaders="0" zoomScaleNormal="100" workbookViewId="0"/>
  </sheetViews>
  <sheetFormatPr baseColWidth="10" defaultRowHeight="15" outlineLevelRow="1"/>
  <cols>
    <col min="1" max="1" width="14.7109375" style="83" customWidth="1"/>
    <col min="2" max="2" width="11.42578125" style="83"/>
    <col min="3" max="4" width="11.7109375" style="83" bestFit="1" customWidth="1"/>
    <col min="5" max="5" width="13.85546875" style="83" customWidth="1"/>
    <col min="6" max="7" width="11.7109375" style="83" bestFit="1" customWidth="1"/>
    <col min="8" max="8" width="14.140625" style="83" customWidth="1"/>
    <col min="9" max="10" width="12.140625" style="83" bestFit="1" customWidth="1"/>
    <col min="11" max="11" width="14.28515625" style="83" customWidth="1"/>
    <col min="12" max="12" width="12" style="83" bestFit="1" customWidth="1"/>
    <col min="13" max="16384" width="11.42578125" style="83"/>
  </cols>
  <sheetData>
    <row r="2" spans="3:12" ht="44.25" customHeight="1"/>
    <row r="3" spans="3:12" ht="27" customHeight="1">
      <c r="C3" s="579" t="s">
        <v>196</v>
      </c>
      <c r="D3" s="579"/>
      <c r="E3" s="579"/>
      <c r="F3" s="579"/>
      <c r="G3" s="579"/>
      <c r="H3" s="579"/>
      <c r="I3" s="579"/>
      <c r="J3" s="579"/>
      <c r="K3" s="579"/>
      <c r="L3" s="579"/>
    </row>
    <row r="4" spans="3:12" ht="15" customHeight="1">
      <c r="C4" s="580"/>
      <c r="D4" s="582" t="s">
        <v>74</v>
      </c>
      <c r="E4" s="583"/>
      <c r="F4" s="583"/>
      <c r="G4" s="582" t="s">
        <v>77</v>
      </c>
      <c r="H4" s="583"/>
      <c r="I4" s="583"/>
      <c r="J4" s="582" t="s">
        <v>78</v>
      </c>
      <c r="K4" s="583"/>
      <c r="L4" s="583"/>
    </row>
    <row r="5" spans="3:12" ht="30">
      <c r="C5" s="581"/>
      <c r="D5" s="85" t="s">
        <v>79</v>
      </c>
      <c r="E5" s="85" t="s">
        <v>80</v>
      </c>
      <c r="F5" s="85" t="s">
        <v>59</v>
      </c>
      <c r="G5" s="85" t="s">
        <v>79</v>
      </c>
      <c r="H5" s="85" t="s">
        <v>80</v>
      </c>
      <c r="I5" s="85" t="s">
        <v>59</v>
      </c>
      <c r="J5" s="85" t="s">
        <v>81</v>
      </c>
      <c r="K5" s="85" t="s">
        <v>80</v>
      </c>
      <c r="L5" s="85" t="s">
        <v>27</v>
      </c>
    </row>
    <row r="6" spans="3:12">
      <c r="C6" s="34" t="s">
        <v>32</v>
      </c>
      <c r="D6" s="35">
        <v>513762</v>
      </c>
      <c r="E6" s="35">
        <v>651301</v>
      </c>
      <c r="F6" s="35">
        <v>1165063</v>
      </c>
      <c r="G6" s="35">
        <v>1655712</v>
      </c>
      <c r="H6" s="35">
        <v>1425959</v>
      </c>
      <c r="I6" s="35">
        <v>3081671</v>
      </c>
      <c r="J6" s="35">
        <v>2019311</v>
      </c>
      <c r="K6" s="35">
        <v>1584426</v>
      </c>
      <c r="L6" s="35">
        <v>3603737</v>
      </c>
    </row>
    <row r="7" spans="3:12">
      <c r="C7" s="34" t="s">
        <v>33</v>
      </c>
      <c r="D7" s="35">
        <v>475076</v>
      </c>
      <c r="E7" s="35">
        <v>602703</v>
      </c>
      <c r="F7" s="35">
        <v>1077779</v>
      </c>
      <c r="G7" s="35">
        <v>1546317</v>
      </c>
      <c r="H7" s="35">
        <v>1269065</v>
      </c>
      <c r="I7" s="35">
        <v>2815382</v>
      </c>
      <c r="J7" s="35">
        <v>1852448</v>
      </c>
      <c r="K7" s="35">
        <v>1401004</v>
      </c>
      <c r="L7" s="35">
        <v>3253452</v>
      </c>
    </row>
    <row r="8" spans="3:12">
      <c r="C8" s="34" t="s">
        <v>34</v>
      </c>
      <c r="D8" s="35">
        <v>386056</v>
      </c>
      <c r="E8" s="35">
        <v>455742</v>
      </c>
      <c r="F8" s="35">
        <v>841798</v>
      </c>
      <c r="G8" s="35">
        <v>1225167</v>
      </c>
      <c r="H8" s="35">
        <v>952455</v>
      </c>
      <c r="I8" s="35">
        <v>2177622</v>
      </c>
      <c r="J8" s="35">
        <v>1564162</v>
      </c>
      <c r="K8" s="35">
        <v>1097110</v>
      </c>
      <c r="L8" s="35">
        <v>2661272</v>
      </c>
    </row>
    <row r="9" spans="3:12">
      <c r="C9" s="34" t="s">
        <v>35</v>
      </c>
      <c r="D9" s="35">
        <v>367744</v>
      </c>
      <c r="E9" s="35">
        <v>390367</v>
      </c>
      <c r="F9" s="35">
        <v>758111</v>
      </c>
      <c r="G9" s="35">
        <v>1174536</v>
      </c>
      <c r="H9" s="35">
        <v>842106</v>
      </c>
      <c r="I9" s="35">
        <v>2016642</v>
      </c>
      <c r="J9" s="35">
        <v>1491751</v>
      </c>
      <c r="K9" s="35">
        <v>966851</v>
      </c>
      <c r="L9" s="35">
        <v>2458602</v>
      </c>
    </row>
    <row r="10" spans="3:12">
      <c r="C10" s="34" t="s">
        <v>36</v>
      </c>
      <c r="D10" s="35">
        <v>375829</v>
      </c>
      <c r="E10" s="35">
        <v>446203</v>
      </c>
      <c r="F10" s="35">
        <v>822032</v>
      </c>
      <c r="G10" s="35">
        <v>1260631</v>
      </c>
      <c r="H10" s="35">
        <v>984562</v>
      </c>
      <c r="I10" s="35">
        <v>2245193</v>
      </c>
      <c r="J10" s="35">
        <v>1576794</v>
      </c>
      <c r="K10" s="35">
        <v>1127852</v>
      </c>
      <c r="L10" s="35">
        <v>2704646</v>
      </c>
    </row>
    <row r="11" spans="3:12">
      <c r="C11" s="34" t="s">
        <v>37</v>
      </c>
      <c r="D11" s="35">
        <v>430159</v>
      </c>
      <c r="E11" s="35">
        <v>582886</v>
      </c>
      <c r="F11" s="35">
        <v>1013045</v>
      </c>
      <c r="G11" s="35">
        <v>1354361</v>
      </c>
      <c r="H11" s="35">
        <v>1238139</v>
      </c>
      <c r="I11" s="35">
        <v>2592500</v>
      </c>
      <c r="J11" s="35">
        <v>1745136</v>
      </c>
      <c r="K11" s="35">
        <v>1433073</v>
      </c>
      <c r="L11" s="35">
        <v>3178209</v>
      </c>
    </row>
    <row r="12" spans="3:12">
      <c r="C12" s="34" t="s">
        <v>38</v>
      </c>
      <c r="D12" s="35">
        <v>392728</v>
      </c>
      <c r="E12" s="35">
        <v>548179</v>
      </c>
      <c r="F12" s="35">
        <v>940907</v>
      </c>
      <c r="G12" s="35">
        <v>1257924</v>
      </c>
      <c r="H12" s="35">
        <v>1165508</v>
      </c>
      <c r="I12" s="35">
        <v>2423432</v>
      </c>
      <c r="J12" s="35">
        <v>1678464</v>
      </c>
      <c r="K12" s="35">
        <v>1371184</v>
      </c>
      <c r="L12" s="35">
        <v>3049648</v>
      </c>
    </row>
    <row r="13" spans="3:12">
      <c r="C13" s="34" t="s">
        <v>39</v>
      </c>
      <c r="D13" s="35">
        <v>448710</v>
      </c>
      <c r="E13" s="35">
        <v>573905</v>
      </c>
      <c r="F13" s="35">
        <v>1022615</v>
      </c>
      <c r="G13" s="35">
        <v>1353115</v>
      </c>
      <c r="H13" s="35">
        <v>1226561</v>
      </c>
      <c r="I13" s="35">
        <v>2579676</v>
      </c>
      <c r="J13" s="35">
        <v>1788406</v>
      </c>
      <c r="K13" s="35">
        <v>1439231</v>
      </c>
      <c r="L13" s="35">
        <v>3227637</v>
      </c>
    </row>
    <row r="14" spans="3:12" ht="30">
      <c r="C14" s="37" t="str">
        <f>actualizaciones!$A$2</f>
        <v xml:space="preserve">acumulado agosto 2010 </v>
      </c>
      <c r="D14" s="38">
        <v>3390064</v>
      </c>
      <c r="E14" s="38">
        <v>4251286</v>
      </c>
      <c r="F14" s="38">
        <v>7641350</v>
      </c>
      <c r="G14" s="38">
        <v>10827763</v>
      </c>
      <c r="H14" s="38">
        <v>9104355</v>
      </c>
      <c r="I14" s="38">
        <v>19932118</v>
      </c>
      <c r="J14" s="38">
        <v>13716472</v>
      </c>
      <c r="K14" s="38">
        <v>10420731</v>
      </c>
      <c r="L14" s="38">
        <v>24137203</v>
      </c>
    </row>
    <row r="15" spans="3:12" hidden="1" outlineLevel="1">
      <c r="C15" s="34" t="s">
        <v>28</v>
      </c>
      <c r="D15" s="35">
        <v>386121</v>
      </c>
      <c r="E15" s="35">
        <v>530164</v>
      </c>
      <c r="F15" s="35">
        <v>916285</v>
      </c>
      <c r="G15" s="35">
        <v>1250566</v>
      </c>
      <c r="H15" s="35">
        <v>1160848</v>
      </c>
      <c r="I15" s="35">
        <v>2411414</v>
      </c>
      <c r="J15" s="35">
        <v>1650116</v>
      </c>
      <c r="K15" s="35">
        <v>1369960</v>
      </c>
      <c r="L15" s="35">
        <v>3020076</v>
      </c>
    </row>
    <row r="16" spans="3:12" hidden="1" outlineLevel="1">
      <c r="C16" s="34" t="s">
        <v>29</v>
      </c>
      <c r="D16" s="35">
        <v>382301</v>
      </c>
      <c r="E16" s="35">
        <v>508286</v>
      </c>
      <c r="F16" s="35">
        <v>890587</v>
      </c>
      <c r="G16" s="35">
        <v>1285629</v>
      </c>
      <c r="H16" s="35">
        <v>1133883</v>
      </c>
      <c r="I16" s="35">
        <v>2419512</v>
      </c>
      <c r="J16" s="35">
        <v>1669106</v>
      </c>
      <c r="K16" s="35">
        <v>1328566</v>
      </c>
      <c r="L16" s="35">
        <v>2997672</v>
      </c>
    </row>
    <row r="17" spans="3:12" hidden="1" outlineLevel="1">
      <c r="C17" s="34" t="s">
        <v>30</v>
      </c>
      <c r="D17" s="35">
        <v>428765</v>
      </c>
      <c r="E17" s="35">
        <v>504591</v>
      </c>
      <c r="F17" s="35">
        <v>933356</v>
      </c>
      <c r="G17" s="35">
        <v>1320356</v>
      </c>
      <c r="H17" s="35">
        <v>1097697</v>
      </c>
      <c r="I17" s="35">
        <v>2418053</v>
      </c>
      <c r="J17" s="35">
        <v>1624863</v>
      </c>
      <c r="K17" s="35">
        <v>1252596</v>
      </c>
      <c r="L17" s="35">
        <v>2877459</v>
      </c>
    </row>
    <row r="18" spans="3:12" hidden="1" outlineLevel="1">
      <c r="C18" s="34" t="s">
        <v>31</v>
      </c>
      <c r="D18" s="35">
        <v>394502</v>
      </c>
      <c r="E18" s="35">
        <v>453148</v>
      </c>
      <c r="F18" s="35">
        <v>847650</v>
      </c>
      <c r="G18" s="35">
        <v>1243056</v>
      </c>
      <c r="H18" s="35">
        <v>1009589</v>
      </c>
      <c r="I18" s="35">
        <v>2252645</v>
      </c>
      <c r="J18" s="35">
        <v>1563852</v>
      </c>
      <c r="K18" s="35">
        <v>1153578</v>
      </c>
      <c r="L18" s="35">
        <v>2717430</v>
      </c>
    </row>
    <row r="19" spans="3:12" hidden="1" outlineLevel="1">
      <c r="C19" s="34" t="s">
        <v>32</v>
      </c>
      <c r="D19" s="35">
        <v>444100</v>
      </c>
      <c r="E19" s="35">
        <v>648509</v>
      </c>
      <c r="F19" s="35">
        <v>1092609</v>
      </c>
      <c r="G19" s="35">
        <v>1518174</v>
      </c>
      <c r="H19" s="35">
        <v>1404758</v>
      </c>
      <c r="I19" s="35">
        <v>2922932</v>
      </c>
      <c r="J19" s="35">
        <v>1953383</v>
      </c>
      <c r="K19" s="35">
        <v>1616501</v>
      </c>
      <c r="L19" s="35">
        <v>3569884</v>
      </c>
    </row>
    <row r="20" spans="3:12" hidden="1" outlineLevel="1">
      <c r="C20" s="34" t="s">
        <v>33</v>
      </c>
      <c r="D20" s="35">
        <v>430375</v>
      </c>
      <c r="E20" s="35">
        <v>586441</v>
      </c>
      <c r="F20" s="35">
        <v>1016816</v>
      </c>
      <c r="G20" s="35">
        <v>1441101</v>
      </c>
      <c r="H20" s="35">
        <v>1206577</v>
      </c>
      <c r="I20" s="35">
        <v>2647678</v>
      </c>
      <c r="J20" s="35">
        <v>1793828</v>
      </c>
      <c r="K20" s="35">
        <v>1385305</v>
      </c>
      <c r="L20" s="35">
        <v>3179133</v>
      </c>
    </row>
    <row r="21" spans="3:12" hidden="1" outlineLevel="1">
      <c r="C21" s="34" t="s">
        <v>34</v>
      </c>
      <c r="D21" s="35">
        <v>378453</v>
      </c>
      <c r="E21" s="35">
        <v>431074</v>
      </c>
      <c r="F21" s="35">
        <v>809527</v>
      </c>
      <c r="G21" s="35">
        <v>1172717</v>
      </c>
      <c r="H21" s="35">
        <v>912108</v>
      </c>
      <c r="I21" s="35">
        <v>2084825</v>
      </c>
      <c r="J21" s="35">
        <v>1487696</v>
      </c>
      <c r="K21" s="35">
        <v>1080912</v>
      </c>
      <c r="L21" s="35">
        <v>2568608</v>
      </c>
    </row>
    <row r="22" spans="3:12" hidden="1" outlineLevel="1">
      <c r="C22" s="34" t="s">
        <v>35</v>
      </c>
      <c r="D22" s="35">
        <v>347815</v>
      </c>
      <c r="E22" s="35">
        <v>399920</v>
      </c>
      <c r="F22" s="35">
        <v>747735</v>
      </c>
      <c r="G22" s="35">
        <v>1104723</v>
      </c>
      <c r="H22" s="35">
        <v>845043</v>
      </c>
      <c r="I22" s="35">
        <v>1949766</v>
      </c>
      <c r="J22" s="35">
        <v>1419900</v>
      </c>
      <c r="K22" s="35">
        <v>1003208</v>
      </c>
      <c r="L22" s="35">
        <v>2423108</v>
      </c>
    </row>
    <row r="23" spans="3:12" hidden="1" outlineLevel="1">
      <c r="C23" s="34" t="s">
        <v>36</v>
      </c>
      <c r="D23" s="35">
        <v>383326</v>
      </c>
      <c r="E23" s="35">
        <v>514905</v>
      </c>
      <c r="F23" s="35">
        <v>898231</v>
      </c>
      <c r="G23" s="35">
        <v>1273150</v>
      </c>
      <c r="H23" s="35">
        <v>1090938</v>
      </c>
      <c r="I23" s="35">
        <v>2364088</v>
      </c>
      <c r="J23" s="35">
        <v>1648568</v>
      </c>
      <c r="K23" s="35">
        <v>1269875</v>
      </c>
      <c r="L23" s="35">
        <v>2918443</v>
      </c>
    </row>
    <row r="24" spans="3:12" hidden="1" outlineLevel="1">
      <c r="C24" s="34" t="s">
        <v>37</v>
      </c>
      <c r="D24" s="35">
        <v>403100</v>
      </c>
      <c r="E24" s="35">
        <v>632543</v>
      </c>
      <c r="F24" s="35">
        <v>1035643</v>
      </c>
      <c r="G24" s="35">
        <v>1303981</v>
      </c>
      <c r="H24" s="35">
        <v>1310972</v>
      </c>
      <c r="I24" s="35">
        <v>2614953</v>
      </c>
      <c r="J24" s="35">
        <v>1727907</v>
      </c>
      <c r="K24" s="35">
        <v>1557564</v>
      </c>
      <c r="L24" s="35">
        <v>3285471</v>
      </c>
    </row>
    <row r="25" spans="3:12" hidden="1" outlineLevel="1">
      <c r="C25" s="34" t="s">
        <v>38</v>
      </c>
      <c r="D25" s="35">
        <v>404492</v>
      </c>
      <c r="E25" s="35">
        <v>596743</v>
      </c>
      <c r="F25" s="35">
        <v>1001235</v>
      </c>
      <c r="G25" s="35">
        <v>1250254</v>
      </c>
      <c r="H25" s="35">
        <v>1242733</v>
      </c>
      <c r="I25" s="35">
        <v>2492987</v>
      </c>
      <c r="J25" s="35">
        <v>1654586</v>
      </c>
      <c r="K25" s="35">
        <v>1492297</v>
      </c>
      <c r="L25" s="35">
        <v>3146883</v>
      </c>
    </row>
    <row r="26" spans="3:12" hidden="1" outlineLevel="1">
      <c r="C26" s="34" t="s">
        <v>39</v>
      </c>
      <c r="D26" s="35">
        <v>439585</v>
      </c>
      <c r="E26" s="35">
        <v>643093</v>
      </c>
      <c r="F26" s="35">
        <v>1082678</v>
      </c>
      <c r="G26" s="35">
        <v>1393741</v>
      </c>
      <c r="H26" s="35">
        <v>1314841</v>
      </c>
      <c r="I26" s="35">
        <v>2708582</v>
      </c>
      <c r="J26" s="35">
        <v>1832577</v>
      </c>
      <c r="K26" s="35">
        <v>1587962</v>
      </c>
      <c r="L26" s="35">
        <v>3420539</v>
      </c>
    </row>
    <row r="27" spans="3:12" collapsed="1">
      <c r="C27" s="89">
        <v>2009</v>
      </c>
      <c r="D27" s="40">
        <v>4822935</v>
      </c>
      <c r="E27" s="40">
        <v>6449417</v>
      </c>
      <c r="F27" s="40">
        <v>11272352</v>
      </c>
      <c r="G27" s="40">
        <v>15557448</v>
      </c>
      <c r="H27" s="40">
        <v>13729987</v>
      </c>
      <c r="I27" s="40">
        <v>29287435</v>
      </c>
      <c r="J27" s="40">
        <v>20026382</v>
      </c>
      <c r="K27" s="40">
        <v>16098324</v>
      </c>
      <c r="L27" s="40">
        <v>36124706</v>
      </c>
    </row>
    <row r="28" spans="3:12" hidden="1" outlineLevel="1">
      <c r="C28" s="34" t="s">
        <v>28</v>
      </c>
      <c r="D28" s="35">
        <v>436737</v>
      </c>
      <c r="E28" s="35">
        <v>604787</v>
      </c>
      <c r="F28" s="35">
        <v>1041524</v>
      </c>
      <c r="G28" s="35">
        <v>1348788</v>
      </c>
      <c r="H28" s="35">
        <v>1305326</v>
      </c>
      <c r="I28" s="35">
        <v>2654114</v>
      </c>
      <c r="J28" s="35">
        <v>1787997</v>
      </c>
      <c r="K28" s="35">
        <v>1569972</v>
      </c>
      <c r="L28" s="35">
        <v>3357969</v>
      </c>
    </row>
    <row r="29" spans="3:12" hidden="1" outlineLevel="1">
      <c r="C29" s="34" t="s">
        <v>29</v>
      </c>
      <c r="D29" s="35">
        <v>418493</v>
      </c>
      <c r="E29" s="35">
        <v>645255</v>
      </c>
      <c r="F29" s="35">
        <v>1063748</v>
      </c>
      <c r="G29" s="35">
        <v>1380250</v>
      </c>
      <c r="H29" s="35">
        <v>1331372</v>
      </c>
      <c r="I29" s="35">
        <v>2711622</v>
      </c>
      <c r="J29" s="35">
        <v>1811912</v>
      </c>
      <c r="K29" s="35">
        <v>1590100</v>
      </c>
      <c r="L29" s="35">
        <v>3402012</v>
      </c>
    </row>
    <row r="30" spans="3:12" hidden="1" outlineLevel="1">
      <c r="C30" s="34" t="s">
        <v>30</v>
      </c>
      <c r="D30" s="35">
        <v>449905</v>
      </c>
      <c r="E30" s="35">
        <v>580516</v>
      </c>
      <c r="F30" s="35">
        <v>1030421</v>
      </c>
      <c r="G30" s="35">
        <v>1442873</v>
      </c>
      <c r="H30" s="35">
        <v>1248375</v>
      </c>
      <c r="I30" s="35">
        <v>2691248</v>
      </c>
      <c r="J30" s="35">
        <v>1831399</v>
      </c>
      <c r="K30" s="35">
        <v>1459828</v>
      </c>
      <c r="L30" s="35">
        <v>3291227</v>
      </c>
    </row>
    <row r="31" spans="3:12" hidden="1" outlineLevel="1">
      <c r="C31" s="34" t="s">
        <v>31</v>
      </c>
      <c r="D31" s="35">
        <v>424597</v>
      </c>
      <c r="E31" s="35">
        <v>516633</v>
      </c>
      <c r="F31" s="35">
        <v>941230</v>
      </c>
      <c r="G31" s="35">
        <v>1372246</v>
      </c>
      <c r="H31" s="35">
        <v>1101578</v>
      </c>
      <c r="I31" s="35">
        <v>2473824</v>
      </c>
      <c r="J31" s="35">
        <v>1779143</v>
      </c>
      <c r="K31" s="35">
        <v>1308186</v>
      </c>
      <c r="L31" s="35">
        <v>3087329</v>
      </c>
    </row>
    <row r="32" spans="3:12" ht="15" hidden="1" customHeight="1" outlineLevel="1">
      <c r="C32" s="34" t="s">
        <v>32</v>
      </c>
      <c r="D32" s="35">
        <v>514456</v>
      </c>
      <c r="E32" s="35">
        <v>720673</v>
      </c>
      <c r="F32" s="35">
        <v>1235129</v>
      </c>
      <c r="G32" s="35">
        <v>1694975</v>
      </c>
      <c r="H32" s="35">
        <v>1586662</v>
      </c>
      <c r="I32" s="35">
        <v>3281637</v>
      </c>
      <c r="J32" s="35">
        <v>2239441</v>
      </c>
      <c r="K32" s="35">
        <v>1917147</v>
      </c>
      <c r="L32" s="35">
        <v>4156588</v>
      </c>
    </row>
    <row r="33" spans="3:12" ht="15" hidden="1" customHeight="1" outlineLevel="1">
      <c r="C33" s="34" t="s">
        <v>33</v>
      </c>
      <c r="D33" s="35">
        <v>479920</v>
      </c>
      <c r="E33" s="35">
        <v>693252</v>
      </c>
      <c r="F33" s="35">
        <v>1173172</v>
      </c>
      <c r="G33" s="35">
        <v>1655960</v>
      </c>
      <c r="H33" s="35">
        <v>1431909</v>
      </c>
      <c r="I33" s="35">
        <v>3087869</v>
      </c>
      <c r="J33" s="35">
        <v>2110883</v>
      </c>
      <c r="K33" s="35">
        <v>1691231</v>
      </c>
      <c r="L33" s="35">
        <v>3802114</v>
      </c>
    </row>
    <row r="34" spans="3:12" ht="15" hidden="1" customHeight="1" outlineLevel="1">
      <c r="C34" s="34" t="s">
        <v>34</v>
      </c>
      <c r="D34" s="35">
        <v>419887</v>
      </c>
      <c r="E34" s="35">
        <v>568894</v>
      </c>
      <c r="F34" s="35">
        <v>988781</v>
      </c>
      <c r="G34" s="35">
        <v>1344539</v>
      </c>
      <c r="H34" s="35">
        <v>1131089</v>
      </c>
      <c r="I34" s="35">
        <v>2475628</v>
      </c>
      <c r="J34" s="35">
        <v>1744555</v>
      </c>
      <c r="K34" s="35">
        <v>1342804</v>
      </c>
      <c r="L34" s="35">
        <v>3087359</v>
      </c>
    </row>
    <row r="35" spans="3:12" hidden="1" outlineLevel="1">
      <c r="C35" s="34" t="s">
        <v>35</v>
      </c>
      <c r="D35" s="35">
        <v>412824</v>
      </c>
      <c r="E35" s="35">
        <v>467133</v>
      </c>
      <c r="F35" s="35">
        <v>879957</v>
      </c>
      <c r="G35" s="35">
        <v>1314657</v>
      </c>
      <c r="H35" s="35">
        <v>1022113</v>
      </c>
      <c r="I35" s="35">
        <v>2336770</v>
      </c>
      <c r="J35" s="35">
        <v>1723796</v>
      </c>
      <c r="K35" s="35">
        <v>1245031</v>
      </c>
      <c r="L35" s="35">
        <v>2968827</v>
      </c>
    </row>
    <row r="36" spans="3:12" hidden="1" outlineLevel="1">
      <c r="C36" s="34" t="s">
        <v>36</v>
      </c>
      <c r="D36" s="35">
        <v>415336</v>
      </c>
      <c r="E36" s="35">
        <v>564901</v>
      </c>
      <c r="F36" s="35">
        <v>980237</v>
      </c>
      <c r="G36" s="35">
        <v>1428017</v>
      </c>
      <c r="H36" s="35">
        <v>1203931</v>
      </c>
      <c r="I36" s="35">
        <v>2631948</v>
      </c>
      <c r="J36" s="35">
        <v>1923829</v>
      </c>
      <c r="K36" s="35">
        <v>1453361</v>
      </c>
      <c r="L36" s="35">
        <v>3377190</v>
      </c>
    </row>
    <row r="37" spans="3:12" hidden="1" outlineLevel="1">
      <c r="C37" s="34" t="s">
        <v>37</v>
      </c>
      <c r="D37" s="35">
        <v>493471</v>
      </c>
      <c r="E37" s="35">
        <v>742534</v>
      </c>
      <c r="F37" s="35">
        <v>1236005</v>
      </c>
      <c r="G37" s="35">
        <v>1593648</v>
      </c>
      <c r="H37" s="35">
        <v>1567646</v>
      </c>
      <c r="I37" s="35">
        <v>3161294</v>
      </c>
      <c r="J37" s="35">
        <v>2105874</v>
      </c>
      <c r="K37" s="35">
        <v>1877380</v>
      </c>
      <c r="L37" s="35">
        <v>3983254</v>
      </c>
    </row>
    <row r="38" spans="3:12" hidden="1" outlineLevel="1">
      <c r="C38" s="34" t="s">
        <v>38</v>
      </c>
      <c r="D38" s="35">
        <v>470770</v>
      </c>
      <c r="E38" s="35">
        <v>729781</v>
      </c>
      <c r="F38" s="35">
        <v>1200551</v>
      </c>
      <c r="G38" s="35">
        <v>1461747</v>
      </c>
      <c r="H38" s="35">
        <v>1504075</v>
      </c>
      <c r="I38" s="35">
        <v>2965822</v>
      </c>
      <c r="J38" s="35">
        <v>1947683</v>
      </c>
      <c r="K38" s="35">
        <v>1800723</v>
      </c>
      <c r="L38" s="35">
        <v>3748406</v>
      </c>
    </row>
    <row r="39" spans="3:12" hidden="1" outlineLevel="1">
      <c r="C39" s="34" t="s">
        <v>39</v>
      </c>
      <c r="D39" s="35">
        <v>490872</v>
      </c>
      <c r="E39" s="35">
        <v>717961</v>
      </c>
      <c r="F39" s="35">
        <v>1208833</v>
      </c>
      <c r="G39" s="35">
        <v>1534526</v>
      </c>
      <c r="H39" s="35">
        <v>1484528</v>
      </c>
      <c r="I39" s="35">
        <v>3019054</v>
      </c>
      <c r="J39" s="35">
        <v>2002887</v>
      </c>
      <c r="K39" s="35">
        <v>1796915</v>
      </c>
      <c r="L39" s="35">
        <v>3799802</v>
      </c>
    </row>
    <row r="40" spans="3:12" collapsed="1">
      <c r="C40" s="91">
        <v>2008</v>
      </c>
      <c r="D40" s="42">
        <v>5427268</v>
      </c>
      <c r="E40" s="42">
        <v>7552320</v>
      </c>
      <c r="F40" s="42">
        <v>12979588</v>
      </c>
      <c r="G40" s="42">
        <v>17572226</v>
      </c>
      <c r="H40" s="42">
        <v>15918604</v>
      </c>
      <c r="I40" s="42">
        <v>33490830</v>
      </c>
      <c r="J40" s="42">
        <v>23009399</v>
      </c>
      <c r="K40" s="42">
        <v>19052678</v>
      </c>
      <c r="L40" s="42">
        <v>42062077</v>
      </c>
    </row>
    <row r="41" spans="3:12" hidden="1" outlineLevel="1">
      <c r="C41" s="34" t="s">
        <v>28</v>
      </c>
      <c r="D41" s="35">
        <v>429234</v>
      </c>
      <c r="E41" s="35">
        <v>699601</v>
      </c>
      <c r="F41" s="35">
        <v>1128835</v>
      </c>
      <c r="G41" s="35">
        <v>1415388</v>
      </c>
      <c r="H41" s="35">
        <v>1445539</v>
      </c>
      <c r="I41" s="35">
        <v>2860927</v>
      </c>
      <c r="J41" s="35">
        <v>1869007</v>
      </c>
      <c r="K41" s="35">
        <v>1753739</v>
      </c>
      <c r="L41" s="35">
        <v>3622746</v>
      </c>
    </row>
    <row r="42" spans="3:12" hidden="1" outlineLevel="1">
      <c r="C42" s="34" t="s">
        <v>29</v>
      </c>
      <c r="D42" s="35">
        <v>452961</v>
      </c>
      <c r="E42" s="35">
        <v>676229</v>
      </c>
      <c r="F42" s="35">
        <v>1129190</v>
      </c>
      <c r="G42" s="35">
        <v>1474517</v>
      </c>
      <c r="H42" s="35">
        <v>1430501</v>
      </c>
      <c r="I42" s="35">
        <v>2905018</v>
      </c>
      <c r="J42" s="35">
        <v>1937410</v>
      </c>
      <c r="K42" s="35">
        <v>1711889</v>
      </c>
      <c r="L42" s="35">
        <v>3649299</v>
      </c>
    </row>
    <row r="43" spans="3:12" hidden="1" outlineLevel="1">
      <c r="C43" s="34" t="s">
        <v>30</v>
      </c>
      <c r="D43" s="35">
        <v>441700</v>
      </c>
      <c r="E43" s="35">
        <v>595708</v>
      </c>
      <c r="F43" s="35">
        <v>1037408</v>
      </c>
      <c r="G43" s="35">
        <v>1472520</v>
      </c>
      <c r="H43" s="35">
        <v>1330555</v>
      </c>
      <c r="I43" s="35">
        <v>2803075</v>
      </c>
      <c r="J43" s="35">
        <v>1877076</v>
      </c>
      <c r="K43" s="35">
        <v>1568699</v>
      </c>
      <c r="L43" s="35">
        <v>3445775</v>
      </c>
    </row>
    <row r="44" spans="3:12" hidden="1" outlineLevel="1">
      <c r="C44" s="34" t="s">
        <v>31</v>
      </c>
      <c r="D44" s="35">
        <v>435358</v>
      </c>
      <c r="E44" s="35">
        <v>512212</v>
      </c>
      <c r="F44" s="35">
        <v>947570</v>
      </c>
      <c r="G44" s="35">
        <v>1397041</v>
      </c>
      <c r="H44" s="35">
        <v>1150450</v>
      </c>
      <c r="I44" s="35">
        <v>2547491</v>
      </c>
      <c r="J44" s="35">
        <v>1838273</v>
      </c>
      <c r="K44" s="35">
        <v>1381300</v>
      </c>
      <c r="L44" s="35">
        <v>3219573</v>
      </c>
    </row>
    <row r="45" spans="3:12" hidden="1" outlineLevel="1">
      <c r="C45" s="34" t="s">
        <v>32</v>
      </c>
      <c r="D45" s="35">
        <v>519402</v>
      </c>
      <c r="E45" s="35">
        <v>698427</v>
      </c>
      <c r="F45" s="35">
        <v>1217829</v>
      </c>
      <c r="G45" s="35">
        <v>1716583</v>
      </c>
      <c r="H45" s="35">
        <v>1614287</v>
      </c>
      <c r="I45" s="35">
        <v>3330870</v>
      </c>
      <c r="J45" s="35">
        <v>2280363</v>
      </c>
      <c r="K45" s="35">
        <v>1950001</v>
      </c>
      <c r="L45" s="35">
        <v>4230364</v>
      </c>
    </row>
    <row r="46" spans="3:12" hidden="1" outlineLevel="1">
      <c r="C46" s="34" t="s">
        <v>33</v>
      </c>
      <c r="D46" s="35">
        <v>483351</v>
      </c>
      <c r="E46" s="35">
        <v>623812</v>
      </c>
      <c r="F46" s="35">
        <v>1107163</v>
      </c>
      <c r="G46" s="35">
        <v>1530077</v>
      </c>
      <c r="H46" s="35">
        <v>1378945</v>
      </c>
      <c r="I46" s="35">
        <v>2909022</v>
      </c>
      <c r="J46" s="35">
        <v>2018666</v>
      </c>
      <c r="K46" s="35">
        <v>1664074</v>
      </c>
      <c r="L46" s="35">
        <v>3682740</v>
      </c>
    </row>
    <row r="47" spans="3:12" hidden="1" outlineLevel="1">
      <c r="C47" s="34" t="s">
        <v>34</v>
      </c>
      <c r="D47" s="35">
        <v>405967</v>
      </c>
      <c r="E47" s="35">
        <v>464906</v>
      </c>
      <c r="F47" s="35">
        <v>870873</v>
      </c>
      <c r="G47" s="35">
        <v>1249511</v>
      </c>
      <c r="H47" s="35">
        <v>1051533</v>
      </c>
      <c r="I47" s="35">
        <v>2301044</v>
      </c>
      <c r="J47" s="35">
        <v>1659440</v>
      </c>
      <c r="K47" s="35">
        <v>1271993</v>
      </c>
      <c r="L47" s="35">
        <v>2931433</v>
      </c>
    </row>
    <row r="48" spans="3:12" hidden="1" outlineLevel="1">
      <c r="C48" s="34" t="s">
        <v>35</v>
      </c>
      <c r="D48" s="35">
        <v>386047</v>
      </c>
      <c r="E48" s="35">
        <v>457477</v>
      </c>
      <c r="F48" s="35">
        <v>843524</v>
      </c>
      <c r="G48" s="35">
        <v>1162777</v>
      </c>
      <c r="H48" s="35">
        <v>1001690</v>
      </c>
      <c r="I48" s="35">
        <v>2164467</v>
      </c>
      <c r="J48" s="35">
        <v>1519768</v>
      </c>
      <c r="K48" s="35">
        <v>1189772</v>
      </c>
      <c r="L48" s="35">
        <v>2709540</v>
      </c>
    </row>
    <row r="49" spans="3:12" hidden="1" outlineLevel="1">
      <c r="C49" s="34" t="s">
        <v>36</v>
      </c>
      <c r="D49" s="35">
        <v>402031</v>
      </c>
      <c r="E49" s="35">
        <v>519301</v>
      </c>
      <c r="F49" s="35">
        <v>921332</v>
      </c>
      <c r="G49" s="35">
        <v>1364102</v>
      </c>
      <c r="H49" s="35">
        <v>1243098</v>
      </c>
      <c r="I49" s="35">
        <v>2607200</v>
      </c>
      <c r="J49" s="35">
        <v>1823925</v>
      </c>
      <c r="K49" s="35">
        <v>1477352</v>
      </c>
      <c r="L49" s="35">
        <v>3301277</v>
      </c>
    </row>
    <row r="50" spans="3:12" hidden="1" outlineLevel="1">
      <c r="C50" s="34" t="s">
        <v>37</v>
      </c>
      <c r="D50" s="35">
        <v>490366</v>
      </c>
      <c r="E50" s="35">
        <v>671119</v>
      </c>
      <c r="F50" s="35">
        <v>1161485</v>
      </c>
      <c r="G50" s="35">
        <v>1507773</v>
      </c>
      <c r="H50" s="35">
        <v>1518391</v>
      </c>
      <c r="I50" s="35">
        <v>3026164</v>
      </c>
      <c r="J50" s="35">
        <v>2027566</v>
      </c>
      <c r="K50" s="35">
        <v>1836382</v>
      </c>
      <c r="L50" s="35">
        <v>3863948</v>
      </c>
    </row>
    <row r="51" spans="3:12" hidden="1" outlineLevel="1">
      <c r="C51" s="34" t="s">
        <v>38</v>
      </c>
      <c r="D51" s="35">
        <v>430036</v>
      </c>
      <c r="E51" s="35">
        <v>657385</v>
      </c>
      <c r="F51" s="35">
        <v>1087421</v>
      </c>
      <c r="G51" s="35">
        <v>1359098</v>
      </c>
      <c r="H51" s="35">
        <v>1419242</v>
      </c>
      <c r="I51" s="35">
        <v>2778340</v>
      </c>
      <c r="J51" s="35">
        <v>1827432</v>
      </c>
      <c r="K51" s="35">
        <v>1711352</v>
      </c>
      <c r="L51" s="35">
        <v>3538784</v>
      </c>
    </row>
    <row r="52" spans="3:12" hidden="1" outlineLevel="1">
      <c r="C52" s="34" t="s">
        <v>39</v>
      </c>
      <c r="D52" s="35">
        <v>480886</v>
      </c>
      <c r="E52" s="35">
        <v>655183</v>
      </c>
      <c r="F52" s="35">
        <v>1136069</v>
      </c>
      <c r="G52" s="35">
        <v>1502469</v>
      </c>
      <c r="H52" s="35">
        <v>1458712</v>
      </c>
      <c r="I52" s="35">
        <v>2961181</v>
      </c>
      <c r="J52" s="35">
        <v>1973306</v>
      </c>
      <c r="K52" s="35">
        <v>1770317</v>
      </c>
      <c r="L52" s="35">
        <v>3743623</v>
      </c>
    </row>
    <row r="53" spans="3:12" collapsed="1">
      <c r="C53" s="91">
        <v>2007</v>
      </c>
      <c r="D53" s="42">
        <v>5357339</v>
      </c>
      <c r="E53" s="42">
        <v>7231360</v>
      </c>
      <c r="F53" s="42">
        <v>12588699</v>
      </c>
      <c r="G53" s="42">
        <v>17151856</v>
      </c>
      <c r="H53" s="42">
        <v>16042943</v>
      </c>
      <c r="I53" s="42">
        <v>33194799</v>
      </c>
      <c r="J53" s="42">
        <v>22652232</v>
      </c>
      <c r="K53" s="42">
        <v>19286870</v>
      </c>
      <c r="L53" s="42">
        <v>41939102</v>
      </c>
    </row>
    <row r="54" spans="3:12" hidden="1" outlineLevel="1">
      <c r="C54" s="34" t="s">
        <v>28</v>
      </c>
      <c r="D54" s="35">
        <v>460690</v>
      </c>
      <c r="E54" s="35">
        <v>658135</v>
      </c>
      <c r="F54" s="35">
        <v>1118825</v>
      </c>
      <c r="G54" s="35">
        <v>1414867</v>
      </c>
      <c r="H54" s="35">
        <v>1419873</v>
      </c>
      <c r="I54" s="35">
        <v>2834740</v>
      </c>
      <c r="J54" s="35">
        <v>1865255</v>
      </c>
      <c r="K54" s="35">
        <v>1719381</v>
      </c>
      <c r="L54" s="35">
        <v>3584636</v>
      </c>
    </row>
    <row r="55" spans="3:12" hidden="1" outlineLevel="1">
      <c r="C55" s="34" t="s">
        <v>29</v>
      </c>
      <c r="D55" s="35">
        <v>439332</v>
      </c>
      <c r="E55" s="35">
        <v>655341</v>
      </c>
      <c r="F55" s="35">
        <v>1094673</v>
      </c>
      <c r="G55" s="35">
        <v>1411218</v>
      </c>
      <c r="H55" s="35">
        <v>1421431</v>
      </c>
      <c r="I55" s="35">
        <v>2832649</v>
      </c>
      <c r="J55" s="35">
        <v>1880839</v>
      </c>
      <c r="K55" s="35">
        <v>1705102</v>
      </c>
      <c r="L55" s="35">
        <v>3585941</v>
      </c>
    </row>
    <row r="56" spans="3:12" hidden="1" outlineLevel="1">
      <c r="C56" s="34" t="s">
        <v>30</v>
      </c>
      <c r="D56" s="35">
        <v>488068</v>
      </c>
      <c r="E56" s="35">
        <v>674103</v>
      </c>
      <c r="F56" s="35">
        <v>1162171</v>
      </c>
      <c r="G56" s="35">
        <v>1528328</v>
      </c>
      <c r="H56" s="35">
        <v>1472029</v>
      </c>
      <c r="I56" s="35">
        <v>3000357</v>
      </c>
      <c r="J56" s="35">
        <v>1978651</v>
      </c>
      <c r="K56" s="35">
        <v>1709972</v>
      </c>
      <c r="L56" s="35">
        <v>3688623</v>
      </c>
    </row>
    <row r="57" spans="3:12" hidden="1" outlineLevel="1">
      <c r="C57" s="34" t="s">
        <v>31</v>
      </c>
      <c r="D57" s="35">
        <v>464181</v>
      </c>
      <c r="E57" s="35">
        <v>577906</v>
      </c>
      <c r="F57" s="35">
        <v>1042087</v>
      </c>
      <c r="G57" s="35">
        <v>1434556</v>
      </c>
      <c r="H57" s="35">
        <v>1307909</v>
      </c>
      <c r="I57" s="35">
        <v>2742465</v>
      </c>
      <c r="J57" s="35">
        <v>1930805</v>
      </c>
      <c r="K57" s="35">
        <v>1556414</v>
      </c>
      <c r="L57" s="35">
        <v>3487219</v>
      </c>
    </row>
    <row r="58" spans="3:12" hidden="1" outlineLevel="1">
      <c r="C58" s="34" t="s">
        <v>32</v>
      </c>
      <c r="D58" s="35">
        <v>539854</v>
      </c>
      <c r="E58" s="35">
        <v>812708</v>
      </c>
      <c r="F58" s="35">
        <v>1352562</v>
      </c>
      <c r="G58" s="35">
        <v>1778712</v>
      </c>
      <c r="H58" s="35">
        <v>1846237</v>
      </c>
      <c r="I58" s="35">
        <v>3624949</v>
      </c>
      <c r="J58" s="35">
        <v>2362959</v>
      </c>
      <c r="K58" s="35">
        <v>2184766</v>
      </c>
      <c r="L58" s="35">
        <v>4547725</v>
      </c>
    </row>
    <row r="59" spans="3:12" hidden="1" outlineLevel="1">
      <c r="C59" s="34" t="s">
        <v>33</v>
      </c>
      <c r="D59" s="35">
        <v>499596</v>
      </c>
      <c r="E59" s="35">
        <v>705618</v>
      </c>
      <c r="F59" s="35">
        <v>1205214</v>
      </c>
      <c r="G59" s="35">
        <v>1615756</v>
      </c>
      <c r="H59" s="35">
        <v>1575652</v>
      </c>
      <c r="I59" s="35">
        <v>3191408</v>
      </c>
      <c r="J59" s="35">
        <v>2156068</v>
      </c>
      <c r="K59" s="35">
        <v>1872001</v>
      </c>
      <c r="L59" s="35">
        <v>4028069</v>
      </c>
    </row>
    <row r="60" spans="3:12" hidden="1" outlineLevel="1">
      <c r="C60" s="34" t="s">
        <v>34</v>
      </c>
      <c r="D60" s="35">
        <v>440208</v>
      </c>
      <c r="E60" s="35">
        <v>522953</v>
      </c>
      <c r="F60" s="35">
        <v>963161</v>
      </c>
      <c r="G60" s="35">
        <v>1349471</v>
      </c>
      <c r="H60" s="35">
        <v>1179094</v>
      </c>
      <c r="I60" s="35">
        <v>2528565</v>
      </c>
      <c r="J60" s="35">
        <v>1791427</v>
      </c>
      <c r="K60" s="35">
        <v>1394601</v>
      </c>
      <c r="L60" s="35">
        <v>3186028</v>
      </c>
    </row>
    <row r="61" spans="3:12" hidden="1" outlineLevel="1">
      <c r="C61" s="34" t="s">
        <v>35</v>
      </c>
      <c r="D61" s="35">
        <v>413714</v>
      </c>
      <c r="E61" s="35">
        <v>479771</v>
      </c>
      <c r="F61" s="35">
        <v>893485</v>
      </c>
      <c r="G61" s="35">
        <v>1275838</v>
      </c>
      <c r="H61" s="35">
        <v>1097073</v>
      </c>
      <c r="I61" s="35">
        <v>2372911</v>
      </c>
      <c r="J61" s="35">
        <v>1706910</v>
      </c>
      <c r="K61" s="35">
        <v>1282619</v>
      </c>
      <c r="L61" s="35">
        <v>2989529</v>
      </c>
    </row>
    <row r="62" spans="3:12" hidden="1" outlineLevel="1">
      <c r="C62" s="34" t="s">
        <v>36</v>
      </c>
      <c r="D62" s="35">
        <v>443610</v>
      </c>
      <c r="E62" s="35">
        <v>609280</v>
      </c>
      <c r="F62" s="35">
        <v>1052890</v>
      </c>
      <c r="G62" s="35">
        <v>1485913</v>
      </c>
      <c r="H62" s="35">
        <v>1381352</v>
      </c>
      <c r="I62" s="35">
        <v>2867265</v>
      </c>
      <c r="J62" s="35">
        <v>1939020</v>
      </c>
      <c r="K62" s="35">
        <v>1644781</v>
      </c>
      <c r="L62" s="35">
        <v>3583801</v>
      </c>
    </row>
    <row r="63" spans="3:12" hidden="1" outlineLevel="1">
      <c r="C63" s="34" t="s">
        <v>37</v>
      </c>
      <c r="D63" s="35">
        <v>467893</v>
      </c>
      <c r="E63" s="35">
        <v>705670</v>
      </c>
      <c r="F63" s="35">
        <v>1173563</v>
      </c>
      <c r="G63" s="35">
        <v>1506477</v>
      </c>
      <c r="H63" s="35">
        <v>1528673</v>
      </c>
      <c r="I63" s="35">
        <v>3035150</v>
      </c>
      <c r="J63" s="35">
        <v>2022679</v>
      </c>
      <c r="K63" s="35">
        <v>1847245</v>
      </c>
      <c r="L63" s="35">
        <v>3869924</v>
      </c>
    </row>
    <row r="64" spans="3:12" hidden="1" outlineLevel="1">
      <c r="C64" s="34" t="s">
        <v>38</v>
      </c>
      <c r="D64" s="35">
        <v>407873</v>
      </c>
      <c r="E64" s="35">
        <v>681276</v>
      </c>
      <c r="F64" s="35">
        <v>1089149</v>
      </c>
      <c r="G64" s="35">
        <v>1349954</v>
      </c>
      <c r="H64" s="35">
        <v>1458277</v>
      </c>
      <c r="I64" s="35">
        <v>2808231</v>
      </c>
      <c r="J64" s="35">
        <v>1814387</v>
      </c>
      <c r="K64" s="35">
        <v>1760280</v>
      </c>
      <c r="L64" s="35">
        <v>3574667</v>
      </c>
    </row>
    <row r="65" spans="3:12" hidden="1" outlineLevel="1">
      <c r="C65" s="34" t="s">
        <v>39</v>
      </c>
      <c r="D65" s="35">
        <v>456352</v>
      </c>
      <c r="E65" s="35">
        <v>700387</v>
      </c>
      <c r="F65" s="35">
        <v>1156739</v>
      </c>
      <c r="G65" s="35">
        <v>1505639</v>
      </c>
      <c r="H65" s="35">
        <v>1505125</v>
      </c>
      <c r="I65" s="35">
        <v>3010764</v>
      </c>
      <c r="J65" s="35">
        <v>1945285</v>
      </c>
      <c r="K65" s="35">
        <v>1817118</v>
      </c>
      <c r="L65" s="35">
        <v>3762403</v>
      </c>
    </row>
    <row r="66" spans="3:12" collapsed="1">
      <c r="C66" s="91">
        <v>2006</v>
      </c>
      <c r="D66" s="42">
        <v>5521371</v>
      </c>
      <c r="E66" s="42">
        <v>7783148</v>
      </c>
      <c r="F66" s="42">
        <v>13304519</v>
      </c>
      <c r="G66" s="42">
        <v>17656729</v>
      </c>
      <c r="H66" s="42">
        <v>17192725</v>
      </c>
      <c r="I66" s="42">
        <v>34849454</v>
      </c>
      <c r="J66" s="42">
        <v>23394285</v>
      </c>
      <c r="K66" s="42">
        <v>20494280</v>
      </c>
      <c r="L66" s="42">
        <v>43888565</v>
      </c>
    </row>
    <row r="67" spans="3:12">
      <c r="C67" s="576" t="s">
        <v>67</v>
      </c>
      <c r="D67" s="577"/>
      <c r="E67" s="577"/>
      <c r="F67" s="577"/>
      <c r="G67" s="577"/>
      <c r="H67" s="577"/>
      <c r="I67" s="577"/>
      <c r="J67" s="577"/>
      <c r="K67" s="577"/>
      <c r="L67" s="578"/>
    </row>
  </sheetData>
  <mergeCells count="6">
    <mergeCell ref="C67:L67"/>
    <mergeCell ref="C3:L3"/>
    <mergeCell ref="C4:C5"/>
    <mergeCell ref="D4:F4"/>
    <mergeCell ref="G4:I4"/>
    <mergeCell ref="J4:L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C2:L54"/>
  <sheetViews>
    <sheetView showGridLines="0" showRowColHeaders="0" zoomScaleNormal="100" workbookViewId="0">
      <selection activeCell="M4" sqref="M4"/>
    </sheetView>
  </sheetViews>
  <sheetFormatPr baseColWidth="10" defaultRowHeight="15" outlineLevelRow="1"/>
  <cols>
    <col min="1" max="1" width="14.7109375" style="83" customWidth="1"/>
    <col min="2" max="4" width="11.42578125" style="83"/>
    <col min="5" max="5" width="13.85546875" style="83" customWidth="1"/>
    <col min="6" max="7" width="11.42578125" style="83"/>
    <col min="8" max="8" width="14.140625" style="83" customWidth="1"/>
    <col min="9" max="10" width="11.42578125" style="83"/>
    <col min="11" max="11" width="14.28515625" style="83" customWidth="1"/>
    <col min="12" max="16384" width="11.42578125" style="83"/>
  </cols>
  <sheetData>
    <row r="2" spans="3:12" ht="44.25" customHeight="1"/>
    <row r="3" spans="3:12" ht="27" customHeight="1">
      <c r="C3" s="579" t="s">
        <v>197</v>
      </c>
      <c r="D3" s="579"/>
      <c r="E3" s="579"/>
      <c r="F3" s="579"/>
      <c r="G3" s="579"/>
      <c r="H3" s="579"/>
      <c r="I3" s="579"/>
      <c r="J3" s="579"/>
      <c r="K3" s="579"/>
      <c r="L3" s="579"/>
    </row>
    <row r="4" spans="3:12" ht="15" customHeight="1">
      <c r="C4" s="580"/>
      <c r="D4" s="582" t="s">
        <v>74</v>
      </c>
      <c r="E4" s="583"/>
      <c r="F4" s="583"/>
      <c r="G4" s="582" t="s">
        <v>77</v>
      </c>
      <c r="H4" s="583"/>
      <c r="I4" s="583"/>
      <c r="J4" s="582" t="s">
        <v>78</v>
      </c>
      <c r="K4" s="583"/>
      <c r="L4" s="583"/>
    </row>
    <row r="5" spans="3:12" ht="30">
      <c r="C5" s="581"/>
      <c r="D5" s="85" t="s">
        <v>79</v>
      </c>
      <c r="E5" s="85" t="s">
        <v>80</v>
      </c>
      <c r="F5" s="85" t="s">
        <v>59</v>
      </c>
      <c r="G5" s="85" t="s">
        <v>79</v>
      </c>
      <c r="H5" s="85" t="s">
        <v>80</v>
      </c>
      <c r="I5" s="85" t="s">
        <v>59</v>
      </c>
      <c r="J5" s="85" t="s">
        <v>81</v>
      </c>
      <c r="K5" s="85" t="s">
        <v>80</v>
      </c>
      <c r="L5" s="85" t="s">
        <v>27</v>
      </c>
    </row>
    <row r="6" spans="3:12">
      <c r="C6" s="34" t="s">
        <v>32</v>
      </c>
      <c r="D6" s="125">
        <f>IFERROR('Tablas PERNOCTA zona'!D6/'Tablas PERNOCTA zona'!D19-1,"-")</f>
        <v>0.15686106732717864</v>
      </c>
      <c r="E6" s="125">
        <f>IFERROR('Tablas PERNOCTA zona'!E6/'Tablas PERNOCTA zona'!E19-1,"-")</f>
        <v>4.3052602199815659E-3</v>
      </c>
      <c r="F6" s="125">
        <f>IFERROR('Tablas PERNOCTA zona'!F6/'Tablas PERNOCTA zona'!F19-1,"-")</f>
        <v>6.6312834692007883E-2</v>
      </c>
      <c r="G6" s="125">
        <f>IFERROR('Tablas PERNOCTA zona'!G6/'Tablas PERNOCTA zona'!G19-1,"-")</f>
        <v>9.0594358749392256E-2</v>
      </c>
      <c r="H6" s="125">
        <f>IFERROR('Tablas PERNOCTA zona'!H6/'Tablas PERNOCTA zona'!H19-1,"-")</f>
        <v>1.5092279239555806E-2</v>
      </c>
      <c r="I6" s="125">
        <f>IFERROR('Tablas PERNOCTA zona'!I6/'Tablas PERNOCTA zona'!I19-1,"-")</f>
        <v>5.430813990883121E-2</v>
      </c>
      <c r="J6" s="125">
        <f>IFERROR('Tablas PERNOCTA zona'!J6/'Tablas PERNOCTA zona'!J19-1,"-")</f>
        <v>3.3750677670482343E-2</v>
      </c>
      <c r="K6" s="125">
        <f>IFERROR('Tablas PERNOCTA zona'!K6/'Tablas PERNOCTA zona'!K19-1,"-")</f>
        <v>-1.9842239503718218E-2</v>
      </c>
      <c r="L6" s="125">
        <f>IFERROR('Tablas PERNOCTA zona'!L6/'Tablas PERNOCTA zona'!L19-1,"-")</f>
        <v>9.482941182402671E-3</v>
      </c>
    </row>
    <row r="7" spans="3:12">
      <c r="C7" s="34" t="s">
        <v>33</v>
      </c>
      <c r="D7" s="125">
        <f>IFERROR('Tablas PERNOCTA zona'!D7/'Tablas PERNOCTA zona'!D20-1,"-")</f>
        <v>0.10386523380772572</v>
      </c>
      <c r="E7" s="125">
        <f>IFERROR('Tablas PERNOCTA zona'!E7/'Tablas PERNOCTA zona'!E20-1,"-")</f>
        <v>2.7729984772551619E-2</v>
      </c>
      <c r="F7" s="125">
        <f>IFERROR('Tablas PERNOCTA zona'!F7/'Tablas PERNOCTA zona'!F20-1,"-")</f>
        <v>5.9954800081823967E-2</v>
      </c>
      <c r="G7" s="125">
        <f>IFERROR('Tablas PERNOCTA zona'!G7/'Tablas PERNOCTA zona'!G20-1,"-")</f>
        <v>7.3010843792350455E-2</v>
      </c>
      <c r="H7" s="125">
        <f>IFERROR('Tablas PERNOCTA zona'!H7/'Tablas PERNOCTA zona'!H20-1,"-")</f>
        <v>5.1789483804183245E-2</v>
      </c>
      <c r="I7" s="125">
        <f>IFERROR('Tablas PERNOCTA zona'!I7/'Tablas PERNOCTA zona'!I20-1,"-")</f>
        <v>6.3340028507998358E-2</v>
      </c>
      <c r="J7" s="125">
        <f>IFERROR('Tablas PERNOCTA zona'!J7/'Tablas PERNOCTA zona'!J20-1,"-")</f>
        <v>3.2678718360957593E-2</v>
      </c>
      <c r="K7" s="125">
        <f>IFERROR('Tablas PERNOCTA zona'!K7/'Tablas PERNOCTA zona'!K20-1,"-")</f>
        <v>1.1332522440906434E-2</v>
      </c>
      <c r="L7" s="125">
        <f>IFERROR('Tablas PERNOCTA zona'!L7/'Tablas PERNOCTA zona'!L20-1,"-")</f>
        <v>2.3377128292525029E-2</v>
      </c>
    </row>
    <row r="8" spans="3:12">
      <c r="C8" s="34" t="s">
        <v>34</v>
      </c>
      <c r="D8" s="125">
        <f>IFERROR('Tablas PERNOCTA zona'!D8/'Tablas PERNOCTA zona'!D21-1,"-")</f>
        <v>2.0089680885076788E-2</v>
      </c>
      <c r="E8" s="125">
        <f>IFERROR('Tablas PERNOCTA zona'!E8/'Tablas PERNOCTA zona'!E21-1,"-")</f>
        <v>5.7224513656587872E-2</v>
      </c>
      <c r="F8" s="125">
        <f>IFERROR('Tablas PERNOCTA zona'!F8/'Tablas PERNOCTA zona'!F21-1,"-")</f>
        <v>3.9864019359453051E-2</v>
      </c>
      <c r="G8" s="125">
        <f>IFERROR('Tablas PERNOCTA zona'!G8/'Tablas PERNOCTA zona'!G21-1,"-")</f>
        <v>4.4725197980416409E-2</v>
      </c>
      <c r="H8" s="125">
        <f>IFERROR('Tablas PERNOCTA zona'!H8/'Tablas PERNOCTA zona'!H21-1,"-")</f>
        <v>4.4234893236327233E-2</v>
      </c>
      <c r="I8" s="125">
        <f>IFERROR('Tablas PERNOCTA zona'!I8/'Tablas PERNOCTA zona'!I21-1,"-")</f>
        <v>4.4510690345712423E-2</v>
      </c>
      <c r="J8" s="125">
        <f>IFERROR('Tablas PERNOCTA zona'!J8/'Tablas PERNOCTA zona'!J21-1,"-")</f>
        <v>5.1398941719275948E-2</v>
      </c>
      <c r="K8" s="125">
        <f>IFERROR('Tablas PERNOCTA zona'!K8/'Tablas PERNOCTA zona'!K21-1,"-")</f>
        <v>1.498549373121949E-2</v>
      </c>
      <c r="L8" s="125">
        <f>IFERROR('Tablas PERNOCTA zona'!L8/'Tablas PERNOCTA zona'!L21-1,"-")</f>
        <v>3.607557089287261E-2</v>
      </c>
    </row>
    <row r="9" spans="3:12">
      <c r="C9" s="34" t="s">
        <v>35</v>
      </c>
      <c r="D9" s="125">
        <f>IFERROR('Tablas PERNOCTA zona'!D9/'Tablas PERNOCTA zona'!D22-1,"-")</f>
        <v>5.7297701364231068E-2</v>
      </c>
      <c r="E9" s="125">
        <f>IFERROR('Tablas PERNOCTA zona'!E9/'Tablas PERNOCTA zona'!E22-1,"-")</f>
        <v>-2.3887277455491129E-2</v>
      </c>
      <c r="F9" s="125">
        <f>IFERROR('Tablas PERNOCTA zona'!F9/'Tablas PERNOCTA zona'!F22-1,"-")</f>
        <v>1.3876573919904711E-2</v>
      </c>
      <c r="G9" s="125">
        <f>IFERROR('Tablas PERNOCTA zona'!G9/'Tablas PERNOCTA zona'!G22-1,"-")</f>
        <v>6.3195027169706819E-2</v>
      </c>
      <c r="H9" s="125">
        <f>IFERROR('Tablas PERNOCTA zona'!H9/'Tablas PERNOCTA zona'!H22-1,"-")</f>
        <v>-3.4755627820123314E-3</v>
      </c>
      <c r="I9" s="125">
        <f>IFERROR('Tablas PERNOCTA zona'!I9/'Tablas PERNOCTA zona'!I22-1,"-")</f>
        <v>3.4299500555451168E-2</v>
      </c>
      <c r="J9" s="125">
        <f>IFERROR('Tablas PERNOCTA zona'!J9/'Tablas PERNOCTA zona'!J22-1,"-")</f>
        <v>5.0602859356292607E-2</v>
      </c>
      <c r="K9" s="125">
        <f>IFERROR('Tablas PERNOCTA zona'!K9/'Tablas PERNOCTA zona'!K22-1,"-")</f>
        <v>-3.6240739707019909E-2</v>
      </c>
      <c r="L9" s="125">
        <f>IFERROR('Tablas PERNOCTA zona'!L9/'Tablas PERNOCTA zona'!L22-1,"-")</f>
        <v>1.4648129592242709E-2</v>
      </c>
    </row>
    <row r="10" spans="3:12">
      <c r="C10" s="34" t="s">
        <v>36</v>
      </c>
      <c r="D10" s="125">
        <f>IFERROR('Tablas PERNOCTA zona'!D10/'Tablas PERNOCTA zona'!D23-1,"-")</f>
        <v>-1.955776545290433E-2</v>
      </c>
      <c r="E10" s="125">
        <f>IFERROR('Tablas PERNOCTA zona'!E10/'Tablas PERNOCTA zona'!E23-1,"-")</f>
        <v>-0.13342655441294993</v>
      </c>
      <c r="F10" s="125">
        <f>IFERROR('Tablas PERNOCTA zona'!F10/'Tablas PERNOCTA zona'!F23-1,"-")</f>
        <v>-8.4832298150475771E-2</v>
      </c>
      <c r="G10" s="125">
        <f>IFERROR('Tablas PERNOCTA zona'!G10/'Tablas PERNOCTA zona'!G23-1,"-")</f>
        <v>-9.833091151867368E-3</v>
      </c>
      <c r="H10" s="125">
        <f>IFERROR('Tablas PERNOCTA zona'!H10/'Tablas PERNOCTA zona'!H23-1,"-")</f>
        <v>-9.7508749351475466E-2</v>
      </c>
      <c r="I10" s="125">
        <f>IFERROR('Tablas PERNOCTA zona'!I10/'Tablas PERNOCTA zona'!I23-1,"-")</f>
        <v>-5.0292121105474874E-2</v>
      </c>
      <c r="J10" s="125">
        <f>IFERROR('Tablas PERNOCTA zona'!J10/'Tablas PERNOCTA zona'!J23-1,"-")</f>
        <v>-4.3537178933474419E-2</v>
      </c>
      <c r="K10" s="125">
        <f>IFERROR('Tablas PERNOCTA zona'!K10/'Tablas PERNOCTA zona'!K23-1,"-")</f>
        <v>-0.11184014174623491</v>
      </c>
      <c r="L10" s="125">
        <f>IFERROR('Tablas PERNOCTA zona'!L10/'Tablas PERNOCTA zona'!L23-1,"-")</f>
        <v>-7.3257212835748375E-2</v>
      </c>
    </row>
    <row r="11" spans="3:12">
      <c r="C11" s="34" t="s">
        <v>37</v>
      </c>
      <c r="D11" s="125">
        <f>IFERROR('Tablas PERNOCTA zona'!D11/'Tablas PERNOCTA zona'!D24-1,"-")</f>
        <v>6.7127263706276308E-2</v>
      </c>
      <c r="E11" s="125">
        <f>IFERROR('Tablas PERNOCTA zona'!E11/'Tablas PERNOCTA zona'!E24-1,"-")</f>
        <v>-7.850375389499209E-2</v>
      </c>
      <c r="F11" s="125">
        <f>IFERROR('Tablas PERNOCTA zona'!F11/'Tablas PERNOCTA zona'!F24-1,"-")</f>
        <v>-2.182026045654728E-2</v>
      </c>
      <c r="G11" s="125">
        <f>IFERROR('Tablas PERNOCTA zona'!G11/'Tablas PERNOCTA zona'!G24-1,"-")</f>
        <v>3.8635532266191097E-2</v>
      </c>
      <c r="H11" s="125">
        <f>IFERROR('Tablas PERNOCTA zona'!H11/'Tablas PERNOCTA zona'!H24-1,"-")</f>
        <v>-5.5556487857864267E-2</v>
      </c>
      <c r="I11" s="125">
        <f>IFERROR('Tablas PERNOCTA zona'!I11/'Tablas PERNOCTA zona'!I24-1,"-")</f>
        <v>-8.5863875947291834E-3</v>
      </c>
      <c r="J11" s="125">
        <f>IFERROR('Tablas PERNOCTA zona'!J11/'Tablas PERNOCTA zona'!J24-1,"-")</f>
        <v>9.9710227460159118E-3</v>
      </c>
      <c r="K11" s="125">
        <f>IFERROR('Tablas PERNOCTA zona'!K11/'Tablas PERNOCTA zona'!K24-1,"-")</f>
        <v>-7.9926731742644308E-2</v>
      </c>
      <c r="L11" s="125">
        <f>IFERROR('Tablas PERNOCTA zona'!L11/'Tablas PERNOCTA zona'!L24-1,"-")</f>
        <v>-3.2647373846854788E-2</v>
      </c>
    </row>
    <row r="12" spans="3:12">
      <c r="C12" s="34" t="s">
        <v>38</v>
      </c>
      <c r="D12" s="125">
        <f>IFERROR('Tablas PERNOCTA zona'!D12/'Tablas PERNOCTA zona'!D25-1,"-")</f>
        <v>-2.9083393491095011E-2</v>
      </c>
      <c r="E12" s="125">
        <f>IFERROR('Tablas PERNOCTA zona'!E12/'Tablas PERNOCTA zona'!E25-1,"-")</f>
        <v>-8.1381767360488522E-2</v>
      </c>
      <c r="F12" s="125">
        <f>IFERROR('Tablas PERNOCTA zona'!F12/'Tablas PERNOCTA zona'!F25-1,"-")</f>
        <v>-6.0253586820276928E-2</v>
      </c>
      <c r="G12" s="125">
        <f>IFERROR('Tablas PERNOCTA zona'!G12/'Tablas PERNOCTA zona'!G25-1,"-")</f>
        <v>6.134753418105543E-3</v>
      </c>
      <c r="H12" s="125">
        <f>IFERROR('Tablas PERNOCTA zona'!H12/'Tablas PERNOCTA zona'!H25-1,"-")</f>
        <v>-6.2141264455035761E-2</v>
      </c>
      <c r="I12" s="125">
        <f>IFERROR('Tablas PERNOCTA zona'!I12/'Tablas PERNOCTA zona'!I25-1,"-")</f>
        <v>-2.790026582569427E-2</v>
      </c>
      <c r="J12" s="125">
        <f>IFERROR('Tablas PERNOCTA zona'!J12/'Tablas PERNOCTA zona'!J25-1,"-")</f>
        <v>1.4431404593052255E-2</v>
      </c>
      <c r="K12" s="125">
        <f>IFERROR('Tablas PERNOCTA zona'!K12/'Tablas PERNOCTA zona'!K25-1,"-")</f>
        <v>-8.1158777374745084E-2</v>
      </c>
      <c r="L12" s="125">
        <f>IFERROR('Tablas PERNOCTA zona'!L12/'Tablas PERNOCTA zona'!L25-1,"-")</f>
        <v>-3.0898829095330149E-2</v>
      </c>
    </row>
    <row r="13" spans="3:12">
      <c r="C13" s="34" t="s">
        <v>39</v>
      </c>
      <c r="D13" s="125">
        <f>IFERROR('Tablas PERNOCTA zona'!D13/'Tablas PERNOCTA zona'!D26-1,"-")</f>
        <v>2.0758215134729419E-2</v>
      </c>
      <c r="E13" s="125">
        <f>IFERROR('Tablas PERNOCTA zona'!E13/'Tablas PERNOCTA zona'!E26-1,"-")</f>
        <v>-0.10758630555767201</v>
      </c>
      <c r="F13" s="125">
        <f>IFERROR('Tablas PERNOCTA zona'!F13/'Tablas PERNOCTA zona'!F26-1,"-")</f>
        <v>-5.5476328141885189E-2</v>
      </c>
      <c r="G13" s="125">
        <f>IFERROR('Tablas PERNOCTA zona'!G13/'Tablas PERNOCTA zona'!G26-1,"-")</f>
        <v>-2.9148887777571297E-2</v>
      </c>
      <c r="H13" s="125">
        <f>IFERROR('Tablas PERNOCTA zona'!H13/'Tablas PERNOCTA zona'!H26-1,"-")</f>
        <v>-6.7141198061210439E-2</v>
      </c>
      <c r="I13" s="125">
        <f>IFERROR('Tablas PERNOCTA zona'!I13/'Tablas PERNOCTA zona'!I26-1,"-")</f>
        <v>-4.7591691888966281E-2</v>
      </c>
      <c r="J13" s="125">
        <f>IFERROR('Tablas PERNOCTA zona'!J13/'Tablas PERNOCTA zona'!J26-1,"-")</f>
        <v>-2.4103216399638305E-2</v>
      </c>
      <c r="K13" s="125">
        <f>IFERROR('Tablas PERNOCTA zona'!K13/'Tablas PERNOCTA zona'!K26-1,"-")</f>
        <v>-9.366156117085922E-2</v>
      </c>
      <c r="L13" s="125">
        <f>IFERROR('Tablas PERNOCTA zona'!L13/'Tablas PERNOCTA zona'!L26-1,"-")</f>
        <v>-5.6395205550938021E-2</v>
      </c>
    </row>
    <row r="14" spans="3:12" ht="30">
      <c r="C14" s="37" t="str">
        <f>actualizaciones!$A$2</f>
        <v xml:space="preserve">acumulado agosto 2010 </v>
      </c>
      <c r="D14" s="225">
        <v>4.9150699142064713E-2</v>
      </c>
      <c r="E14" s="225">
        <v>-4.5347330071579539E-2</v>
      </c>
      <c r="F14" s="225">
        <v>-5.6118349805074352E-3</v>
      </c>
      <c r="G14" s="225">
        <v>3.5372693082635243E-2</v>
      </c>
      <c r="H14" s="225">
        <v>-2.3972525640627018E-2</v>
      </c>
      <c r="I14" s="225">
        <v>7.3945414721692249E-3</v>
      </c>
      <c r="J14" s="225">
        <v>1.4648652267328144E-2</v>
      </c>
      <c r="K14" s="225">
        <v>-5.2111387473320891E-2</v>
      </c>
      <c r="L14" s="225">
        <v>-1.5293119483304363E-2</v>
      </c>
    </row>
    <row r="15" spans="3:12" hidden="1" outlineLevel="1">
      <c r="C15" s="34" t="s">
        <v>28</v>
      </c>
      <c r="D15" s="125">
        <f>IFERROR('Tablas PERNOCTA zona'!D15/'Tablas PERNOCTA zona'!D28-1,"-")</f>
        <v>-0.11589583662478786</v>
      </c>
      <c r="E15" s="125">
        <f>IFERROR('Tablas PERNOCTA zona'!E15/'Tablas PERNOCTA zona'!E28-1,"-")</f>
        <v>-0.123387242119953</v>
      </c>
      <c r="F15" s="125">
        <f>IFERROR('Tablas PERNOCTA zona'!F15/'Tablas PERNOCTA zona'!F28-1,"-")</f>
        <v>-0.12024590887968012</v>
      </c>
      <c r="G15" s="125">
        <f>IFERROR('Tablas PERNOCTA zona'!G15/'Tablas PERNOCTA zona'!G28-1,"-")</f>
        <v>-7.282241538329226E-2</v>
      </c>
      <c r="H15" s="125">
        <f>IFERROR('Tablas PERNOCTA zona'!H15/'Tablas PERNOCTA zona'!H28-1,"-")</f>
        <v>-0.11068346144947694</v>
      </c>
      <c r="I15" s="125">
        <f>IFERROR('Tablas PERNOCTA zona'!I15/'Tablas PERNOCTA zona'!I28-1,"-")</f>
        <v>-9.1442944801918835E-2</v>
      </c>
      <c r="J15" s="125">
        <f>IFERROR('Tablas PERNOCTA zona'!J15/'Tablas PERNOCTA zona'!J28-1,"-")</f>
        <v>-7.711478263106708E-2</v>
      </c>
      <c r="K15" s="125">
        <f>IFERROR('Tablas PERNOCTA zona'!K15/'Tablas PERNOCTA zona'!K28-1,"-")</f>
        <v>-0.12739845041822406</v>
      </c>
      <c r="L15" s="125">
        <f>IFERROR('Tablas PERNOCTA zona'!L15/'Tablas PERNOCTA zona'!L28-1,"-")</f>
        <v>-0.10062421660235699</v>
      </c>
    </row>
    <row r="16" spans="3:12" hidden="1" outlineLevel="1">
      <c r="C16" s="34" t="s">
        <v>29</v>
      </c>
      <c r="D16" s="125">
        <f>IFERROR('Tablas PERNOCTA zona'!D16/'Tablas PERNOCTA zona'!D29-1,"-")</f>
        <v>-8.6481733266745242E-2</v>
      </c>
      <c r="E16" s="125">
        <f>IFERROR('Tablas PERNOCTA zona'!E16/'Tablas PERNOCTA zona'!E29-1,"-")</f>
        <v>-0.21227111762016571</v>
      </c>
      <c r="F16" s="125">
        <f>IFERROR('Tablas PERNOCTA zona'!F16/'Tablas PERNOCTA zona'!F29-1,"-")</f>
        <v>-0.16278385482275881</v>
      </c>
      <c r="G16" s="125">
        <f>IFERROR('Tablas PERNOCTA zona'!G16/'Tablas PERNOCTA zona'!G29-1,"-")</f>
        <v>-6.8553522912515819E-2</v>
      </c>
      <c r="H16" s="125">
        <f>IFERROR('Tablas PERNOCTA zona'!H16/'Tablas PERNOCTA zona'!H29-1,"-")</f>
        <v>-0.14833495071249814</v>
      </c>
      <c r="I16" s="125">
        <f>IFERROR('Tablas PERNOCTA zona'!I16/'Tablas PERNOCTA zona'!I29-1,"-")</f>
        <v>-0.10772519178558071</v>
      </c>
      <c r="J16" s="125">
        <f>IFERROR('Tablas PERNOCTA zona'!J16/'Tablas PERNOCTA zona'!J29-1,"-")</f>
        <v>-7.8815085942363639E-2</v>
      </c>
      <c r="K16" s="125">
        <f>IFERROR('Tablas PERNOCTA zona'!K16/'Tablas PERNOCTA zona'!K29-1,"-")</f>
        <v>-0.16447644802213701</v>
      </c>
      <c r="L16" s="125">
        <f>IFERROR('Tablas PERNOCTA zona'!L16/'Tablas PERNOCTA zona'!L29-1,"-")</f>
        <v>-0.11885319628502189</v>
      </c>
    </row>
    <row r="17" spans="3:12" hidden="1" outlineLevel="1">
      <c r="C17" s="34" t="s">
        <v>30</v>
      </c>
      <c r="D17" s="125">
        <f>IFERROR('Tablas PERNOCTA zona'!D17/'Tablas PERNOCTA zona'!D30-1,"-")</f>
        <v>-4.6987697402785078E-2</v>
      </c>
      <c r="E17" s="125">
        <f>IFERROR('Tablas PERNOCTA zona'!E17/'Tablas PERNOCTA zona'!E30-1,"-")</f>
        <v>-0.13078881546761845</v>
      </c>
      <c r="F17" s="125">
        <f>IFERROR('Tablas PERNOCTA zona'!F17/'Tablas PERNOCTA zona'!F30-1,"-")</f>
        <v>-9.4199361231962486E-2</v>
      </c>
      <c r="G17" s="125">
        <f>IFERROR('Tablas PERNOCTA zona'!G17/'Tablas PERNOCTA zona'!G30-1,"-")</f>
        <v>-8.4911839087709051E-2</v>
      </c>
      <c r="H17" s="125">
        <f>IFERROR('Tablas PERNOCTA zona'!H17/'Tablas PERNOCTA zona'!H30-1,"-")</f>
        <v>-0.12069930910183235</v>
      </c>
      <c r="I17" s="125">
        <f>IFERROR('Tablas PERNOCTA zona'!I17/'Tablas PERNOCTA zona'!I30-1,"-")</f>
        <v>-0.10151238384571026</v>
      </c>
      <c r="J17" s="125">
        <f>IFERROR('Tablas PERNOCTA zona'!J17/'Tablas PERNOCTA zona'!J30-1,"-")</f>
        <v>-0.1127749878644686</v>
      </c>
      <c r="K17" s="125">
        <f>IFERROR('Tablas PERNOCTA zona'!K17/'Tablas PERNOCTA zona'!K30-1,"-")</f>
        <v>-0.14195644966393306</v>
      </c>
      <c r="L17" s="125">
        <f>IFERROR('Tablas PERNOCTA zona'!L17/'Tablas PERNOCTA zona'!L30-1,"-")</f>
        <v>-0.12571846305344481</v>
      </c>
    </row>
    <row r="18" spans="3:12" hidden="1" outlineLevel="1">
      <c r="C18" s="34" t="s">
        <v>31</v>
      </c>
      <c r="D18" s="125">
        <f>IFERROR('Tablas PERNOCTA zona'!D18/'Tablas PERNOCTA zona'!D31-1,"-")</f>
        <v>-7.0878974651257587E-2</v>
      </c>
      <c r="E18" s="125">
        <f>IFERROR('Tablas PERNOCTA zona'!E18/'Tablas PERNOCTA zona'!E31-1,"-")</f>
        <v>-0.12288220071114309</v>
      </c>
      <c r="F18" s="125">
        <f>IFERROR('Tablas PERNOCTA zona'!F18/'Tablas PERNOCTA zona'!F31-1,"-")</f>
        <v>-9.9423095311454213E-2</v>
      </c>
      <c r="G18" s="125">
        <f>IFERROR('Tablas PERNOCTA zona'!G18/'Tablas PERNOCTA zona'!G31-1,"-")</f>
        <v>-9.4144927367250442E-2</v>
      </c>
      <c r="H18" s="125">
        <f>IFERROR('Tablas PERNOCTA zona'!H18/'Tablas PERNOCTA zona'!H31-1,"-")</f>
        <v>-8.3506569666424002E-2</v>
      </c>
      <c r="I18" s="125">
        <f>IFERROR('Tablas PERNOCTA zona'!I18/'Tablas PERNOCTA zona'!I31-1,"-")</f>
        <v>-8.9407734745883261E-2</v>
      </c>
      <c r="J18" s="125">
        <f>IFERROR('Tablas PERNOCTA zona'!J18/'Tablas PERNOCTA zona'!J31-1,"-")</f>
        <v>-0.12100826071878423</v>
      </c>
      <c r="K18" s="125">
        <f>IFERROR('Tablas PERNOCTA zona'!K18/'Tablas PERNOCTA zona'!K31-1,"-")</f>
        <v>-0.11818502873444603</v>
      </c>
      <c r="L18" s="125">
        <f>IFERROR('Tablas PERNOCTA zona'!L18/'Tablas PERNOCTA zona'!L31-1,"-")</f>
        <v>-0.11981197986997827</v>
      </c>
    </row>
    <row r="19" spans="3:12" hidden="1" outlineLevel="1">
      <c r="C19" s="34" t="s">
        <v>32</v>
      </c>
      <c r="D19" s="125">
        <f>IFERROR('Tablas PERNOCTA zona'!D19/'Tablas PERNOCTA zona'!D32-1,"-")</f>
        <v>-0.13675805122303952</v>
      </c>
      <c r="E19" s="125">
        <f>IFERROR('Tablas PERNOCTA zona'!E19/'Tablas PERNOCTA zona'!E32-1,"-")</f>
        <v>-0.10013418013440212</v>
      </c>
      <c r="F19" s="125">
        <f>IFERROR('Tablas PERNOCTA zona'!F19/'Tablas PERNOCTA zona'!F32-1,"-")</f>
        <v>-0.11538875696384754</v>
      </c>
      <c r="G19" s="125">
        <f>IFERROR('Tablas PERNOCTA zona'!G19/'Tablas PERNOCTA zona'!G32-1,"-")</f>
        <v>-0.10430891311081281</v>
      </c>
      <c r="H19" s="125">
        <f>IFERROR('Tablas PERNOCTA zona'!H19/'Tablas PERNOCTA zona'!H32-1,"-")</f>
        <v>-0.11464571534454093</v>
      </c>
      <c r="I19" s="125">
        <f>IFERROR('Tablas PERNOCTA zona'!I19/'Tablas PERNOCTA zona'!I32-1,"-")</f>
        <v>-0.10930672709991995</v>
      </c>
      <c r="J19" s="125">
        <f>IFERROR('Tablas PERNOCTA zona'!J19/'Tablas PERNOCTA zona'!J32-1,"-")</f>
        <v>-0.1277363413458984</v>
      </c>
      <c r="K19" s="125">
        <f>IFERROR('Tablas PERNOCTA zona'!K19/'Tablas PERNOCTA zona'!K32-1,"-")</f>
        <v>-0.15681948228278786</v>
      </c>
      <c r="L19" s="125">
        <f>IFERROR('Tablas PERNOCTA zona'!L19/'Tablas PERNOCTA zona'!L32-1,"-")</f>
        <v>-0.14115038584531348</v>
      </c>
    </row>
    <row r="20" spans="3:12" hidden="1" outlineLevel="1">
      <c r="C20" s="34" t="s">
        <v>33</v>
      </c>
      <c r="D20" s="125">
        <f>IFERROR('Tablas PERNOCTA zona'!D20/'Tablas PERNOCTA zona'!D33-1,"-")</f>
        <v>-0.10323595599266544</v>
      </c>
      <c r="E20" s="125">
        <f>IFERROR('Tablas PERNOCTA zona'!E20/'Tablas PERNOCTA zona'!E33-1,"-")</f>
        <v>-0.15407240080086315</v>
      </c>
      <c r="F20" s="125">
        <f>IFERROR('Tablas PERNOCTA zona'!F20/'Tablas PERNOCTA zona'!F33-1,"-")</f>
        <v>-0.13327628003395919</v>
      </c>
      <c r="G20" s="125">
        <f>IFERROR('Tablas PERNOCTA zona'!G20/'Tablas PERNOCTA zona'!G33-1,"-")</f>
        <v>-0.12974890697842945</v>
      </c>
      <c r="H20" s="125">
        <f>IFERROR('Tablas PERNOCTA zona'!H20/'Tablas PERNOCTA zona'!H33-1,"-")</f>
        <v>-0.15736474873752448</v>
      </c>
      <c r="I20" s="125">
        <f>IFERROR('Tablas PERNOCTA zona'!I20/'Tablas PERNOCTA zona'!I33-1,"-")</f>
        <v>-0.14255494646955558</v>
      </c>
      <c r="J20" s="125">
        <f>IFERROR('Tablas PERNOCTA zona'!J20/'Tablas PERNOCTA zona'!J33-1,"-")</f>
        <v>-0.15020017689279797</v>
      </c>
      <c r="K20" s="125">
        <f>IFERROR('Tablas PERNOCTA zona'!K20/'Tablas PERNOCTA zona'!K33-1,"-")</f>
        <v>-0.18088954140504754</v>
      </c>
      <c r="L20" s="125">
        <f>IFERROR('Tablas PERNOCTA zona'!L20/'Tablas PERNOCTA zona'!L33-1,"-")</f>
        <v>-0.16385121540279957</v>
      </c>
    </row>
    <row r="21" spans="3:12" hidden="1" outlineLevel="1">
      <c r="C21" s="34" t="s">
        <v>34</v>
      </c>
      <c r="D21" s="125">
        <f>IFERROR('Tablas PERNOCTA zona'!D21/'Tablas PERNOCTA zona'!D34-1,"-")</f>
        <v>-9.8678930283623956E-2</v>
      </c>
      <c r="E21" s="125">
        <f>IFERROR('Tablas PERNOCTA zona'!E21/'Tablas PERNOCTA zona'!E34-1,"-")</f>
        <v>-0.24225954219942558</v>
      </c>
      <c r="F21" s="125">
        <f>IFERROR('Tablas PERNOCTA zona'!F21/'Tablas PERNOCTA zona'!F34-1,"-")</f>
        <v>-0.18128786859779866</v>
      </c>
      <c r="G21" s="125">
        <f>IFERROR('Tablas PERNOCTA zona'!G21/'Tablas PERNOCTA zona'!G34-1,"-")</f>
        <v>-0.12779249988285946</v>
      </c>
      <c r="H21" s="125">
        <f>IFERROR('Tablas PERNOCTA zona'!H21/'Tablas PERNOCTA zona'!H34-1,"-")</f>
        <v>-0.19360191815144523</v>
      </c>
      <c r="I21" s="125">
        <f>IFERROR('Tablas PERNOCTA zona'!I21/'Tablas PERNOCTA zona'!I34-1,"-")</f>
        <v>-0.15786014700108419</v>
      </c>
      <c r="J21" s="125">
        <f>IFERROR('Tablas PERNOCTA zona'!J21/'Tablas PERNOCTA zona'!J34-1,"-")</f>
        <v>-0.14723468162368059</v>
      </c>
      <c r="K21" s="125">
        <f>IFERROR('Tablas PERNOCTA zona'!K21/'Tablas PERNOCTA zona'!K34-1,"-")</f>
        <v>-0.19503367580078701</v>
      </c>
      <c r="L21" s="125">
        <f>IFERROR('Tablas PERNOCTA zona'!L21/'Tablas PERNOCTA zona'!L34-1,"-")</f>
        <v>-0.16802419155012427</v>
      </c>
    </row>
    <row r="22" spans="3:12" hidden="1" outlineLevel="1">
      <c r="C22" s="34" t="s">
        <v>35</v>
      </c>
      <c r="D22" s="125">
        <f>IFERROR('Tablas PERNOCTA zona'!D22/'Tablas PERNOCTA zona'!D35-1,"-")</f>
        <v>-0.15747388717710209</v>
      </c>
      <c r="E22" s="125">
        <f>IFERROR('Tablas PERNOCTA zona'!E22/'Tablas PERNOCTA zona'!E35-1,"-")</f>
        <v>-0.14388407584135565</v>
      </c>
      <c r="F22" s="125">
        <f>IFERROR('Tablas PERNOCTA zona'!F22/'Tablas PERNOCTA zona'!F35-1,"-")</f>
        <v>-0.15025961495845819</v>
      </c>
      <c r="G22" s="125">
        <f>IFERROR('Tablas PERNOCTA zona'!G22/'Tablas PERNOCTA zona'!G35-1,"-")</f>
        <v>-0.15968727964784735</v>
      </c>
      <c r="H22" s="125">
        <f>IFERROR('Tablas PERNOCTA zona'!H22/'Tablas PERNOCTA zona'!H35-1,"-")</f>
        <v>-0.17323916240180881</v>
      </c>
      <c r="I22" s="125">
        <f>IFERROR('Tablas PERNOCTA zona'!I22/'Tablas PERNOCTA zona'!I35-1,"-")</f>
        <v>-0.16561493001022776</v>
      </c>
      <c r="J22" s="125">
        <f>IFERROR('Tablas PERNOCTA zona'!J22/'Tablas PERNOCTA zona'!J35-1,"-")</f>
        <v>-0.17629464275355089</v>
      </c>
      <c r="K22" s="125">
        <f>IFERROR('Tablas PERNOCTA zona'!K22/'Tablas PERNOCTA zona'!K35-1,"-")</f>
        <v>-0.19423050510388895</v>
      </c>
      <c r="L22" s="125">
        <f>IFERROR('Tablas PERNOCTA zona'!L22/'Tablas PERNOCTA zona'!L35-1,"-")</f>
        <v>-0.18381636922596034</v>
      </c>
    </row>
    <row r="23" spans="3:12" hidden="1" outlineLevel="1">
      <c r="C23" s="34" t="s">
        <v>36</v>
      </c>
      <c r="D23" s="125">
        <f>IFERROR('Tablas PERNOCTA zona'!D23/'Tablas PERNOCTA zona'!D36-1,"-")</f>
        <v>-7.7070131170907441E-2</v>
      </c>
      <c r="E23" s="125">
        <f>IFERROR('Tablas PERNOCTA zona'!E23/'Tablas PERNOCTA zona'!E36-1,"-")</f>
        <v>-8.8504003356340344E-2</v>
      </c>
      <c r="F23" s="125">
        <f>IFERROR('Tablas PERNOCTA zona'!F23/'Tablas PERNOCTA zona'!F36-1,"-")</f>
        <v>-8.3659359930302601E-2</v>
      </c>
      <c r="G23" s="125">
        <f>IFERROR('Tablas PERNOCTA zona'!G23/'Tablas PERNOCTA zona'!G36-1,"-")</f>
        <v>-0.10844898905265132</v>
      </c>
      <c r="H23" s="125">
        <f>IFERROR('Tablas PERNOCTA zona'!H23/'Tablas PERNOCTA zona'!H36-1,"-")</f>
        <v>-9.3853385285369351E-2</v>
      </c>
      <c r="I23" s="125">
        <f>IFERROR('Tablas PERNOCTA zona'!I23/'Tablas PERNOCTA zona'!I36-1,"-")</f>
        <v>-0.10177252742075449</v>
      </c>
      <c r="J23" s="125">
        <f>IFERROR('Tablas PERNOCTA zona'!J23/'Tablas PERNOCTA zona'!J36-1,"-")</f>
        <v>-0.14307976436575187</v>
      </c>
      <c r="K23" s="125">
        <f>IFERROR('Tablas PERNOCTA zona'!K23/'Tablas PERNOCTA zona'!K36-1,"-")</f>
        <v>-0.12624943149018031</v>
      </c>
      <c r="L23" s="125">
        <f>IFERROR('Tablas PERNOCTA zona'!L23/'Tablas PERNOCTA zona'!L36-1,"-")</f>
        <v>-0.13583689398582843</v>
      </c>
    </row>
    <row r="24" spans="3:12" hidden="1" outlineLevel="1">
      <c r="C24" s="34" t="s">
        <v>37</v>
      </c>
      <c r="D24" s="125">
        <f>IFERROR('Tablas PERNOCTA zona'!D24/'Tablas PERNOCTA zona'!D37-1,"-")</f>
        <v>-0.18313335535421538</v>
      </c>
      <c r="E24" s="125">
        <f>IFERROR('Tablas PERNOCTA zona'!E24/'Tablas PERNOCTA zona'!E37-1,"-")</f>
        <v>-0.14812924391340998</v>
      </c>
      <c r="F24" s="125">
        <f>IFERROR('Tablas PERNOCTA zona'!F24/'Tablas PERNOCTA zona'!F37-1,"-")</f>
        <v>-0.16210452223089711</v>
      </c>
      <c r="G24" s="125">
        <f>IFERROR('Tablas PERNOCTA zona'!G24/'Tablas PERNOCTA zona'!G37-1,"-")</f>
        <v>-0.18176347599971887</v>
      </c>
      <c r="H24" s="125">
        <f>IFERROR('Tablas PERNOCTA zona'!H24/'Tablas PERNOCTA zona'!H37-1,"-")</f>
        <v>-0.16373211809298782</v>
      </c>
      <c r="I24" s="125">
        <f>IFERROR('Tablas PERNOCTA zona'!I24/'Tablas PERNOCTA zona'!I37-1,"-")</f>
        <v>-0.17282195202344353</v>
      </c>
      <c r="J24" s="125">
        <f>IFERROR('Tablas PERNOCTA zona'!J24/'Tablas PERNOCTA zona'!J37-1,"-")</f>
        <v>-0.17948224822567727</v>
      </c>
      <c r="K24" s="125">
        <f>IFERROR('Tablas PERNOCTA zona'!K24/'Tablas PERNOCTA zona'!K37-1,"-")</f>
        <v>-0.1703522994811919</v>
      </c>
      <c r="L24" s="125">
        <f>IFERROR('Tablas PERNOCTA zona'!L24/'Tablas PERNOCTA zona'!L37-1,"-")</f>
        <v>-0.17517913745897196</v>
      </c>
    </row>
    <row r="25" spans="3:12" hidden="1" outlineLevel="1">
      <c r="C25" s="34" t="s">
        <v>38</v>
      </c>
      <c r="D25" s="125">
        <f>IFERROR('Tablas PERNOCTA zona'!D25/'Tablas PERNOCTA zona'!D38-1,"-")</f>
        <v>-0.14078637126409921</v>
      </c>
      <c r="E25" s="125">
        <f>IFERROR('Tablas PERNOCTA zona'!E25/'Tablas PERNOCTA zona'!E38-1,"-")</f>
        <v>-0.18229852517399059</v>
      </c>
      <c r="F25" s="125">
        <f>IFERROR('Tablas PERNOCTA zona'!F25/'Tablas PERNOCTA zona'!F38-1,"-")</f>
        <v>-0.16602043561664603</v>
      </c>
      <c r="G25" s="125">
        <f>IFERROR('Tablas PERNOCTA zona'!G25/'Tablas PERNOCTA zona'!G38-1,"-")</f>
        <v>-0.14468509256389783</v>
      </c>
      <c r="H25" s="125">
        <f>IFERROR('Tablas PERNOCTA zona'!H25/'Tablas PERNOCTA zona'!H38-1,"-")</f>
        <v>-0.17375596296727225</v>
      </c>
      <c r="I25" s="125">
        <f>IFERROR('Tablas PERNOCTA zona'!I25/'Tablas PERNOCTA zona'!I38-1,"-")</f>
        <v>-0.15942797645981455</v>
      </c>
      <c r="J25" s="125">
        <f>IFERROR('Tablas PERNOCTA zona'!J25/'Tablas PERNOCTA zona'!J38-1,"-")</f>
        <v>-0.15048496084835161</v>
      </c>
      <c r="K25" s="125">
        <f>IFERROR('Tablas PERNOCTA zona'!K25/'Tablas PERNOCTA zona'!K38-1,"-")</f>
        <v>-0.17127898072052172</v>
      </c>
      <c r="L25" s="125">
        <f>IFERROR('Tablas PERNOCTA zona'!L25/'Tablas PERNOCTA zona'!L38-1,"-")</f>
        <v>-0.16047434562851515</v>
      </c>
    </row>
    <row r="26" spans="3:12" hidden="1" outlineLevel="1">
      <c r="C26" s="34" t="s">
        <v>39</v>
      </c>
      <c r="D26" s="125">
        <f>IFERROR('Tablas PERNOCTA zona'!D26/'Tablas PERNOCTA zona'!D39-1,"-")</f>
        <v>-0.10448141266969801</v>
      </c>
      <c r="E26" s="125">
        <f>IFERROR('Tablas PERNOCTA zona'!E26/'Tablas PERNOCTA zona'!E39-1,"-")</f>
        <v>-0.1042786446617574</v>
      </c>
      <c r="F26" s="125">
        <f>IFERROR('Tablas PERNOCTA zona'!F26/'Tablas PERNOCTA zona'!F39-1,"-")</f>
        <v>-0.10436098286529238</v>
      </c>
      <c r="G26" s="125">
        <f>IFERROR('Tablas PERNOCTA zona'!G26/'Tablas PERNOCTA zona'!G39-1,"-")</f>
        <v>-9.1744942738018143E-2</v>
      </c>
      <c r="H26" s="125">
        <f>IFERROR('Tablas PERNOCTA zona'!H26/'Tablas PERNOCTA zona'!H39-1,"-")</f>
        <v>-0.11430367093109728</v>
      </c>
      <c r="I26" s="125">
        <f>IFERROR('Tablas PERNOCTA zona'!I26/'Tablas PERNOCTA zona'!I39-1,"-")</f>
        <v>-0.10283751135289398</v>
      </c>
      <c r="J26" s="125">
        <f>IFERROR('Tablas PERNOCTA zona'!J26/'Tablas PERNOCTA zona'!J39-1,"-")</f>
        <v>-8.5032255938552681E-2</v>
      </c>
      <c r="K26" s="125">
        <f>IFERROR('Tablas PERNOCTA zona'!K26/'Tablas PERNOCTA zona'!K39-1,"-")</f>
        <v>-0.11628429836692333</v>
      </c>
      <c r="L26" s="125">
        <f>IFERROR('Tablas PERNOCTA zona'!L26/'Tablas PERNOCTA zona'!L39-1,"-")</f>
        <v>-9.9811253323199511E-2</v>
      </c>
    </row>
    <row r="27" spans="3:12" collapsed="1">
      <c r="C27" s="89">
        <v>2009</v>
      </c>
      <c r="D27" s="226">
        <f>IFERROR('Tablas PERNOCTA zona'!D27/'Tablas PERNOCTA zona'!D40-1,"-")</f>
        <v>-0.11135123601782704</v>
      </c>
      <c r="E27" s="226">
        <f>IFERROR('Tablas PERNOCTA zona'!E27/'Tablas PERNOCTA zona'!E40-1,"-")</f>
        <v>-0.1460349932206263</v>
      </c>
      <c r="F27" s="226">
        <f>IFERROR('Tablas PERNOCTA zona'!F27/'Tablas PERNOCTA zona'!F40-1,"-")</f>
        <v>-0.13153237221397163</v>
      </c>
      <c r="G27" s="226">
        <f>IFERROR('Tablas PERNOCTA zona'!G27/'Tablas PERNOCTA zona'!G40-1,"-")</f>
        <v>-0.11465695922645203</v>
      </c>
      <c r="H27" s="226">
        <f>IFERROR('Tablas PERNOCTA zona'!H27/'Tablas PERNOCTA zona'!H40-1,"-")</f>
        <v>-0.13748799831945058</v>
      </c>
      <c r="I27" s="226">
        <f>IFERROR('Tablas PERNOCTA zona'!I27/'Tablas PERNOCTA zona'!I40-1,"-")</f>
        <v>-0.12550883331347717</v>
      </c>
      <c r="J27" s="226">
        <f>IFERROR('Tablas PERNOCTA zona'!J27/'Tablas PERNOCTA zona'!J40-1,"-")</f>
        <v>-0.12964341224210163</v>
      </c>
      <c r="K27" s="226">
        <f>IFERROR('Tablas PERNOCTA zona'!K27/'Tablas PERNOCTA zona'!K40-1,"-")</f>
        <v>-0.1550624012015529</v>
      </c>
      <c r="L27" s="226">
        <f>IFERROR('Tablas PERNOCTA zona'!L27/'Tablas PERNOCTA zona'!L40-1,"-")</f>
        <v>-0.1411573422777006</v>
      </c>
    </row>
    <row r="28" spans="3:12" hidden="1" outlineLevel="1">
      <c r="C28" s="34" t="s">
        <v>28</v>
      </c>
      <c r="D28" s="125">
        <f>IFERROR('Tablas PERNOCTA zona'!D28/'Tablas PERNOCTA zona'!D41-1,"-")</f>
        <v>1.7479975957170213E-2</v>
      </c>
      <c r="E28" s="125">
        <f>IFERROR('Tablas PERNOCTA zona'!E28/'Tablas PERNOCTA zona'!E41-1,"-")</f>
        <v>-0.13552582114662504</v>
      </c>
      <c r="F28" s="125">
        <f>IFERROR('Tablas PERNOCTA zona'!F28/'Tablas PERNOCTA zona'!F41-1,"-")</f>
        <v>-7.734611347096787E-2</v>
      </c>
      <c r="G28" s="125">
        <f>IFERROR('Tablas PERNOCTA zona'!G28/'Tablas PERNOCTA zona'!G41-1,"-")</f>
        <v>-4.7054235305089454E-2</v>
      </c>
      <c r="H28" s="125">
        <f>IFERROR('Tablas PERNOCTA zona'!H28/'Tablas PERNOCTA zona'!H41-1,"-")</f>
        <v>-9.6997037091354876E-2</v>
      </c>
      <c r="I28" s="125">
        <f>IFERROR('Tablas PERNOCTA zona'!I28/'Tablas PERNOCTA zona'!I41-1,"-")</f>
        <v>-7.2288807089450402E-2</v>
      </c>
      <c r="J28" s="125">
        <f>IFERROR('Tablas PERNOCTA zona'!J28/'Tablas PERNOCTA zona'!J41-1,"-")</f>
        <v>-4.3343871906311726E-2</v>
      </c>
      <c r="K28" s="125">
        <f>IFERROR('Tablas PERNOCTA zona'!K28/'Tablas PERNOCTA zona'!K41-1,"-")</f>
        <v>-0.10478583187121915</v>
      </c>
      <c r="L28" s="125">
        <f>IFERROR('Tablas PERNOCTA zona'!L28/'Tablas PERNOCTA zona'!L41-1,"-")</f>
        <v>-7.3087376260990933E-2</v>
      </c>
    </row>
    <row r="29" spans="3:12" hidden="1" outlineLevel="1">
      <c r="C29" s="34" t="s">
        <v>29</v>
      </c>
      <c r="D29" s="125">
        <f>IFERROR('Tablas PERNOCTA zona'!D29/'Tablas PERNOCTA zona'!D42-1,"-")</f>
        <v>-7.6094851433125554E-2</v>
      </c>
      <c r="E29" s="125">
        <f>IFERROR('Tablas PERNOCTA zona'!E29/'Tablas PERNOCTA zona'!E42-1,"-")</f>
        <v>-4.5804010179983368E-2</v>
      </c>
      <c r="F29" s="125">
        <f>IFERROR('Tablas PERNOCTA zona'!F29/'Tablas PERNOCTA zona'!F42-1,"-")</f>
        <v>-5.7954817169829753E-2</v>
      </c>
      <c r="G29" s="125">
        <f>IFERROR('Tablas PERNOCTA zona'!G29/'Tablas PERNOCTA zona'!G42-1,"-")</f>
        <v>-6.3930765125122302E-2</v>
      </c>
      <c r="H29" s="125">
        <f>IFERROR('Tablas PERNOCTA zona'!H29/'Tablas PERNOCTA zona'!H42-1,"-")</f>
        <v>-6.9296700946032241E-2</v>
      </c>
      <c r="I29" s="125">
        <f>IFERROR('Tablas PERNOCTA zona'!I29/'Tablas PERNOCTA zona'!I42-1,"-")</f>
        <v>-6.657308147488239E-2</v>
      </c>
      <c r="J29" s="125">
        <f>IFERROR('Tablas PERNOCTA zona'!J29/'Tablas PERNOCTA zona'!J42-1,"-")</f>
        <v>-6.4776170247908271E-2</v>
      </c>
      <c r="K29" s="125">
        <f>IFERROR('Tablas PERNOCTA zona'!K29/'Tablas PERNOCTA zona'!K42-1,"-")</f>
        <v>-7.1143047241964852E-2</v>
      </c>
      <c r="L29" s="125">
        <f>IFERROR('Tablas PERNOCTA zona'!L29/'Tablas PERNOCTA zona'!L42-1,"-")</f>
        <v>-6.7762877199155191E-2</v>
      </c>
    </row>
    <row r="30" spans="3:12" hidden="1" outlineLevel="1">
      <c r="C30" s="34" t="s">
        <v>30</v>
      </c>
      <c r="D30" s="125">
        <f>IFERROR('Tablas PERNOCTA zona'!D30/'Tablas PERNOCTA zona'!D43-1,"-")</f>
        <v>1.8575956531582616E-2</v>
      </c>
      <c r="E30" s="125">
        <f>IFERROR('Tablas PERNOCTA zona'!E30/'Tablas PERNOCTA zona'!E43-1,"-")</f>
        <v>-2.5502427363741975E-2</v>
      </c>
      <c r="F30" s="125">
        <f>IFERROR('Tablas PERNOCTA zona'!F30/'Tablas PERNOCTA zona'!F43-1,"-")</f>
        <v>-6.7350550603041404E-3</v>
      </c>
      <c r="G30" s="125">
        <f>IFERROR('Tablas PERNOCTA zona'!G30/'Tablas PERNOCTA zona'!G43-1,"-")</f>
        <v>-2.0133512617825255E-2</v>
      </c>
      <c r="H30" s="125">
        <f>IFERROR('Tablas PERNOCTA zona'!H30/'Tablas PERNOCTA zona'!H43-1,"-")</f>
        <v>-6.1763700110104458E-2</v>
      </c>
      <c r="I30" s="125">
        <f>IFERROR('Tablas PERNOCTA zona'!I30/'Tablas PERNOCTA zona'!I43-1,"-")</f>
        <v>-3.9894401683865044E-2</v>
      </c>
      <c r="J30" s="125">
        <f>IFERROR('Tablas PERNOCTA zona'!J30/'Tablas PERNOCTA zona'!J43-1,"-")</f>
        <v>-2.433412392465728E-2</v>
      </c>
      <c r="K30" s="125">
        <f>IFERROR('Tablas PERNOCTA zona'!K30/'Tablas PERNOCTA zona'!K43-1,"-")</f>
        <v>-6.9402096896855281E-2</v>
      </c>
      <c r="L30" s="125">
        <f>IFERROR('Tablas PERNOCTA zona'!L30/'Tablas PERNOCTA zona'!L43-1,"-")</f>
        <v>-4.4851448513034131E-2</v>
      </c>
    </row>
    <row r="31" spans="3:12" hidden="1" outlineLevel="1">
      <c r="C31" s="34" t="s">
        <v>31</v>
      </c>
      <c r="D31" s="125">
        <f>IFERROR('Tablas PERNOCTA zona'!D31/'Tablas PERNOCTA zona'!D44-1,"-")</f>
        <v>-2.4717588743057406E-2</v>
      </c>
      <c r="E31" s="125">
        <f>IFERROR('Tablas PERNOCTA zona'!E31/'Tablas PERNOCTA zona'!E44-1,"-")</f>
        <v>8.6311917721568765E-3</v>
      </c>
      <c r="F31" s="125">
        <f>IFERROR('Tablas PERNOCTA zona'!F31/'Tablas PERNOCTA zona'!F44-1,"-")</f>
        <v>-6.6907985689711458E-3</v>
      </c>
      <c r="G31" s="125">
        <f>IFERROR('Tablas PERNOCTA zona'!G31/'Tablas PERNOCTA zona'!G44-1,"-")</f>
        <v>-1.774822643000451E-2</v>
      </c>
      <c r="H31" s="125">
        <f>IFERROR('Tablas PERNOCTA zona'!H31/'Tablas PERNOCTA zona'!H44-1,"-")</f>
        <v>-4.2480768394975832E-2</v>
      </c>
      <c r="I31" s="125">
        <f>IFERROR('Tablas PERNOCTA zona'!I31/'Tablas PERNOCTA zona'!I44-1,"-")</f>
        <v>-2.8917472132384381E-2</v>
      </c>
      <c r="J31" s="125">
        <f>IFERROR('Tablas PERNOCTA zona'!J31/'Tablas PERNOCTA zona'!J44-1,"-")</f>
        <v>-3.2166060209772973E-2</v>
      </c>
      <c r="K31" s="125">
        <f>IFERROR('Tablas PERNOCTA zona'!K31/'Tablas PERNOCTA zona'!K44-1,"-")</f>
        <v>-5.2931296604647793E-2</v>
      </c>
      <c r="L31" s="125">
        <f>IFERROR('Tablas PERNOCTA zona'!L31/'Tablas PERNOCTA zona'!L44-1,"-")</f>
        <v>-4.1075012121172594E-2</v>
      </c>
    </row>
    <row r="32" spans="3:12" ht="15" hidden="1" customHeight="1" outlineLevel="1">
      <c r="C32" s="34" t="s">
        <v>32</v>
      </c>
      <c r="D32" s="125">
        <f>IFERROR('Tablas PERNOCTA zona'!D32/'Tablas PERNOCTA zona'!D45-1,"-")</f>
        <v>-9.5224893242613629E-3</v>
      </c>
      <c r="E32" s="125">
        <f>IFERROR('Tablas PERNOCTA zona'!E32/'Tablas PERNOCTA zona'!E45-1,"-")</f>
        <v>3.1851575039338442E-2</v>
      </c>
      <c r="F32" s="125">
        <f>IFERROR('Tablas PERNOCTA zona'!F32/'Tablas PERNOCTA zona'!F45-1,"-")</f>
        <v>1.4205606862704112E-2</v>
      </c>
      <c r="G32" s="125">
        <f>IFERROR('Tablas PERNOCTA zona'!G32/'Tablas PERNOCTA zona'!G45-1,"-")</f>
        <v>-1.2587797968405812E-2</v>
      </c>
      <c r="H32" s="125">
        <f>IFERROR('Tablas PERNOCTA zona'!H32/'Tablas PERNOCTA zona'!H45-1,"-")</f>
        <v>-1.7112818228728899E-2</v>
      </c>
      <c r="I32" s="125">
        <f>IFERROR('Tablas PERNOCTA zona'!I32/'Tablas PERNOCTA zona'!I45-1,"-")</f>
        <v>-1.4780823028217815E-2</v>
      </c>
      <c r="J32" s="125">
        <f>IFERROR('Tablas PERNOCTA zona'!J32/'Tablas PERNOCTA zona'!J45-1,"-")</f>
        <v>-1.7945388519283956E-2</v>
      </c>
      <c r="K32" s="125">
        <f>IFERROR('Tablas PERNOCTA zona'!K32/'Tablas PERNOCTA zona'!K45-1,"-")</f>
        <v>-1.6848196488104317E-2</v>
      </c>
      <c r="L32" s="125">
        <f>IFERROR('Tablas PERNOCTA zona'!L32/'Tablas PERNOCTA zona'!L45-1,"-")</f>
        <v>-1.7439634036220064E-2</v>
      </c>
    </row>
    <row r="33" spans="3:12" ht="15" hidden="1" customHeight="1" outlineLevel="1">
      <c r="C33" s="34" t="s">
        <v>33</v>
      </c>
      <c r="D33" s="125">
        <f>IFERROR('Tablas PERNOCTA zona'!D33/'Tablas PERNOCTA zona'!D46-1,"-")</f>
        <v>-7.0983612323135548E-3</v>
      </c>
      <c r="E33" s="125">
        <f>IFERROR('Tablas PERNOCTA zona'!E33/'Tablas PERNOCTA zona'!E46-1,"-")</f>
        <v>0.11131558867094582</v>
      </c>
      <c r="F33" s="125">
        <f>IFERROR('Tablas PERNOCTA zona'!F33/'Tablas PERNOCTA zona'!F46-1,"-")</f>
        <v>5.9619947559663711E-2</v>
      </c>
      <c r="G33" s="125">
        <f>IFERROR('Tablas PERNOCTA zona'!G33/'Tablas PERNOCTA zona'!G46-1,"-")</f>
        <v>8.2272330085348733E-2</v>
      </c>
      <c r="H33" s="125">
        <f>IFERROR('Tablas PERNOCTA zona'!H33/'Tablas PERNOCTA zona'!H46-1,"-")</f>
        <v>3.8409073603370647E-2</v>
      </c>
      <c r="I33" s="125">
        <f>IFERROR('Tablas PERNOCTA zona'!I33/'Tablas PERNOCTA zona'!I46-1,"-")</f>
        <v>6.1480112560166278E-2</v>
      </c>
      <c r="J33" s="125">
        <f>IFERROR('Tablas PERNOCTA zona'!J33/'Tablas PERNOCTA zona'!J46-1,"-")</f>
        <v>4.5682148507975029E-2</v>
      </c>
      <c r="K33" s="125">
        <f>IFERROR('Tablas PERNOCTA zona'!K33/'Tablas PERNOCTA zona'!K46-1,"-")</f>
        <v>1.6319586749147019E-2</v>
      </c>
      <c r="L33" s="125">
        <f>IFERROR('Tablas PERNOCTA zona'!L33/'Tablas PERNOCTA zona'!L46-1,"-")</f>
        <v>3.2414452282811146E-2</v>
      </c>
    </row>
    <row r="34" spans="3:12" ht="15" hidden="1" customHeight="1" outlineLevel="1">
      <c r="C34" s="34" t="s">
        <v>34</v>
      </c>
      <c r="D34" s="125">
        <f>IFERROR('Tablas PERNOCTA zona'!D34/'Tablas PERNOCTA zona'!D47-1,"-")</f>
        <v>3.4288501282123907E-2</v>
      </c>
      <c r="E34" s="125">
        <f>IFERROR('Tablas PERNOCTA zona'!E34/'Tablas PERNOCTA zona'!E47-1,"-")</f>
        <v>0.22367532361380582</v>
      </c>
      <c r="F34" s="125">
        <f>IFERROR('Tablas PERNOCTA zona'!F34/'Tablas PERNOCTA zona'!F47-1,"-")</f>
        <v>0.1353905793382042</v>
      </c>
      <c r="G34" s="125">
        <f>IFERROR('Tablas PERNOCTA zona'!G34/'Tablas PERNOCTA zona'!G47-1,"-")</f>
        <v>7.605215160170653E-2</v>
      </c>
      <c r="H34" s="125">
        <f>IFERROR('Tablas PERNOCTA zona'!H34/'Tablas PERNOCTA zona'!H47-1,"-")</f>
        <v>7.5657159594610945E-2</v>
      </c>
      <c r="I34" s="125">
        <f>IFERROR('Tablas PERNOCTA zona'!I34/'Tablas PERNOCTA zona'!I47-1,"-")</f>
        <v>7.5871647825943356E-2</v>
      </c>
      <c r="J34" s="125">
        <f>IFERROR('Tablas PERNOCTA zona'!J34/'Tablas PERNOCTA zona'!J47-1,"-")</f>
        <v>5.1291399508267776E-2</v>
      </c>
      <c r="K34" s="125">
        <f>IFERROR('Tablas PERNOCTA zona'!K34/'Tablas PERNOCTA zona'!K47-1,"-")</f>
        <v>5.5669331513616749E-2</v>
      </c>
      <c r="L34" s="125">
        <f>IFERROR('Tablas PERNOCTA zona'!L34/'Tablas PERNOCTA zona'!L47-1,"-")</f>
        <v>5.3191050247438643E-2</v>
      </c>
    </row>
    <row r="35" spans="3:12" hidden="1" outlineLevel="1">
      <c r="C35" s="34" t="s">
        <v>35</v>
      </c>
      <c r="D35" s="125">
        <f>IFERROR('Tablas PERNOCTA zona'!D35/'Tablas PERNOCTA zona'!D48-1,"-")</f>
        <v>6.9362020686600356E-2</v>
      </c>
      <c r="E35" s="125">
        <f>IFERROR('Tablas PERNOCTA zona'!E35/'Tablas PERNOCTA zona'!E48-1,"-")</f>
        <v>2.1107072049523889E-2</v>
      </c>
      <c r="F35" s="125">
        <f>IFERROR('Tablas PERNOCTA zona'!F35/'Tablas PERNOCTA zona'!F48-1,"-")</f>
        <v>4.3191420753884824E-2</v>
      </c>
      <c r="G35" s="125">
        <f>IFERROR('Tablas PERNOCTA zona'!G35/'Tablas PERNOCTA zona'!G48-1,"-")</f>
        <v>0.13061833868402961</v>
      </c>
      <c r="H35" s="125">
        <f>IFERROR('Tablas PERNOCTA zona'!H35/'Tablas PERNOCTA zona'!H48-1,"-")</f>
        <v>2.0388543361718803E-2</v>
      </c>
      <c r="I35" s="125">
        <f>IFERROR('Tablas PERNOCTA zona'!I35/'Tablas PERNOCTA zona'!I48-1,"-")</f>
        <v>7.9605279267366935E-2</v>
      </c>
      <c r="J35" s="125">
        <f>IFERROR('Tablas PERNOCTA zona'!J35/'Tablas PERNOCTA zona'!J48-1,"-")</f>
        <v>0.13424943807212686</v>
      </c>
      <c r="K35" s="125">
        <f>IFERROR('Tablas PERNOCTA zona'!K35/'Tablas PERNOCTA zona'!K48-1,"-")</f>
        <v>4.6445033166018446E-2</v>
      </c>
      <c r="L35" s="125">
        <f>IFERROR('Tablas PERNOCTA zona'!L35/'Tablas PERNOCTA zona'!L48-1,"-")</f>
        <v>9.5694103058083568E-2</v>
      </c>
    </row>
    <row r="36" spans="3:12" hidden="1" outlineLevel="1">
      <c r="C36" s="34" t="s">
        <v>36</v>
      </c>
      <c r="D36" s="125">
        <f>IFERROR('Tablas PERNOCTA zona'!D36/'Tablas PERNOCTA zona'!D49-1,"-")</f>
        <v>3.3094462864803997E-2</v>
      </c>
      <c r="E36" s="125">
        <f>IFERROR('Tablas PERNOCTA zona'!E36/'Tablas PERNOCTA zona'!E49-1,"-")</f>
        <v>8.7810345059994077E-2</v>
      </c>
      <c r="F36" s="125">
        <f>IFERROR('Tablas PERNOCTA zona'!F36/'Tablas PERNOCTA zona'!F49-1,"-")</f>
        <v>6.3934607720127046E-2</v>
      </c>
      <c r="G36" s="125">
        <f>IFERROR('Tablas PERNOCTA zona'!G36/'Tablas PERNOCTA zona'!G49-1,"-")</f>
        <v>4.6855000579135497E-2</v>
      </c>
      <c r="H36" s="125">
        <f>IFERROR('Tablas PERNOCTA zona'!H36/'Tablas PERNOCTA zona'!H49-1,"-")</f>
        <v>-3.1507572210718759E-2</v>
      </c>
      <c r="I36" s="125">
        <f>IFERROR('Tablas PERNOCTA zona'!I36/'Tablas PERNOCTA zona'!I49-1,"-")</f>
        <v>9.4921755139614206E-3</v>
      </c>
      <c r="J36" s="125">
        <f>IFERROR('Tablas PERNOCTA zona'!J36/'Tablas PERNOCTA zona'!J49-1,"-")</f>
        <v>5.4774182052441889E-2</v>
      </c>
      <c r="K36" s="125">
        <f>IFERROR('Tablas PERNOCTA zona'!K36/'Tablas PERNOCTA zona'!K49-1,"-")</f>
        <v>-1.6239190118536362E-2</v>
      </c>
      <c r="L36" s="125">
        <f>IFERROR('Tablas PERNOCTA zona'!L36/'Tablas PERNOCTA zona'!L49-1,"-")</f>
        <v>2.2995041009888029E-2</v>
      </c>
    </row>
    <row r="37" spans="3:12" hidden="1" outlineLevel="1">
      <c r="C37" s="34" t="s">
        <v>37</v>
      </c>
      <c r="D37" s="125">
        <f>IFERROR('Tablas PERNOCTA zona'!D37/'Tablas PERNOCTA zona'!D50-1,"-")</f>
        <v>6.3320050737611933E-3</v>
      </c>
      <c r="E37" s="125">
        <f>IFERROR('Tablas PERNOCTA zona'!E37/'Tablas PERNOCTA zona'!E50-1,"-")</f>
        <v>0.10641182860267695</v>
      </c>
      <c r="F37" s="125">
        <f>IFERROR('Tablas PERNOCTA zona'!F37/'Tablas PERNOCTA zona'!F50-1,"-")</f>
        <v>6.4159244415554317E-2</v>
      </c>
      <c r="G37" s="125">
        <f>IFERROR('Tablas PERNOCTA zona'!G37/'Tablas PERNOCTA zona'!G50-1,"-")</f>
        <v>5.6954859915915756E-2</v>
      </c>
      <c r="H37" s="125">
        <f>IFERROR('Tablas PERNOCTA zona'!H37/'Tablas PERNOCTA zona'!H50-1,"-")</f>
        <v>3.2438943592263181E-2</v>
      </c>
      <c r="I37" s="125">
        <f>IFERROR('Tablas PERNOCTA zona'!I37/'Tablas PERNOCTA zona'!I50-1,"-")</f>
        <v>4.4653891857810768E-2</v>
      </c>
      <c r="J37" s="125">
        <f>IFERROR('Tablas PERNOCTA zona'!J37/'Tablas PERNOCTA zona'!J50-1,"-")</f>
        <v>3.8621677420118461E-2</v>
      </c>
      <c r="K37" s="125">
        <f>IFERROR('Tablas PERNOCTA zona'!K37/'Tablas PERNOCTA zona'!K50-1,"-")</f>
        <v>2.2325420310153277E-2</v>
      </c>
      <c r="L37" s="125">
        <f>IFERROR('Tablas PERNOCTA zona'!L37/'Tablas PERNOCTA zona'!L50-1,"-")</f>
        <v>3.0876709520935686E-2</v>
      </c>
    </row>
    <row r="38" spans="3:12" hidden="1" outlineLevel="1">
      <c r="C38" s="34" t="s">
        <v>38</v>
      </c>
      <c r="D38" s="125">
        <f>IFERROR('Tablas PERNOCTA zona'!D38/'Tablas PERNOCTA zona'!D51-1,"-")</f>
        <v>9.4722302318875684E-2</v>
      </c>
      <c r="E38" s="125">
        <f>IFERROR('Tablas PERNOCTA zona'!E38/'Tablas PERNOCTA zona'!E51-1,"-")</f>
        <v>0.11012724659065842</v>
      </c>
      <c r="F38" s="125">
        <f>IFERROR('Tablas PERNOCTA zona'!F38/'Tablas PERNOCTA zona'!F51-1,"-")</f>
        <v>0.1040351437023932</v>
      </c>
      <c r="G38" s="125">
        <f>IFERROR('Tablas PERNOCTA zona'!G38/'Tablas PERNOCTA zona'!G51-1,"-")</f>
        <v>7.5527298252223263E-2</v>
      </c>
      <c r="H38" s="125">
        <f>IFERROR('Tablas PERNOCTA zona'!H38/'Tablas PERNOCTA zona'!H51-1,"-")</f>
        <v>5.9773456535249014E-2</v>
      </c>
      <c r="I38" s="125">
        <f>IFERROR('Tablas PERNOCTA zona'!I38/'Tablas PERNOCTA zona'!I51-1,"-")</f>
        <v>6.7479862075915831E-2</v>
      </c>
      <c r="J38" s="125">
        <f>IFERROR('Tablas PERNOCTA zona'!J38/'Tablas PERNOCTA zona'!J51-1,"-")</f>
        <v>6.5803269287174615E-2</v>
      </c>
      <c r="K38" s="125">
        <f>IFERROR('Tablas PERNOCTA zona'!K38/'Tablas PERNOCTA zona'!K51-1,"-")</f>
        <v>5.2222453358514276E-2</v>
      </c>
      <c r="L38" s="125">
        <f>IFERROR('Tablas PERNOCTA zona'!L38/'Tablas PERNOCTA zona'!L51-1,"-")</f>
        <v>5.9235601833850238E-2</v>
      </c>
    </row>
    <row r="39" spans="3:12" hidden="1" outlineLevel="1">
      <c r="C39" s="34" t="s">
        <v>39</v>
      </c>
      <c r="D39" s="125">
        <f>IFERROR('Tablas PERNOCTA zona'!D39/'Tablas PERNOCTA zona'!D52-1,"-")</f>
        <v>2.07658363936567E-2</v>
      </c>
      <c r="E39" s="125">
        <f>IFERROR('Tablas PERNOCTA zona'!E39/'Tablas PERNOCTA zona'!E52-1,"-")</f>
        <v>9.5817504422428534E-2</v>
      </c>
      <c r="F39" s="125">
        <f>IFERROR('Tablas PERNOCTA zona'!F39/'Tablas PERNOCTA zona'!F52-1,"-")</f>
        <v>6.4048926605690282E-2</v>
      </c>
      <c r="G39" s="125">
        <f>IFERROR('Tablas PERNOCTA zona'!G39/'Tablas PERNOCTA zona'!G52-1,"-")</f>
        <v>2.1336213925212455E-2</v>
      </c>
      <c r="H39" s="125">
        <f>IFERROR('Tablas PERNOCTA zona'!H39/'Tablas PERNOCTA zona'!H52-1,"-")</f>
        <v>1.7697804638612702E-2</v>
      </c>
      <c r="I39" s="125">
        <f>IFERROR('Tablas PERNOCTA zona'!I39/'Tablas PERNOCTA zona'!I52-1,"-")</f>
        <v>1.9543891440610972E-2</v>
      </c>
      <c r="J39" s="125">
        <f>IFERROR('Tablas PERNOCTA zona'!J39/'Tablas PERNOCTA zona'!J52-1,"-")</f>
        <v>1.4990579261402015E-2</v>
      </c>
      <c r="K39" s="125">
        <f>IFERROR('Tablas PERNOCTA zona'!K39/'Tablas PERNOCTA zona'!K52-1,"-")</f>
        <v>1.5024427828462361E-2</v>
      </c>
      <c r="L39" s="125">
        <f>IFERROR('Tablas PERNOCTA zona'!L39/'Tablas PERNOCTA zona'!L52-1,"-")</f>
        <v>1.5006585866151667E-2</v>
      </c>
    </row>
    <row r="40" spans="3:12" collapsed="1">
      <c r="C40" s="91">
        <v>2008</v>
      </c>
      <c r="D40" s="227">
        <f>IFERROR('Tablas PERNOCTA zona'!D40/'Tablas PERNOCTA zona'!D53-1,"-")</f>
        <v>1.3052935421857814E-2</v>
      </c>
      <c r="E40" s="227">
        <f>IFERROR('Tablas PERNOCTA zona'!E40/'Tablas PERNOCTA zona'!E53-1,"-")</f>
        <v>4.4384458801663973E-2</v>
      </c>
      <c r="F40" s="227">
        <f>IFERROR('Tablas PERNOCTA zona'!F40/'Tablas PERNOCTA zona'!F53-1,"-")</f>
        <v>3.1050786105855765E-2</v>
      </c>
      <c r="G40" s="227">
        <f>IFERROR('Tablas PERNOCTA zona'!G40/'Tablas PERNOCTA zona'!G53-1,"-")</f>
        <v>2.4508717890355358E-2</v>
      </c>
      <c r="H40" s="227">
        <f>IFERROR('Tablas PERNOCTA zona'!H40/'Tablas PERNOCTA zona'!H53-1,"-")</f>
        <v>-7.7503859485132942E-3</v>
      </c>
      <c r="I40" s="227">
        <f>IFERROR('Tablas PERNOCTA zona'!I40/'Tablas PERNOCTA zona'!I53-1,"-")</f>
        <v>8.9179934483110124E-3</v>
      </c>
      <c r="J40" s="227">
        <f>IFERROR('Tablas PERNOCTA zona'!J40/'Tablas PERNOCTA zona'!J53-1,"-")</f>
        <v>1.5767408703919239E-2</v>
      </c>
      <c r="K40" s="227">
        <f>IFERROR('Tablas PERNOCTA zona'!K40/'Tablas PERNOCTA zona'!K53-1,"-")</f>
        <v>-1.214256123466384E-2</v>
      </c>
      <c r="L40" s="227">
        <f>IFERROR('Tablas PERNOCTA zona'!L40/'Tablas PERNOCTA zona'!L53-1,"-")</f>
        <v>2.9322277811290043E-3</v>
      </c>
    </row>
    <row r="41" spans="3:12" hidden="1" outlineLevel="1">
      <c r="C41" s="34" t="s">
        <v>28</v>
      </c>
      <c r="D41" s="125">
        <f>IFERROR('Tablas PERNOCTA zona'!D41/'Tablas PERNOCTA zona'!D54-1,"-")</f>
        <v>-6.8280188413032628E-2</v>
      </c>
      <c r="E41" s="125">
        <f>IFERROR('Tablas PERNOCTA zona'!E41/'Tablas PERNOCTA zona'!E54-1,"-")</f>
        <v>6.3005310460619857E-2</v>
      </c>
      <c r="F41" s="125">
        <f>IFERROR('Tablas PERNOCTA zona'!F41/'Tablas PERNOCTA zona'!F54-1,"-")</f>
        <v>8.9468862422630302E-3</v>
      </c>
      <c r="G41" s="125">
        <f>IFERROR('Tablas PERNOCTA zona'!G41/'Tablas PERNOCTA zona'!G54-1,"-")</f>
        <v>3.6823249111050949E-4</v>
      </c>
      <c r="H41" s="125">
        <f>IFERROR('Tablas PERNOCTA zona'!H41/'Tablas PERNOCTA zona'!H54-1,"-")</f>
        <v>1.807626456732403E-2</v>
      </c>
      <c r="I41" s="125">
        <f>IFERROR('Tablas PERNOCTA zona'!I41/'Tablas PERNOCTA zona'!I54-1,"-")</f>
        <v>9.2378842504075021E-3</v>
      </c>
      <c r="J41" s="125">
        <f>IFERROR('Tablas PERNOCTA zona'!J41/'Tablas PERNOCTA zona'!J54-1,"-")</f>
        <v>2.0115212129172555E-3</v>
      </c>
      <c r="K41" s="125">
        <f>IFERROR('Tablas PERNOCTA zona'!K41/'Tablas PERNOCTA zona'!K54-1,"-")</f>
        <v>1.9982772870003718E-2</v>
      </c>
      <c r="L41" s="125">
        <f>IFERROR('Tablas PERNOCTA zona'!L41/'Tablas PERNOCTA zona'!L54-1,"-")</f>
        <v>1.0631483921937912E-2</v>
      </c>
    </row>
    <row r="42" spans="3:12" hidden="1" outlineLevel="1">
      <c r="C42" s="34" t="s">
        <v>29</v>
      </c>
      <c r="D42" s="125">
        <f>IFERROR('Tablas PERNOCTA zona'!D42/'Tablas PERNOCTA zona'!D55-1,"-")</f>
        <v>3.1022097183906583E-2</v>
      </c>
      <c r="E42" s="125">
        <f>IFERROR('Tablas PERNOCTA zona'!E42/'Tablas PERNOCTA zona'!E55-1,"-")</f>
        <v>3.1873482660172314E-2</v>
      </c>
      <c r="F42" s="125">
        <f>IFERROR('Tablas PERNOCTA zona'!F42/'Tablas PERNOCTA zona'!F55-1,"-")</f>
        <v>3.1531790772221457E-2</v>
      </c>
      <c r="G42" s="125">
        <f>IFERROR('Tablas PERNOCTA zona'!G42/'Tablas PERNOCTA zona'!G55-1,"-")</f>
        <v>4.4854161440684548E-2</v>
      </c>
      <c r="H42" s="125">
        <f>IFERROR('Tablas PERNOCTA zona'!H42/'Tablas PERNOCTA zona'!H55-1,"-")</f>
        <v>6.3808936205838052E-3</v>
      </c>
      <c r="I42" s="125">
        <f>IFERROR('Tablas PERNOCTA zona'!I42/'Tablas PERNOCTA zona'!I55-1,"-")</f>
        <v>2.5548170634625E-2</v>
      </c>
      <c r="J42" s="125">
        <f>IFERROR('Tablas PERNOCTA zona'!J42/'Tablas PERNOCTA zona'!J55-1,"-")</f>
        <v>3.0077534547082507E-2</v>
      </c>
      <c r="K42" s="125">
        <f>IFERROR('Tablas PERNOCTA zona'!K42/'Tablas PERNOCTA zona'!K55-1,"-")</f>
        <v>3.9804070372329026E-3</v>
      </c>
      <c r="L42" s="125">
        <f>IFERROR('Tablas PERNOCTA zona'!L42/'Tablas PERNOCTA zona'!L55-1,"-")</f>
        <v>1.7668444628620383E-2</v>
      </c>
    </row>
    <row r="43" spans="3:12" hidden="1" outlineLevel="1">
      <c r="C43" s="34" t="s">
        <v>30</v>
      </c>
      <c r="D43" s="125">
        <f>IFERROR('Tablas PERNOCTA zona'!D43/'Tablas PERNOCTA zona'!D56-1,"-")</f>
        <v>-9.5003155298032271E-2</v>
      </c>
      <c r="E43" s="125">
        <f>IFERROR('Tablas PERNOCTA zona'!E43/'Tablas PERNOCTA zona'!E56-1,"-")</f>
        <v>-0.11629528425181312</v>
      </c>
      <c r="F43" s="125">
        <f>IFERROR('Tablas PERNOCTA zona'!F43/'Tablas PERNOCTA zona'!F56-1,"-")</f>
        <v>-0.10735339291722135</v>
      </c>
      <c r="G43" s="125">
        <f>IFERROR('Tablas PERNOCTA zona'!G43/'Tablas PERNOCTA zona'!G56-1,"-")</f>
        <v>-3.651572175606288E-2</v>
      </c>
      <c r="H43" s="125">
        <f>IFERROR('Tablas PERNOCTA zona'!H43/'Tablas PERNOCTA zona'!H56-1,"-")</f>
        <v>-9.6108160912590668E-2</v>
      </c>
      <c r="I43" s="125">
        <f>IFERROR('Tablas PERNOCTA zona'!I43/'Tablas PERNOCTA zona'!I56-1,"-")</f>
        <v>-6.5752842078459328E-2</v>
      </c>
      <c r="J43" s="125">
        <f>IFERROR('Tablas PERNOCTA zona'!J43/'Tablas PERNOCTA zona'!J56-1,"-")</f>
        <v>-5.1335480587531568E-2</v>
      </c>
      <c r="K43" s="125">
        <f>IFERROR('Tablas PERNOCTA zona'!K43/'Tablas PERNOCTA zona'!K56-1,"-")</f>
        <v>-8.2617142268996191E-2</v>
      </c>
      <c r="L43" s="125">
        <f>IFERROR('Tablas PERNOCTA zona'!L43/'Tablas PERNOCTA zona'!L56-1,"-")</f>
        <v>-6.5837034579028564E-2</v>
      </c>
    </row>
    <row r="44" spans="3:12" hidden="1" outlineLevel="1">
      <c r="C44" s="34" t="s">
        <v>31</v>
      </c>
      <c r="D44" s="125">
        <f>IFERROR('Tablas PERNOCTA zona'!D44/'Tablas PERNOCTA zona'!D57-1,"-")</f>
        <v>-6.2094312347984904E-2</v>
      </c>
      <c r="E44" s="125">
        <f>IFERROR('Tablas PERNOCTA zona'!E44/'Tablas PERNOCTA zona'!E57-1,"-")</f>
        <v>-0.11367592653476521</v>
      </c>
      <c r="F44" s="125">
        <f>IFERROR('Tablas PERNOCTA zona'!F44/'Tablas PERNOCTA zona'!F57-1,"-")</f>
        <v>-9.0699720848643195E-2</v>
      </c>
      <c r="G44" s="125">
        <f>IFERROR('Tablas PERNOCTA zona'!G44/'Tablas PERNOCTA zona'!G57-1,"-")</f>
        <v>-2.6150948446766797E-2</v>
      </c>
      <c r="H44" s="125">
        <f>IFERROR('Tablas PERNOCTA zona'!H44/'Tablas PERNOCTA zona'!H57-1,"-")</f>
        <v>-0.12038987421907799</v>
      </c>
      <c r="I44" s="125">
        <f>IFERROR('Tablas PERNOCTA zona'!I44/'Tablas PERNOCTA zona'!I57-1,"-")</f>
        <v>-7.1094435115853782E-2</v>
      </c>
      <c r="J44" s="125">
        <f>IFERROR('Tablas PERNOCTA zona'!J44/'Tablas PERNOCTA zona'!J57-1,"-")</f>
        <v>-4.7924052403013229E-2</v>
      </c>
      <c r="K44" s="125">
        <f>IFERROR('Tablas PERNOCTA zona'!K44/'Tablas PERNOCTA zona'!K57-1,"-")</f>
        <v>-0.11251119560733835</v>
      </c>
      <c r="L44" s="125">
        <f>IFERROR('Tablas PERNOCTA zona'!L44/'Tablas PERNOCTA zona'!L57-1,"-")</f>
        <v>-7.6750556819058402E-2</v>
      </c>
    </row>
    <row r="45" spans="3:12" hidden="1" outlineLevel="1">
      <c r="C45" s="34" t="s">
        <v>32</v>
      </c>
      <c r="D45" s="125">
        <f>IFERROR('Tablas PERNOCTA zona'!D45/'Tablas PERNOCTA zona'!D58-1,"-")</f>
        <v>-3.7884316870857693E-2</v>
      </c>
      <c r="E45" s="125">
        <f>IFERROR('Tablas PERNOCTA zona'!E45/'Tablas PERNOCTA zona'!E58-1,"-")</f>
        <v>-0.14061754037120344</v>
      </c>
      <c r="F45" s="125">
        <f>IFERROR('Tablas PERNOCTA zona'!F45/'Tablas PERNOCTA zona'!F58-1,"-")</f>
        <v>-9.9613178545604586E-2</v>
      </c>
      <c r="G45" s="125">
        <f>IFERROR('Tablas PERNOCTA zona'!G45/'Tablas PERNOCTA zona'!G58-1,"-")</f>
        <v>-3.492920720161552E-2</v>
      </c>
      <c r="H45" s="125">
        <f>IFERROR('Tablas PERNOCTA zona'!H45/'Tablas PERNOCTA zona'!H58-1,"-")</f>
        <v>-0.12563392457198075</v>
      </c>
      <c r="I45" s="125">
        <f>IFERROR('Tablas PERNOCTA zona'!I45/'Tablas PERNOCTA zona'!I58-1,"-")</f>
        <v>-8.1126382743591741E-2</v>
      </c>
      <c r="J45" s="125">
        <f>IFERROR('Tablas PERNOCTA zona'!J45/'Tablas PERNOCTA zona'!J58-1,"-")</f>
        <v>-3.4954478685411017E-2</v>
      </c>
      <c r="K45" s="125">
        <f>IFERROR('Tablas PERNOCTA zona'!K45/'Tablas PERNOCTA zona'!K58-1,"-")</f>
        <v>-0.10745544374088578</v>
      </c>
      <c r="L45" s="125">
        <f>IFERROR('Tablas PERNOCTA zona'!L45/'Tablas PERNOCTA zona'!L58-1,"-")</f>
        <v>-6.9784562610975764E-2</v>
      </c>
    </row>
    <row r="46" spans="3:12" hidden="1" outlineLevel="1">
      <c r="C46" s="34" t="s">
        <v>33</v>
      </c>
      <c r="D46" s="125">
        <f>IFERROR('Tablas PERNOCTA zona'!D46/'Tablas PERNOCTA zona'!D59-1,"-")</f>
        <v>-3.25162731487042E-2</v>
      </c>
      <c r="E46" s="125">
        <f>IFERROR('Tablas PERNOCTA zona'!E46/'Tablas PERNOCTA zona'!E59-1,"-")</f>
        <v>-0.11593525108486458</v>
      </c>
      <c r="F46" s="125">
        <f>IFERROR('Tablas PERNOCTA zona'!F46/'Tablas PERNOCTA zona'!F59-1,"-")</f>
        <v>-8.1355676253345832E-2</v>
      </c>
      <c r="G46" s="125">
        <f>IFERROR('Tablas PERNOCTA zona'!G46/'Tablas PERNOCTA zona'!G59-1,"-")</f>
        <v>-5.3027189748947268E-2</v>
      </c>
      <c r="H46" s="125">
        <f>IFERROR('Tablas PERNOCTA zona'!H46/'Tablas PERNOCTA zona'!H59-1,"-")</f>
        <v>-0.12484165285227955</v>
      </c>
      <c r="I46" s="125">
        <f>IFERROR('Tablas PERNOCTA zona'!I46/'Tablas PERNOCTA zona'!I59-1,"-")</f>
        <v>-8.8483202398439764E-2</v>
      </c>
      <c r="J46" s="125">
        <f>IFERROR('Tablas PERNOCTA zona'!J46/'Tablas PERNOCTA zona'!J59-1,"-")</f>
        <v>-6.3728045683160262E-2</v>
      </c>
      <c r="K46" s="125">
        <f>IFERROR('Tablas PERNOCTA zona'!K46/'Tablas PERNOCTA zona'!K59-1,"-")</f>
        <v>-0.11107205605125214</v>
      </c>
      <c r="L46" s="125">
        <f>IFERROR('Tablas PERNOCTA zona'!L46/'Tablas PERNOCTA zona'!L59-1,"-")</f>
        <v>-8.5730656550322304E-2</v>
      </c>
    </row>
    <row r="47" spans="3:12" hidden="1" outlineLevel="1">
      <c r="C47" s="34" t="s">
        <v>34</v>
      </c>
      <c r="D47" s="125">
        <f>IFERROR('Tablas PERNOCTA zona'!D47/'Tablas PERNOCTA zona'!D60-1,"-")</f>
        <v>-7.7783684076618287E-2</v>
      </c>
      <c r="E47" s="125">
        <f>IFERROR('Tablas PERNOCTA zona'!E47/'Tablas PERNOCTA zona'!E60-1,"-")</f>
        <v>-0.1109985027335153</v>
      </c>
      <c r="F47" s="125">
        <f>IFERROR('Tablas PERNOCTA zona'!F47/'Tablas PERNOCTA zona'!F60-1,"-")</f>
        <v>-9.5817833155619869E-2</v>
      </c>
      <c r="G47" s="125">
        <f>IFERROR('Tablas PERNOCTA zona'!G47/'Tablas PERNOCTA zona'!G60-1,"-")</f>
        <v>-7.4073470270943242E-2</v>
      </c>
      <c r="H47" s="125">
        <f>IFERROR('Tablas PERNOCTA zona'!H47/'Tablas PERNOCTA zona'!H60-1,"-")</f>
        <v>-0.1081856069151399</v>
      </c>
      <c r="I47" s="125">
        <f>IFERROR('Tablas PERNOCTA zona'!I47/'Tablas PERNOCTA zona'!I60-1,"-")</f>
        <v>-8.9980285260612192E-2</v>
      </c>
      <c r="J47" s="125">
        <f>IFERROR('Tablas PERNOCTA zona'!J47/'Tablas PERNOCTA zona'!J60-1,"-")</f>
        <v>-7.3677018376969827E-2</v>
      </c>
      <c r="K47" s="125">
        <f>IFERROR('Tablas PERNOCTA zona'!K47/'Tablas PERNOCTA zona'!K60-1,"-")</f>
        <v>-8.7916185346202935E-2</v>
      </c>
      <c r="L47" s="125">
        <f>IFERROR('Tablas PERNOCTA zona'!L47/'Tablas PERNOCTA zona'!L60-1,"-")</f>
        <v>-7.9909843855735074E-2</v>
      </c>
    </row>
    <row r="48" spans="3:12" hidden="1" outlineLevel="1">
      <c r="C48" s="34" t="s">
        <v>35</v>
      </c>
      <c r="D48" s="125">
        <f>IFERROR('Tablas PERNOCTA zona'!D48/'Tablas PERNOCTA zona'!D61-1,"-")</f>
        <v>-6.6874700880318327E-2</v>
      </c>
      <c r="E48" s="125">
        <f>IFERROR('Tablas PERNOCTA zona'!E48/'Tablas PERNOCTA zona'!E61-1,"-")</f>
        <v>-4.6468002442832113E-2</v>
      </c>
      <c r="F48" s="125">
        <f>IFERROR('Tablas PERNOCTA zona'!F48/'Tablas PERNOCTA zona'!F61-1,"-")</f>
        <v>-5.591699916618631E-2</v>
      </c>
      <c r="G48" s="125">
        <f>IFERROR('Tablas PERNOCTA zona'!G48/'Tablas PERNOCTA zona'!G61-1,"-")</f>
        <v>-8.8617050127053787E-2</v>
      </c>
      <c r="H48" s="125">
        <f>IFERROR('Tablas PERNOCTA zona'!H48/'Tablas PERNOCTA zona'!H61-1,"-")</f>
        <v>-8.6943166042733666E-2</v>
      </c>
      <c r="I48" s="125">
        <f>IFERROR('Tablas PERNOCTA zona'!I48/'Tablas PERNOCTA zona'!I61-1,"-")</f>
        <v>-8.7843159730811693E-2</v>
      </c>
      <c r="J48" s="125">
        <f>IFERROR('Tablas PERNOCTA zona'!J48/'Tablas PERNOCTA zona'!J61-1,"-")</f>
        <v>-0.1096378836611186</v>
      </c>
      <c r="K48" s="125">
        <f>IFERROR('Tablas PERNOCTA zona'!K48/'Tablas PERNOCTA zona'!K61-1,"-")</f>
        <v>-7.2388604877987928E-2</v>
      </c>
      <c r="L48" s="125">
        <f>IFERROR('Tablas PERNOCTA zona'!L48/'Tablas PERNOCTA zona'!L61-1,"-")</f>
        <v>-9.3656559277397911E-2</v>
      </c>
    </row>
    <row r="49" spans="3:12" hidden="1" outlineLevel="1">
      <c r="C49" s="34" t="s">
        <v>36</v>
      </c>
      <c r="D49" s="125">
        <f>IFERROR('Tablas PERNOCTA zona'!D49/'Tablas PERNOCTA zona'!D62-1,"-")</f>
        <v>-9.3728725682468816E-2</v>
      </c>
      <c r="E49" s="125">
        <f>IFERROR('Tablas PERNOCTA zona'!E49/'Tablas PERNOCTA zona'!E62-1,"-")</f>
        <v>-0.14768086922268908</v>
      </c>
      <c r="F49" s="125">
        <f>IFERROR('Tablas PERNOCTA zona'!F49/'Tablas PERNOCTA zona'!F62-1,"-")</f>
        <v>-0.1249494249161831</v>
      </c>
      <c r="G49" s="125">
        <f>IFERROR('Tablas PERNOCTA zona'!G49/'Tablas PERNOCTA zona'!G62-1,"-")</f>
        <v>-8.1977208625269471E-2</v>
      </c>
      <c r="H49" s="125">
        <f>IFERROR('Tablas PERNOCTA zona'!H49/'Tablas PERNOCTA zona'!H62-1,"-")</f>
        <v>-0.10008600269880519</v>
      </c>
      <c r="I49" s="125">
        <f>IFERROR('Tablas PERNOCTA zona'!I49/'Tablas PERNOCTA zona'!I62-1,"-")</f>
        <v>-9.0701417552964236E-2</v>
      </c>
      <c r="J49" s="125">
        <f>IFERROR('Tablas PERNOCTA zona'!J49/'Tablas PERNOCTA zona'!J62-1,"-")</f>
        <v>-5.9357304205217121E-2</v>
      </c>
      <c r="K49" s="125">
        <f>IFERROR('Tablas PERNOCTA zona'!K49/'Tablas PERNOCTA zona'!K62-1,"-")</f>
        <v>-0.10179409903202918</v>
      </c>
      <c r="L49" s="125">
        <f>IFERROR('Tablas PERNOCTA zona'!L49/'Tablas PERNOCTA zona'!L62-1,"-")</f>
        <v>-7.8833618272889594E-2</v>
      </c>
    </row>
    <row r="50" spans="3:12" hidden="1" outlineLevel="1">
      <c r="C50" s="34" t="s">
        <v>37</v>
      </c>
      <c r="D50" s="125">
        <f>IFERROR('Tablas PERNOCTA zona'!D50/'Tablas PERNOCTA zona'!D63-1,"-")</f>
        <v>4.8030212035657716E-2</v>
      </c>
      <c r="E50" s="125">
        <f>IFERROR('Tablas PERNOCTA zona'!E50/'Tablas PERNOCTA zona'!E63-1,"-")</f>
        <v>-4.8961979395468092E-2</v>
      </c>
      <c r="F50" s="125">
        <f>IFERROR('Tablas PERNOCTA zona'!F50/'Tablas PERNOCTA zona'!F63-1,"-")</f>
        <v>-1.0291735509725508E-2</v>
      </c>
      <c r="G50" s="125">
        <f>IFERROR('Tablas PERNOCTA zona'!G50/'Tablas PERNOCTA zona'!G63-1,"-")</f>
        <v>8.6028528812587268E-4</v>
      </c>
      <c r="H50" s="125">
        <f>IFERROR('Tablas PERNOCTA zona'!H50/'Tablas PERNOCTA zona'!H63-1,"-")</f>
        <v>-6.726095116483366E-3</v>
      </c>
      <c r="I50" s="125">
        <f>IFERROR('Tablas PERNOCTA zona'!I50/'Tablas PERNOCTA zona'!I63-1,"-")</f>
        <v>-2.96064444920352E-3</v>
      </c>
      <c r="J50" s="125">
        <f>IFERROR('Tablas PERNOCTA zona'!J50/'Tablas PERNOCTA zona'!J63-1,"-")</f>
        <v>2.4161026045161904E-3</v>
      </c>
      <c r="K50" s="125">
        <f>IFERROR('Tablas PERNOCTA zona'!K50/'Tablas PERNOCTA zona'!K63-1,"-")</f>
        <v>-5.8806492912417685E-3</v>
      </c>
      <c r="L50" s="125">
        <f>IFERROR('Tablas PERNOCTA zona'!L50/'Tablas PERNOCTA zona'!L63-1,"-")</f>
        <v>-1.5442163722078073E-3</v>
      </c>
    </row>
    <row r="51" spans="3:12" hidden="1" outlineLevel="1">
      <c r="C51" s="34" t="s">
        <v>38</v>
      </c>
      <c r="D51" s="125">
        <f>IFERROR('Tablas PERNOCTA zona'!D51/'Tablas PERNOCTA zona'!D64-1,"-")</f>
        <v>5.4337992463340257E-2</v>
      </c>
      <c r="E51" s="125">
        <f>IFERROR('Tablas PERNOCTA zona'!E51/'Tablas PERNOCTA zona'!E64-1,"-")</f>
        <v>-3.5068019422378027E-2</v>
      </c>
      <c r="F51" s="125">
        <f>IFERROR('Tablas PERNOCTA zona'!F51/'Tablas PERNOCTA zona'!F64-1,"-")</f>
        <v>-1.5865597819949562E-3</v>
      </c>
      <c r="G51" s="125">
        <f>IFERROR('Tablas PERNOCTA zona'!G51/'Tablas PERNOCTA zona'!G64-1,"-")</f>
        <v>6.7735641362594023E-3</v>
      </c>
      <c r="H51" s="125">
        <f>IFERROR('Tablas PERNOCTA zona'!H51/'Tablas PERNOCTA zona'!H64-1,"-")</f>
        <v>-2.6767891148252398E-2</v>
      </c>
      <c r="I51" s="125">
        <f>IFERROR('Tablas PERNOCTA zona'!I51/'Tablas PERNOCTA zona'!I64-1,"-")</f>
        <v>-1.0644067386194389E-2</v>
      </c>
      <c r="J51" s="125">
        <f>IFERROR('Tablas PERNOCTA zona'!J51/'Tablas PERNOCTA zona'!J64-1,"-")</f>
        <v>7.1897560994429455E-3</v>
      </c>
      <c r="K51" s="125">
        <f>IFERROR('Tablas PERNOCTA zona'!K51/'Tablas PERNOCTA zona'!K64-1,"-")</f>
        <v>-2.7795577976231001E-2</v>
      </c>
      <c r="L51" s="125">
        <f>IFERROR('Tablas PERNOCTA zona'!L51/'Tablas PERNOCTA zona'!L64-1,"-")</f>
        <v>-1.0038137818151993E-2</v>
      </c>
    </row>
    <row r="52" spans="3:12" hidden="1" outlineLevel="1">
      <c r="C52" s="34" t="s">
        <v>39</v>
      </c>
      <c r="D52" s="125">
        <f>IFERROR('Tablas PERNOCTA zona'!D52/'Tablas PERNOCTA zona'!D65-1,"-")</f>
        <v>5.3761131757941172E-2</v>
      </c>
      <c r="E52" s="125">
        <f>IFERROR('Tablas PERNOCTA zona'!E52/'Tablas PERNOCTA zona'!E65-1,"-")</f>
        <v>-6.4541460649612303E-2</v>
      </c>
      <c r="F52" s="125">
        <f>IFERROR('Tablas PERNOCTA zona'!F52/'Tablas PERNOCTA zona'!F65-1,"-")</f>
        <v>-1.7869199534207847E-2</v>
      </c>
      <c r="G52" s="125">
        <f>IFERROR('Tablas PERNOCTA zona'!G52/'Tablas PERNOCTA zona'!G65-1,"-")</f>
        <v>-2.1054183638973267E-3</v>
      </c>
      <c r="H52" s="125">
        <f>IFERROR('Tablas PERNOCTA zona'!H52/'Tablas PERNOCTA zona'!H65-1,"-")</f>
        <v>-3.0836641474960569E-2</v>
      </c>
      <c r="I52" s="125">
        <f>IFERROR('Tablas PERNOCTA zona'!I52/'Tablas PERNOCTA zona'!I65-1,"-")</f>
        <v>-1.6468577410916341E-2</v>
      </c>
      <c r="J52" s="125">
        <f>IFERROR('Tablas PERNOCTA zona'!J52/'Tablas PERNOCTA zona'!J65-1,"-")</f>
        <v>1.4404573108824703E-2</v>
      </c>
      <c r="K52" s="125">
        <f>IFERROR('Tablas PERNOCTA zona'!K52/'Tablas PERNOCTA zona'!K65-1,"-")</f>
        <v>-2.575561961303563E-2</v>
      </c>
      <c r="L52" s="125">
        <f>IFERROR('Tablas PERNOCTA zona'!L52/'Tablas PERNOCTA zona'!L65-1,"-")</f>
        <v>-4.9914908105271882E-3</v>
      </c>
    </row>
    <row r="53" spans="3:12" collapsed="1">
      <c r="C53" s="91">
        <v>2007</v>
      </c>
      <c r="D53" s="227">
        <f>IFERROR('Tablas PERNOCTA zona'!D53/'Tablas PERNOCTA zona'!D66-1,"-")</f>
        <v>-2.9708563326029003E-2</v>
      </c>
      <c r="E53" s="227">
        <f>IFERROR('Tablas PERNOCTA zona'!E53/'Tablas PERNOCTA zona'!E66-1,"-")</f>
        <v>-7.0895221316618962E-2</v>
      </c>
      <c r="F53" s="227">
        <f>IFERROR('Tablas PERNOCTA zona'!F53/'Tablas PERNOCTA zona'!F66-1,"-")</f>
        <v>-5.3802771825121942E-2</v>
      </c>
      <c r="G53" s="227">
        <f>IFERROR('Tablas PERNOCTA zona'!G53/'Tablas PERNOCTA zona'!G66-1,"-")</f>
        <v>-2.8593801264095942E-2</v>
      </c>
      <c r="H53" s="227">
        <f>IFERROR('Tablas PERNOCTA zona'!H53/'Tablas PERNOCTA zona'!H66-1,"-")</f>
        <v>-6.6876076945335927E-2</v>
      </c>
      <c r="I53" s="227">
        <f>IFERROR('Tablas PERNOCTA zona'!I53/'Tablas PERNOCTA zona'!I66-1,"-")</f>
        <v>-4.7480083906049186E-2</v>
      </c>
      <c r="J53" s="227">
        <f>IFERROR('Tablas PERNOCTA zona'!J53/'Tablas PERNOCTA zona'!J66-1,"-")</f>
        <v>-3.1719413523430995E-2</v>
      </c>
      <c r="K53" s="227">
        <f>IFERROR('Tablas PERNOCTA zona'!K53/'Tablas PERNOCTA zona'!K66-1,"-")</f>
        <v>-5.8914487359399748E-2</v>
      </c>
      <c r="L53" s="227">
        <f>IFERROR('Tablas PERNOCTA zona'!L53/'Tablas PERNOCTA zona'!L66-1,"-")</f>
        <v>-4.4418472100876349E-2</v>
      </c>
    </row>
    <row r="54" spans="3:12">
      <c r="C54" s="576" t="s">
        <v>67</v>
      </c>
      <c r="D54" s="577"/>
      <c r="E54" s="577"/>
      <c r="F54" s="577"/>
      <c r="G54" s="577"/>
      <c r="H54" s="577"/>
      <c r="I54" s="577"/>
      <c r="J54" s="577"/>
      <c r="K54" s="577"/>
      <c r="L54" s="578"/>
    </row>
  </sheetData>
  <mergeCells count="6">
    <mergeCell ref="C54:L54"/>
    <mergeCell ref="C3:L3"/>
    <mergeCell ref="C4:C5"/>
    <mergeCell ref="D4:F4"/>
    <mergeCell ref="G4:I4"/>
    <mergeCell ref="J4:L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C2:J66"/>
  <sheetViews>
    <sheetView showGridLines="0" showRowColHeaders="0" zoomScaleNormal="100" workbookViewId="0"/>
  </sheetViews>
  <sheetFormatPr baseColWidth="10" defaultRowHeight="15" outlineLevelRow="1"/>
  <cols>
    <col min="1" max="1" width="14.28515625" customWidth="1"/>
    <col min="9" max="9" width="14" customWidth="1"/>
    <col min="12" max="12" width="12.85546875" customWidth="1"/>
  </cols>
  <sheetData>
    <row r="2" spans="3:10" ht="42.75" customHeight="1"/>
    <row r="3" spans="3:10" ht="30" customHeight="1">
      <c r="C3" s="590" t="s">
        <v>198</v>
      </c>
      <c r="D3" s="590"/>
      <c r="E3" s="590"/>
      <c r="F3" s="590"/>
      <c r="G3" s="590"/>
      <c r="H3" s="590"/>
      <c r="I3" s="590"/>
      <c r="J3" s="590"/>
    </row>
    <row r="4" spans="3:10" ht="45" customHeight="1">
      <c r="C4" s="108"/>
      <c r="D4" s="85" t="s">
        <v>97</v>
      </c>
      <c r="E4" s="85" t="s">
        <v>98</v>
      </c>
      <c r="F4" s="85" t="s">
        <v>99</v>
      </c>
      <c r="G4" s="85" t="s">
        <v>100</v>
      </c>
      <c r="H4" s="109" t="s">
        <v>25</v>
      </c>
      <c r="I4" s="109" t="s">
        <v>101</v>
      </c>
      <c r="J4" s="110" t="s">
        <v>27</v>
      </c>
    </row>
    <row r="5" spans="3:10">
      <c r="C5" s="34" t="s">
        <v>32</v>
      </c>
      <c r="D5" s="35">
        <v>7702</v>
      </c>
      <c r="E5" s="35">
        <v>136682</v>
      </c>
      <c r="F5" s="35">
        <v>307021</v>
      </c>
      <c r="G5" s="35">
        <v>62357</v>
      </c>
      <c r="H5" s="35">
        <v>513762</v>
      </c>
      <c r="I5" s="35">
        <v>651301</v>
      </c>
      <c r="J5" s="35">
        <v>1165063</v>
      </c>
    </row>
    <row r="6" spans="3:10">
      <c r="C6" s="34" t="s">
        <v>33</v>
      </c>
      <c r="D6" s="35">
        <v>6454</v>
      </c>
      <c r="E6" s="35">
        <v>117567</v>
      </c>
      <c r="F6" s="35">
        <v>299405</v>
      </c>
      <c r="G6" s="35">
        <v>51650</v>
      </c>
      <c r="H6" s="35">
        <v>475076</v>
      </c>
      <c r="I6" s="35">
        <v>602703</v>
      </c>
      <c r="J6" s="35">
        <v>1077779</v>
      </c>
    </row>
    <row r="7" spans="3:10">
      <c r="C7" s="34" t="s">
        <v>34</v>
      </c>
      <c r="D7" s="35">
        <v>6635</v>
      </c>
      <c r="E7" s="35">
        <v>87529</v>
      </c>
      <c r="F7" s="35">
        <v>247132</v>
      </c>
      <c r="G7" s="35">
        <v>44760</v>
      </c>
      <c r="H7" s="35">
        <v>386056</v>
      </c>
      <c r="I7" s="35">
        <v>455742</v>
      </c>
      <c r="J7" s="35">
        <v>841798</v>
      </c>
    </row>
    <row r="8" spans="3:10">
      <c r="C8" s="34" t="s">
        <v>35</v>
      </c>
      <c r="D8" s="35">
        <v>4225</v>
      </c>
      <c r="E8" s="35">
        <v>97566</v>
      </c>
      <c r="F8" s="35">
        <v>224510</v>
      </c>
      <c r="G8" s="35">
        <v>41443</v>
      </c>
      <c r="H8" s="35">
        <v>367744</v>
      </c>
      <c r="I8" s="35">
        <v>390367</v>
      </c>
      <c r="J8" s="35">
        <v>758111</v>
      </c>
    </row>
    <row r="9" spans="3:10">
      <c r="C9" s="34" t="s">
        <v>36</v>
      </c>
      <c r="D9" s="35">
        <v>8758</v>
      </c>
      <c r="E9" s="35">
        <v>94149</v>
      </c>
      <c r="F9" s="35">
        <v>219294</v>
      </c>
      <c r="G9" s="35">
        <v>53628</v>
      </c>
      <c r="H9" s="35">
        <v>375829</v>
      </c>
      <c r="I9" s="35">
        <v>446203</v>
      </c>
      <c r="J9" s="35">
        <v>822032</v>
      </c>
    </row>
    <row r="10" spans="3:10">
      <c r="C10" s="34" t="s">
        <v>37</v>
      </c>
      <c r="D10" s="35">
        <v>9122</v>
      </c>
      <c r="E10" s="35">
        <v>134491</v>
      </c>
      <c r="F10" s="35">
        <v>233612</v>
      </c>
      <c r="G10" s="35">
        <v>52934</v>
      </c>
      <c r="H10" s="35">
        <v>430159</v>
      </c>
      <c r="I10" s="35">
        <v>582886</v>
      </c>
      <c r="J10" s="35">
        <v>1013045</v>
      </c>
    </row>
    <row r="11" spans="3:10">
      <c r="C11" s="34" t="s">
        <v>38</v>
      </c>
      <c r="D11" s="35">
        <v>8042</v>
      </c>
      <c r="E11" s="35">
        <v>123050</v>
      </c>
      <c r="F11" s="35">
        <v>215046</v>
      </c>
      <c r="G11" s="35">
        <v>46590</v>
      </c>
      <c r="H11" s="35">
        <v>392728</v>
      </c>
      <c r="I11" s="35">
        <v>548179</v>
      </c>
      <c r="J11" s="35">
        <v>940907</v>
      </c>
    </row>
    <row r="12" spans="3:10">
      <c r="C12" s="34" t="s">
        <v>39</v>
      </c>
      <c r="D12" s="35">
        <v>9885</v>
      </c>
      <c r="E12" s="35">
        <v>149767</v>
      </c>
      <c r="F12" s="35">
        <v>236753</v>
      </c>
      <c r="G12" s="35">
        <v>52305</v>
      </c>
      <c r="H12" s="35">
        <v>448710</v>
      </c>
      <c r="I12" s="35">
        <v>573905</v>
      </c>
      <c r="J12" s="35">
        <v>1022615</v>
      </c>
    </row>
    <row r="13" spans="3:10" ht="30">
      <c r="C13" s="37" t="str">
        <f>actualizaciones!$A$2</f>
        <v xml:space="preserve">acumulado agosto 2010 </v>
      </c>
      <c r="D13" s="38">
        <v>60823</v>
      </c>
      <c r="E13" s="38">
        <v>940801</v>
      </c>
      <c r="F13" s="38">
        <v>1982773</v>
      </c>
      <c r="G13" s="38">
        <v>405667</v>
      </c>
      <c r="H13" s="38">
        <v>3390064</v>
      </c>
      <c r="I13" s="38">
        <v>4251286</v>
      </c>
      <c r="J13" s="38">
        <v>7641350</v>
      </c>
    </row>
    <row r="14" spans="3:10" hidden="1" outlineLevel="1">
      <c r="C14" s="34" t="s">
        <v>28</v>
      </c>
      <c r="D14" s="35">
        <v>8608</v>
      </c>
      <c r="E14" s="35">
        <v>116839</v>
      </c>
      <c r="F14" s="35">
        <v>211125</v>
      </c>
      <c r="G14" s="35">
        <v>49549</v>
      </c>
      <c r="H14" s="35">
        <v>386121</v>
      </c>
      <c r="I14" s="35">
        <v>530164</v>
      </c>
      <c r="J14" s="35">
        <v>916285</v>
      </c>
    </row>
    <row r="15" spans="3:10" hidden="1" outlineLevel="1">
      <c r="C15" s="34" t="s">
        <v>29</v>
      </c>
      <c r="D15" s="35">
        <v>10002</v>
      </c>
      <c r="E15" s="35">
        <v>112310</v>
      </c>
      <c r="F15" s="35">
        <v>200278</v>
      </c>
      <c r="G15" s="35">
        <v>59711</v>
      </c>
      <c r="H15" s="35">
        <v>382301</v>
      </c>
      <c r="I15" s="35">
        <v>508286</v>
      </c>
      <c r="J15" s="35">
        <v>890587</v>
      </c>
    </row>
    <row r="16" spans="3:10" hidden="1" outlineLevel="1">
      <c r="C16" s="34" t="s">
        <v>30</v>
      </c>
      <c r="D16" s="35">
        <v>8479</v>
      </c>
      <c r="E16" s="35">
        <v>119515</v>
      </c>
      <c r="F16" s="35">
        <v>247709</v>
      </c>
      <c r="G16" s="35">
        <v>53062</v>
      </c>
      <c r="H16" s="35">
        <v>428765</v>
      </c>
      <c r="I16" s="35">
        <v>504591</v>
      </c>
      <c r="J16" s="35">
        <v>933356</v>
      </c>
    </row>
    <row r="17" spans="3:10" hidden="1" outlineLevel="1">
      <c r="C17" s="34" t="s">
        <v>31</v>
      </c>
      <c r="D17" s="35">
        <v>6314</v>
      </c>
      <c r="E17" s="35">
        <v>104893</v>
      </c>
      <c r="F17" s="35">
        <v>236996</v>
      </c>
      <c r="G17" s="35">
        <v>46299</v>
      </c>
      <c r="H17" s="35">
        <v>394502</v>
      </c>
      <c r="I17" s="35">
        <v>453148</v>
      </c>
      <c r="J17" s="35">
        <v>847650</v>
      </c>
    </row>
    <row r="18" spans="3:10" hidden="1" outlineLevel="1">
      <c r="C18" s="34" t="s">
        <v>32</v>
      </c>
      <c r="D18" s="35">
        <v>6891</v>
      </c>
      <c r="E18" s="35">
        <v>140066</v>
      </c>
      <c r="F18" s="35">
        <v>239653</v>
      </c>
      <c r="G18" s="35">
        <v>57490</v>
      </c>
      <c r="H18" s="35">
        <v>444100</v>
      </c>
      <c r="I18" s="35">
        <v>648509</v>
      </c>
      <c r="J18" s="35">
        <v>1092609</v>
      </c>
    </row>
    <row r="19" spans="3:10" hidden="1" outlineLevel="1">
      <c r="C19" s="34" t="s">
        <v>33</v>
      </c>
      <c r="D19" s="35">
        <v>7313</v>
      </c>
      <c r="E19" s="35">
        <v>115785</v>
      </c>
      <c r="F19" s="35">
        <v>248946</v>
      </c>
      <c r="G19" s="35">
        <v>58331</v>
      </c>
      <c r="H19" s="35">
        <v>430375</v>
      </c>
      <c r="I19" s="35">
        <v>586441</v>
      </c>
      <c r="J19" s="35">
        <v>1016816</v>
      </c>
    </row>
    <row r="20" spans="3:10" hidden="1" outlineLevel="1">
      <c r="C20" s="34" t="s">
        <v>34</v>
      </c>
      <c r="D20" s="35">
        <v>4780</v>
      </c>
      <c r="E20" s="35">
        <v>101892</v>
      </c>
      <c r="F20" s="35">
        <v>224987</v>
      </c>
      <c r="G20" s="35">
        <v>46794</v>
      </c>
      <c r="H20" s="35">
        <v>378453</v>
      </c>
      <c r="I20" s="35">
        <v>431074</v>
      </c>
      <c r="J20" s="35">
        <v>809527</v>
      </c>
    </row>
    <row r="21" spans="3:10" hidden="1" outlineLevel="1">
      <c r="C21" s="34" t="s">
        <v>35</v>
      </c>
      <c r="D21" s="35">
        <v>5664</v>
      </c>
      <c r="E21" s="35">
        <v>86568</v>
      </c>
      <c r="F21" s="35">
        <v>209208</v>
      </c>
      <c r="G21" s="35">
        <v>46375</v>
      </c>
      <c r="H21" s="35">
        <v>347815</v>
      </c>
      <c r="I21" s="35">
        <v>399920</v>
      </c>
      <c r="J21" s="35">
        <v>747735</v>
      </c>
    </row>
    <row r="22" spans="3:10" hidden="1" outlineLevel="1">
      <c r="C22" s="34" t="s">
        <v>36</v>
      </c>
      <c r="D22" s="35">
        <v>7790</v>
      </c>
      <c r="E22" s="35">
        <v>113260</v>
      </c>
      <c r="F22" s="35">
        <v>215221</v>
      </c>
      <c r="G22" s="35">
        <v>47055</v>
      </c>
      <c r="H22" s="35">
        <v>383326</v>
      </c>
      <c r="I22" s="35">
        <v>514905</v>
      </c>
      <c r="J22" s="35">
        <v>898231</v>
      </c>
    </row>
    <row r="23" spans="3:10" hidden="1" outlineLevel="1">
      <c r="C23" s="34" t="s">
        <v>37</v>
      </c>
      <c r="D23" s="35">
        <v>11393</v>
      </c>
      <c r="E23" s="35">
        <v>134303</v>
      </c>
      <c r="F23" s="35">
        <v>219735</v>
      </c>
      <c r="G23" s="35">
        <v>37669</v>
      </c>
      <c r="H23" s="35">
        <v>403100</v>
      </c>
      <c r="I23" s="35">
        <v>632543</v>
      </c>
      <c r="J23" s="35">
        <v>1035643</v>
      </c>
    </row>
    <row r="24" spans="3:10" hidden="1" outlineLevel="1">
      <c r="C24" s="34" t="s">
        <v>38</v>
      </c>
      <c r="D24" s="35">
        <v>9808</v>
      </c>
      <c r="E24" s="35">
        <v>126717</v>
      </c>
      <c r="F24" s="35">
        <v>226442</v>
      </c>
      <c r="G24" s="35">
        <v>41525</v>
      </c>
      <c r="H24" s="35">
        <v>404492</v>
      </c>
      <c r="I24" s="35">
        <v>596743</v>
      </c>
      <c r="J24" s="35">
        <v>1001235</v>
      </c>
    </row>
    <row r="25" spans="3:10" hidden="1" outlineLevel="1">
      <c r="C25" s="34" t="s">
        <v>39</v>
      </c>
      <c r="D25" s="35">
        <v>12577</v>
      </c>
      <c r="E25" s="35">
        <v>137110</v>
      </c>
      <c r="F25" s="35">
        <v>248019</v>
      </c>
      <c r="G25" s="35">
        <v>41879</v>
      </c>
      <c r="H25" s="35">
        <v>439585</v>
      </c>
      <c r="I25" s="35">
        <v>643093</v>
      </c>
      <c r="J25" s="35">
        <v>1082678</v>
      </c>
    </row>
    <row r="26" spans="3:10" collapsed="1">
      <c r="C26" s="111">
        <v>2009</v>
      </c>
      <c r="D26" s="40">
        <v>99619</v>
      </c>
      <c r="E26" s="40">
        <v>1409258</v>
      </c>
      <c r="F26" s="40">
        <v>2728319</v>
      </c>
      <c r="G26" s="40">
        <v>585739</v>
      </c>
      <c r="H26" s="40">
        <v>4822935</v>
      </c>
      <c r="I26" s="40">
        <v>6449417</v>
      </c>
      <c r="J26" s="40">
        <v>11272352</v>
      </c>
    </row>
    <row r="27" spans="3:10" hidden="1" outlineLevel="1">
      <c r="C27" s="34" t="s">
        <v>28</v>
      </c>
      <c r="D27" s="35">
        <v>12796</v>
      </c>
      <c r="E27" s="35">
        <v>120903</v>
      </c>
      <c r="F27" s="35">
        <v>264755</v>
      </c>
      <c r="G27" s="35">
        <v>38283</v>
      </c>
      <c r="H27" s="35">
        <v>436737</v>
      </c>
      <c r="I27" s="35">
        <v>604787</v>
      </c>
      <c r="J27" s="35">
        <v>1041524</v>
      </c>
    </row>
    <row r="28" spans="3:10" hidden="1" outlineLevel="1">
      <c r="C28" s="34" t="s">
        <v>29</v>
      </c>
      <c r="D28" s="35">
        <v>7522</v>
      </c>
      <c r="E28" s="35">
        <v>129532</v>
      </c>
      <c r="F28" s="35">
        <v>230808</v>
      </c>
      <c r="G28" s="35">
        <v>50631</v>
      </c>
      <c r="H28" s="35">
        <v>418493</v>
      </c>
      <c r="I28" s="35">
        <v>645255</v>
      </c>
      <c r="J28" s="35">
        <v>1063748</v>
      </c>
    </row>
    <row r="29" spans="3:10" hidden="1" outlineLevel="1">
      <c r="C29" s="34" t="s">
        <v>30</v>
      </c>
      <c r="D29" s="35">
        <v>4805</v>
      </c>
      <c r="E29" s="35">
        <v>131652</v>
      </c>
      <c r="F29" s="35">
        <v>264869</v>
      </c>
      <c r="G29" s="35">
        <v>48579</v>
      </c>
      <c r="H29" s="35">
        <v>449905</v>
      </c>
      <c r="I29" s="35">
        <v>580516</v>
      </c>
      <c r="J29" s="35">
        <v>1030421</v>
      </c>
    </row>
    <row r="30" spans="3:10" hidden="1" outlineLevel="1">
      <c r="C30" s="34" t="s">
        <v>31</v>
      </c>
      <c r="D30" s="35">
        <v>8124</v>
      </c>
      <c r="E30" s="35">
        <v>120829</v>
      </c>
      <c r="F30" s="35">
        <v>240304</v>
      </c>
      <c r="G30" s="35">
        <v>55340</v>
      </c>
      <c r="H30" s="35">
        <v>424597</v>
      </c>
      <c r="I30" s="35">
        <v>516633</v>
      </c>
      <c r="J30" s="35">
        <v>941230</v>
      </c>
    </row>
    <row r="31" spans="3:10" ht="15" hidden="1" customHeight="1" outlineLevel="1">
      <c r="C31" s="34" t="s">
        <v>32</v>
      </c>
      <c r="D31" s="35">
        <v>6117</v>
      </c>
      <c r="E31" s="35">
        <v>153622</v>
      </c>
      <c r="F31" s="35">
        <v>290393</v>
      </c>
      <c r="G31" s="35">
        <v>64324</v>
      </c>
      <c r="H31" s="35">
        <v>514456</v>
      </c>
      <c r="I31" s="35">
        <v>720673</v>
      </c>
      <c r="J31" s="35">
        <v>1235129</v>
      </c>
    </row>
    <row r="32" spans="3:10" ht="15" hidden="1" customHeight="1" outlineLevel="1">
      <c r="C32" s="34" t="s">
        <v>33</v>
      </c>
      <c r="D32" s="35">
        <v>4308</v>
      </c>
      <c r="E32" s="35">
        <v>146734</v>
      </c>
      <c r="F32" s="35">
        <v>278271</v>
      </c>
      <c r="G32" s="35">
        <v>50607</v>
      </c>
      <c r="H32" s="35">
        <v>479920</v>
      </c>
      <c r="I32" s="35">
        <v>693252</v>
      </c>
      <c r="J32" s="35">
        <v>1173172</v>
      </c>
    </row>
    <row r="33" spans="3:10" ht="15" hidden="1" customHeight="1" outlineLevel="1">
      <c r="C33" s="34" t="s">
        <v>34</v>
      </c>
      <c r="D33" s="35">
        <v>7104</v>
      </c>
      <c r="E33" s="35">
        <v>125282</v>
      </c>
      <c r="F33" s="35">
        <v>236287</v>
      </c>
      <c r="G33" s="35">
        <v>51214</v>
      </c>
      <c r="H33" s="35">
        <v>419887</v>
      </c>
      <c r="I33" s="35">
        <v>568894</v>
      </c>
      <c r="J33" s="35">
        <v>988781</v>
      </c>
    </row>
    <row r="34" spans="3:10" hidden="1" outlineLevel="1">
      <c r="C34" s="34" t="s">
        <v>35</v>
      </c>
      <c r="D34" s="35">
        <v>6045</v>
      </c>
      <c r="E34" s="35">
        <v>117258</v>
      </c>
      <c r="F34" s="35">
        <v>234285</v>
      </c>
      <c r="G34" s="35">
        <v>55236</v>
      </c>
      <c r="H34" s="35">
        <v>412824</v>
      </c>
      <c r="I34" s="35">
        <v>467133</v>
      </c>
      <c r="J34" s="35">
        <v>879957</v>
      </c>
    </row>
    <row r="35" spans="3:10" ht="30" hidden="1" customHeight="1" outlineLevel="1">
      <c r="C35" s="34" t="s">
        <v>36</v>
      </c>
      <c r="D35" s="35">
        <v>6828</v>
      </c>
      <c r="E35" s="35">
        <v>119945</v>
      </c>
      <c r="F35" s="35">
        <v>229392</v>
      </c>
      <c r="G35" s="35">
        <v>59171</v>
      </c>
      <c r="H35" s="35">
        <v>415336</v>
      </c>
      <c r="I35" s="35">
        <v>564901</v>
      </c>
      <c r="J35" s="35">
        <v>980237</v>
      </c>
    </row>
    <row r="36" spans="3:10" hidden="1" outlineLevel="1">
      <c r="C36" s="34" t="s">
        <v>37</v>
      </c>
      <c r="D36" s="35">
        <v>13378</v>
      </c>
      <c r="E36" s="35">
        <v>146610</v>
      </c>
      <c r="F36" s="35">
        <v>272455</v>
      </c>
      <c r="G36" s="35">
        <v>61028</v>
      </c>
      <c r="H36" s="35">
        <v>493471</v>
      </c>
      <c r="I36" s="35">
        <v>742534</v>
      </c>
      <c r="J36" s="35">
        <v>1236005</v>
      </c>
    </row>
    <row r="37" spans="3:10" ht="30" hidden="1" customHeight="1" outlineLevel="1">
      <c r="C37" s="34" t="s">
        <v>38</v>
      </c>
      <c r="D37" s="35">
        <v>11601</v>
      </c>
      <c r="E37" s="35">
        <v>137046</v>
      </c>
      <c r="F37" s="35">
        <v>266411</v>
      </c>
      <c r="G37" s="35">
        <v>55712</v>
      </c>
      <c r="H37" s="35">
        <v>470770</v>
      </c>
      <c r="I37" s="35">
        <v>729781</v>
      </c>
      <c r="J37" s="35">
        <v>1200551</v>
      </c>
    </row>
    <row r="38" spans="3:10" hidden="1" outlineLevel="1">
      <c r="C38" s="34" t="s">
        <v>39</v>
      </c>
      <c r="D38" s="35">
        <v>12633</v>
      </c>
      <c r="E38" s="35">
        <v>148274</v>
      </c>
      <c r="F38" s="35">
        <v>274908</v>
      </c>
      <c r="G38" s="35">
        <v>55057</v>
      </c>
      <c r="H38" s="35">
        <v>490872</v>
      </c>
      <c r="I38" s="35">
        <v>717961</v>
      </c>
      <c r="J38" s="35">
        <v>1208833</v>
      </c>
    </row>
    <row r="39" spans="3:10" collapsed="1">
      <c r="C39" s="112">
        <v>2008</v>
      </c>
      <c r="D39" s="42">
        <v>101261</v>
      </c>
      <c r="E39" s="42">
        <v>1597687</v>
      </c>
      <c r="F39" s="42">
        <v>3083138</v>
      </c>
      <c r="G39" s="42">
        <v>645182</v>
      </c>
      <c r="H39" s="42">
        <v>5427268</v>
      </c>
      <c r="I39" s="42">
        <v>7552320</v>
      </c>
      <c r="J39" s="42">
        <v>12979588</v>
      </c>
    </row>
    <row r="40" spans="3:10" hidden="1" outlineLevel="1">
      <c r="C40" s="34" t="s">
        <v>28</v>
      </c>
      <c r="D40" s="35">
        <v>11016</v>
      </c>
      <c r="E40" s="35">
        <v>129619</v>
      </c>
      <c r="F40" s="35">
        <v>238097</v>
      </c>
      <c r="G40" s="35">
        <v>50502</v>
      </c>
      <c r="H40" s="35">
        <v>429234</v>
      </c>
      <c r="I40" s="35">
        <v>699601</v>
      </c>
      <c r="J40" s="35">
        <v>1128835</v>
      </c>
    </row>
    <row r="41" spans="3:10" hidden="1" outlineLevel="1">
      <c r="C41" s="34" t="s">
        <v>29</v>
      </c>
      <c r="D41" s="35">
        <v>9512</v>
      </c>
      <c r="E41" s="35">
        <v>148519</v>
      </c>
      <c r="F41" s="35">
        <v>236270</v>
      </c>
      <c r="G41" s="35">
        <v>58660</v>
      </c>
      <c r="H41" s="35">
        <v>452961</v>
      </c>
      <c r="I41" s="35">
        <v>676229</v>
      </c>
      <c r="J41" s="35">
        <v>1129190</v>
      </c>
    </row>
    <row r="42" spans="3:10" hidden="1" outlineLevel="1">
      <c r="C42" s="34" t="s">
        <v>30</v>
      </c>
      <c r="D42" s="35">
        <v>7507</v>
      </c>
      <c r="E42" s="35">
        <v>145397</v>
      </c>
      <c r="F42" s="35">
        <v>236984</v>
      </c>
      <c r="G42" s="35">
        <v>51812</v>
      </c>
      <c r="H42" s="35">
        <v>441700</v>
      </c>
      <c r="I42" s="35">
        <v>595708</v>
      </c>
      <c r="J42" s="35">
        <v>1037408</v>
      </c>
    </row>
    <row r="43" spans="3:10" hidden="1" outlineLevel="1">
      <c r="C43" s="34" t="s">
        <v>31</v>
      </c>
      <c r="D43" s="35">
        <v>6002</v>
      </c>
      <c r="E43" s="35">
        <v>135494</v>
      </c>
      <c r="F43" s="35">
        <v>245989</v>
      </c>
      <c r="G43" s="35">
        <v>47873</v>
      </c>
      <c r="H43" s="35">
        <v>435358</v>
      </c>
      <c r="I43" s="35">
        <v>512212</v>
      </c>
      <c r="J43" s="35">
        <v>947570</v>
      </c>
    </row>
    <row r="44" spans="3:10" hidden="1" outlineLevel="1">
      <c r="C44" s="34" t="s">
        <v>32</v>
      </c>
      <c r="D44" s="35">
        <v>8722</v>
      </c>
      <c r="E44" s="35">
        <v>165347</v>
      </c>
      <c r="F44" s="35">
        <v>271046</v>
      </c>
      <c r="G44" s="35">
        <v>74287</v>
      </c>
      <c r="H44" s="35">
        <v>519402</v>
      </c>
      <c r="I44" s="35">
        <v>698427</v>
      </c>
      <c r="J44" s="35">
        <v>1217829</v>
      </c>
    </row>
    <row r="45" spans="3:10" hidden="1" outlineLevel="1">
      <c r="C45" s="34" t="s">
        <v>33</v>
      </c>
      <c r="D45" s="35">
        <v>7677</v>
      </c>
      <c r="E45" s="35">
        <v>136924</v>
      </c>
      <c r="F45" s="35">
        <v>280671</v>
      </c>
      <c r="G45" s="35">
        <v>58079</v>
      </c>
      <c r="H45" s="35">
        <v>483351</v>
      </c>
      <c r="I45" s="35">
        <v>623812</v>
      </c>
      <c r="J45" s="35">
        <v>1107163</v>
      </c>
    </row>
    <row r="46" spans="3:10" hidden="1" outlineLevel="1">
      <c r="C46" s="34" t="s">
        <v>34</v>
      </c>
      <c r="D46" s="35">
        <v>6168</v>
      </c>
      <c r="E46" s="35">
        <v>113688</v>
      </c>
      <c r="F46" s="35">
        <v>245145</v>
      </c>
      <c r="G46" s="35">
        <v>40966</v>
      </c>
      <c r="H46" s="35">
        <v>405967</v>
      </c>
      <c r="I46" s="35">
        <v>464906</v>
      </c>
      <c r="J46" s="35">
        <v>870873</v>
      </c>
    </row>
    <row r="47" spans="3:10" hidden="1" outlineLevel="1">
      <c r="C47" s="34" t="s">
        <v>35</v>
      </c>
      <c r="D47" s="35">
        <v>6782</v>
      </c>
      <c r="E47" s="35">
        <v>104687</v>
      </c>
      <c r="F47" s="35">
        <v>232424</v>
      </c>
      <c r="G47" s="35">
        <v>42154</v>
      </c>
      <c r="H47" s="35">
        <v>386047</v>
      </c>
      <c r="I47" s="35">
        <v>457477</v>
      </c>
      <c r="J47" s="35">
        <v>843524</v>
      </c>
    </row>
    <row r="48" spans="3:10" hidden="1" outlineLevel="1">
      <c r="C48" s="34" t="s">
        <v>36</v>
      </c>
      <c r="D48" s="35">
        <v>8880</v>
      </c>
      <c r="E48" s="35">
        <v>120933</v>
      </c>
      <c r="F48" s="35">
        <v>226097</v>
      </c>
      <c r="G48" s="35">
        <v>46121</v>
      </c>
      <c r="H48" s="35">
        <v>402031</v>
      </c>
      <c r="I48" s="35">
        <v>519301</v>
      </c>
      <c r="J48" s="35">
        <v>921332</v>
      </c>
    </row>
    <row r="49" spans="3:10" hidden="1" outlineLevel="1">
      <c r="C49" s="34" t="s">
        <v>37</v>
      </c>
      <c r="D49" s="35">
        <v>13679</v>
      </c>
      <c r="E49" s="35">
        <v>143472</v>
      </c>
      <c r="F49" s="35">
        <v>272734</v>
      </c>
      <c r="G49" s="35">
        <v>60481</v>
      </c>
      <c r="H49" s="35">
        <v>490366</v>
      </c>
      <c r="I49" s="35">
        <v>671119</v>
      </c>
      <c r="J49" s="35">
        <v>1161485</v>
      </c>
    </row>
    <row r="50" spans="3:10" hidden="1" outlineLevel="1">
      <c r="C50" s="34" t="s">
        <v>38</v>
      </c>
      <c r="D50" s="35">
        <v>9244</v>
      </c>
      <c r="E50" s="35">
        <v>129454</v>
      </c>
      <c r="F50" s="35">
        <v>232524</v>
      </c>
      <c r="G50" s="35">
        <v>58814</v>
      </c>
      <c r="H50" s="35">
        <v>430036</v>
      </c>
      <c r="I50" s="35">
        <v>657385</v>
      </c>
      <c r="J50" s="35">
        <v>1087421</v>
      </c>
    </row>
    <row r="51" spans="3:10" hidden="1" outlineLevel="1">
      <c r="C51" s="34" t="s">
        <v>39</v>
      </c>
      <c r="D51" s="35">
        <v>9359</v>
      </c>
      <c r="E51" s="35">
        <v>146068</v>
      </c>
      <c r="F51" s="35">
        <v>269950</v>
      </c>
      <c r="G51" s="35">
        <v>55509</v>
      </c>
      <c r="H51" s="35">
        <v>480886</v>
      </c>
      <c r="I51" s="35">
        <v>655183</v>
      </c>
      <c r="J51" s="35">
        <v>1136069</v>
      </c>
    </row>
    <row r="52" spans="3:10" collapsed="1">
      <c r="C52" s="112">
        <v>2007</v>
      </c>
      <c r="D52" s="42">
        <v>104548</v>
      </c>
      <c r="E52" s="42">
        <v>1619602</v>
      </c>
      <c r="F52" s="42">
        <v>2987931</v>
      </c>
      <c r="G52" s="42">
        <v>645258</v>
      </c>
      <c r="H52" s="42">
        <v>5357339</v>
      </c>
      <c r="I52" s="42">
        <v>7231360</v>
      </c>
      <c r="J52" s="42">
        <v>12588699</v>
      </c>
    </row>
    <row r="53" spans="3:10" hidden="1" outlineLevel="1">
      <c r="C53" s="34" t="s">
        <v>28</v>
      </c>
      <c r="D53" s="35">
        <v>11052</v>
      </c>
      <c r="E53" s="35">
        <v>120198</v>
      </c>
      <c r="F53" s="35">
        <v>266704</v>
      </c>
      <c r="G53" s="35">
        <v>62736</v>
      </c>
      <c r="H53" s="35">
        <v>460690</v>
      </c>
      <c r="I53" s="35">
        <v>658135</v>
      </c>
      <c r="J53" s="35">
        <v>1118825</v>
      </c>
    </row>
    <row r="54" spans="3:10" hidden="1" outlineLevel="1">
      <c r="C54" s="34" t="s">
        <v>29</v>
      </c>
      <c r="D54" s="35">
        <v>9521</v>
      </c>
      <c r="E54" s="35">
        <v>131270</v>
      </c>
      <c r="F54" s="35">
        <v>240055</v>
      </c>
      <c r="G54" s="35">
        <v>58486</v>
      </c>
      <c r="H54" s="35">
        <v>439332</v>
      </c>
      <c r="I54" s="35">
        <v>655341</v>
      </c>
      <c r="J54" s="35">
        <v>1094673</v>
      </c>
    </row>
    <row r="55" spans="3:10" hidden="1" outlineLevel="1">
      <c r="C55" s="34" t="s">
        <v>30</v>
      </c>
      <c r="D55" s="35">
        <v>8387</v>
      </c>
      <c r="E55" s="35">
        <v>150166</v>
      </c>
      <c r="F55" s="35">
        <v>276248</v>
      </c>
      <c r="G55" s="35">
        <v>53267</v>
      </c>
      <c r="H55" s="35">
        <v>488068</v>
      </c>
      <c r="I55" s="35">
        <v>674103</v>
      </c>
      <c r="J55" s="35">
        <v>1162171</v>
      </c>
    </row>
    <row r="56" spans="3:10" hidden="1" outlineLevel="1">
      <c r="C56" s="34" t="s">
        <v>31</v>
      </c>
      <c r="D56" s="35">
        <v>7141</v>
      </c>
      <c r="E56" s="35">
        <v>137999</v>
      </c>
      <c r="F56" s="35">
        <v>260156</v>
      </c>
      <c r="G56" s="35">
        <v>58885</v>
      </c>
      <c r="H56" s="35">
        <v>464181</v>
      </c>
      <c r="I56" s="35">
        <v>577906</v>
      </c>
      <c r="J56" s="35">
        <v>1042087</v>
      </c>
    </row>
    <row r="57" spans="3:10" hidden="1" outlineLevel="1">
      <c r="C57" s="34" t="s">
        <v>32</v>
      </c>
      <c r="D57" s="35">
        <v>13669</v>
      </c>
      <c r="E57" s="35">
        <v>173648</v>
      </c>
      <c r="F57" s="35">
        <v>279830</v>
      </c>
      <c r="G57" s="35">
        <v>72707</v>
      </c>
      <c r="H57" s="35">
        <v>539854</v>
      </c>
      <c r="I57" s="35">
        <v>812708</v>
      </c>
      <c r="J57" s="35">
        <v>1352562</v>
      </c>
    </row>
    <row r="58" spans="3:10" hidden="1" outlineLevel="1">
      <c r="C58" s="34" t="s">
        <v>33</v>
      </c>
      <c r="D58" s="35">
        <v>9857</v>
      </c>
      <c r="E58" s="35">
        <v>160319</v>
      </c>
      <c r="F58" s="35">
        <v>262371</v>
      </c>
      <c r="G58" s="35">
        <v>67049</v>
      </c>
      <c r="H58" s="35">
        <v>499596</v>
      </c>
      <c r="I58" s="35">
        <v>705618</v>
      </c>
      <c r="J58" s="35">
        <v>1205214</v>
      </c>
    </row>
    <row r="59" spans="3:10" hidden="1" outlineLevel="1">
      <c r="C59" s="34" t="s">
        <v>34</v>
      </c>
      <c r="D59" s="35">
        <v>6964</v>
      </c>
      <c r="E59" s="35">
        <v>127812</v>
      </c>
      <c r="F59" s="35">
        <v>250027</v>
      </c>
      <c r="G59" s="35">
        <v>55405</v>
      </c>
      <c r="H59" s="35">
        <v>440208</v>
      </c>
      <c r="I59" s="35">
        <v>522953</v>
      </c>
      <c r="J59" s="35">
        <v>963161</v>
      </c>
    </row>
    <row r="60" spans="3:10" hidden="1" outlineLevel="1">
      <c r="C60" s="34" t="s">
        <v>35</v>
      </c>
      <c r="D60" s="35">
        <v>7850</v>
      </c>
      <c r="E60" s="35">
        <v>113170</v>
      </c>
      <c r="F60" s="35">
        <v>235864</v>
      </c>
      <c r="G60" s="35">
        <v>56830</v>
      </c>
      <c r="H60" s="35">
        <v>413714</v>
      </c>
      <c r="I60" s="35">
        <v>479771</v>
      </c>
      <c r="J60" s="35">
        <v>893485</v>
      </c>
    </row>
    <row r="61" spans="3:10" hidden="1" outlineLevel="1">
      <c r="C61" s="34" t="s">
        <v>36</v>
      </c>
      <c r="D61" s="35">
        <v>10251</v>
      </c>
      <c r="E61" s="35">
        <v>133737</v>
      </c>
      <c r="F61" s="35">
        <v>232276</v>
      </c>
      <c r="G61" s="35">
        <v>67346</v>
      </c>
      <c r="H61" s="35">
        <v>443610</v>
      </c>
      <c r="I61" s="35">
        <v>609280</v>
      </c>
      <c r="J61" s="35">
        <v>1052890</v>
      </c>
    </row>
    <row r="62" spans="3:10" hidden="1" outlineLevel="1">
      <c r="C62" s="34" t="s">
        <v>37</v>
      </c>
      <c r="D62" s="35">
        <v>12509</v>
      </c>
      <c r="E62" s="35">
        <v>147622</v>
      </c>
      <c r="F62" s="35">
        <v>250921</v>
      </c>
      <c r="G62" s="35">
        <v>56841</v>
      </c>
      <c r="H62" s="35">
        <v>467893</v>
      </c>
      <c r="I62" s="35">
        <v>705670</v>
      </c>
      <c r="J62" s="35">
        <v>1173563</v>
      </c>
    </row>
    <row r="63" spans="3:10" hidden="1" outlineLevel="1">
      <c r="C63" s="34" t="s">
        <v>38</v>
      </c>
      <c r="D63" s="35">
        <v>10900</v>
      </c>
      <c r="E63" s="35">
        <v>132858</v>
      </c>
      <c r="F63" s="35">
        <v>210472</v>
      </c>
      <c r="G63" s="35">
        <v>53643</v>
      </c>
      <c r="H63" s="35">
        <v>407873</v>
      </c>
      <c r="I63" s="35">
        <v>681276</v>
      </c>
      <c r="J63" s="35">
        <v>1089149</v>
      </c>
    </row>
    <row r="64" spans="3:10" hidden="1" outlineLevel="1">
      <c r="C64" s="34" t="s">
        <v>39</v>
      </c>
      <c r="D64" s="35">
        <v>10761</v>
      </c>
      <c r="E64" s="35">
        <v>147567</v>
      </c>
      <c r="F64" s="35">
        <v>245363</v>
      </c>
      <c r="G64" s="35">
        <v>52661</v>
      </c>
      <c r="H64" s="35">
        <v>456352</v>
      </c>
      <c r="I64" s="35">
        <v>700387</v>
      </c>
      <c r="J64" s="35">
        <v>1156739</v>
      </c>
    </row>
    <row r="65" spans="3:10" collapsed="1">
      <c r="C65" s="112">
        <v>2006</v>
      </c>
      <c r="D65" s="42">
        <v>118862</v>
      </c>
      <c r="E65" s="42">
        <v>1676366</v>
      </c>
      <c r="F65" s="42">
        <v>3010287</v>
      </c>
      <c r="G65" s="42">
        <v>715856</v>
      </c>
      <c r="H65" s="42">
        <v>5521371</v>
      </c>
      <c r="I65" s="42">
        <v>7783148</v>
      </c>
      <c r="J65" s="42">
        <v>13304519</v>
      </c>
    </row>
    <row r="66" spans="3:10">
      <c r="C66" s="591" t="s">
        <v>23</v>
      </c>
      <c r="D66" s="591"/>
      <c r="E66" s="591"/>
      <c r="F66" s="591"/>
      <c r="G66" s="591"/>
      <c r="H66" s="591"/>
      <c r="I66" s="591"/>
      <c r="J66" s="591"/>
    </row>
  </sheetData>
  <mergeCells count="2">
    <mergeCell ref="C3:J3"/>
    <mergeCell ref="C66:J6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C2:J53"/>
  <sheetViews>
    <sheetView showGridLines="0" showRowColHeaders="0" zoomScaleNormal="100" workbookViewId="0">
      <selection activeCell="L4" sqref="L4"/>
    </sheetView>
  </sheetViews>
  <sheetFormatPr baseColWidth="10" defaultRowHeight="15" outlineLevelRow="1"/>
  <cols>
    <col min="1" max="1" width="14.28515625" customWidth="1"/>
    <col min="9" max="9" width="14" customWidth="1"/>
    <col min="12" max="12" width="12.85546875" customWidth="1"/>
  </cols>
  <sheetData>
    <row r="2" spans="3:10" ht="42.75" customHeight="1"/>
    <row r="3" spans="3:10" ht="30" customHeight="1">
      <c r="C3" s="590" t="s">
        <v>199</v>
      </c>
      <c r="D3" s="590"/>
      <c r="E3" s="590"/>
      <c r="F3" s="590"/>
      <c r="G3" s="590"/>
      <c r="H3" s="590"/>
      <c r="I3" s="590"/>
      <c r="J3" s="590"/>
    </row>
    <row r="4" spans="3:10" ht="45" customHeight="1">
      <c r="C4" s="108"/>
      <c r="D4" s="85" t="s">
        <v>97</v>
      </c>
      <c r="E4" s="85" t="s">
        <v>98</v>
      </c>
      <c r="F4" s="85" t="s">
        <v>99</v>
      </c>
      <c r="G4" s="85" t="s">
        <v>100</v>
      </c>
      <c r="H4" s="109" t="s">
        <v>25</v>
      </c>
      <c r="I4" s="109" t="s">
        <v>101</v>
      </c>
      <c r="J4" s="110" t="s">
        <v>27</v>
      </c>
    </row>
    <row r="5" spans="3:10">
      <c r="C5" s="34" t="s">
        <v>32</v>
      </c>
      <c r="D5" s="228">
        <f>IFERROR('tablas pernocta cat ev anual'!D5/'tablas pernocta cat ev anual'!D18-1,"-")</f>
        <v>0.11768974024089385</v>
      </c>
      <c r="E5" s="228">
        <f>IFERROR('tablas pernocta cat ev anual'!E5/'tablas pernocta cat ev anual'!E18-1,"-")</f>
        <v>-2.4160038838833109E-2</v>
      </c>
      <c r="F5" s="228">
        <f>IFERROR('tablas pernocta cat ev anual'!F5/'tablas pernocta cat ev anual'!F18-1,"-")</f>
        <v>0.28110643305111971</v>
      </c>
      <c r="G5" s="228">
        <f>IFERROR('tablas pernocta cat ev anual'!G5/'tablas pernocta cat ev anual'!G18-1,"-")</f>
        <v>8.4658201426335067E-2</v>
      </c>
      <c r="H5" s="228">
        <f>IFERROR('tablas pernocta cat ev anual'!H5/'tablas pernocta cat ev anual'!H18-1,"-")</f>
        <v>0.15686106732717864</v>
      </c>
      <c r="I5" s="228">
        <f>IFERROR('tablas pernocta cat ev anual'!I5/'tablas pernocta cat ev anual'!I18-1,"-")</f>
        <v>4.3052602199815659E-3</v>
      </c>
      <c r="J5" s="228">
        <f>IFERROR('tablas pernocta cat ev anual'!J5/'tablas pernocta cat ev anual'!J18-1,"-")</f>
        <v>6.6312834692007883E-2</v>
      </c>
    </row>
    <row r="6" spans="3:10">
      <c r="C6" s="34" t="s">
        <v>33</v>
      </c>
      <c r="D6" s="228">
        <f>IFERROR('tablas pernocta cat ev anual'!D6/'tablas pernocta cat ev anual'!D19-1,"-")</f>
        <v>-0.11746205387665798</v>
      </c>
      <c r="E6" s="228">
        <f>IFERROR('tablas pernocta cat ev anual'!E6/'tablas pernocta cat ev anual'!E19-1,"-")</f>
        <v>1.5390594636610855E-2</v>
      </c>
      <c r="F6" s="228">
        <f>IFERROR('tablas pernocta cat ev anual'!F6/'tablas pernocta cat ev anual'!F19-1,"-")</f>
        <v>0.20269054333068226</v>
      </c>
      <c r="G6" s="228">
        <f>IFERROR('tablas pernocta cat ev anual'!G6/'tablas pernocta cat ev anual'!G19-1,"-")</f>
        <v>-0.114536010011829</v>
      </c>
      <c r="H6" s="228">
        <f>IFERROR('tablas pernocta cat ev anual'!H6/'tablas pernocta cat ev anual'!H19-1,"-")</f>
        <v>0.10386523380772572</v>
      </c>
      <c r="I6" s="228">
        <f>IFERROR('tablas pernocta cat ev anual'!I6/'tablas pernocta cat ev anual'!I19-1,"-")</f>
        <v>2.7729984772551619E-2</v>
      </c>
      <c r="J6" s="228">
        <f>IFERROR('tablas pernocta cat ev anual'!J6/'tablas pernocta cat ev anual'!J19-1,"-")</f>
        <v>5.9954800081823967E-2</v>
      </c>
    </row>
    <row r="7" spans="3:10">
      <c r="C7" s="34" t="s">
        <v>34</v>
      </c>
      <c r="D7" s="228">
        <f>IFERROR('tablas pernocta cat ev anual'!D7/'tablas pernocta cat ev anual'!D20-1,"-")</f>
        <v>0.38807531380753146</v>
      </c>
      <c r="E7" s="228">
        <f>IFERROR('tablas pernocta cat ev anual'!E7/'tablas pernocta cat ev anual'!E20-1,"-")</f>
        <v>-0.14096298041063082</v>
      </c>
      <c r="F7" s="228">
        <f>IFERROR('tablas pernocta cat ev anual'!F7/'tablas pernocta cat ev anual'!F20-1,"-")</f>
        <v>9.8427909168085304E-2</v>
      </c>
      <c r="G7" s="228">
        <f>IFERROR('tablas pernocta cat ev anual'!G7/'tablas pernocta cat ev anual'!G20-1,"-")</f>
        <v>-4.3467111168098427E-2</v>
      </c>
      <c r="H7" s="228">
        <f>IFERROR('tablas pernocta cat ev anual'!H7/'tablas pernocta cat ev anual'!H20-1,"-")</f>
        <v>2.0089680885076788E-2</v>
      </c>
      <c r="I7" s="228">
        <f>IFERROR('tablas pernocta cat ev anual'!I7/'tablas pernocta cat ev anual'!I20-1,"-")</f>
        <v>5.7224513656587872E-2</v>
      </c>
      <c r="J7" s="228">
        <f>IFERROR('tablas pernocta cat ev anual'!J7/'tablas pernocta cat ev anual'!J20-1,"-")</f>
        <v>3.9864019359453051E-2</v>
      </c>
    </row>
    <row r="8" spans="3:10">
      <c r="C8" s="34" t="s">
        <v>35</v>
      </c>
      <c r="D8" s="228">
        <f>IFERROR('tablas pernocta cat ev anual'!D8/'tablas pernocta cat ev anual'!D21-1,"-")</f>
        <v>-0.25406073446327682</v>
      </c>
      <c r="E8" s="228">
        <f>IFERROR('tablas pernocta cat ev anual'!E8/'tablas pernocta cat ev anual'!E21-1,"-")</f>
        <v>0.12704463543110611</v>
      </c>
      <c r="F8" s="228">
        <f>IFERROR('tablas pernocta cat ev anual'!F8/'tablas pernocta cat ev anual'!F21-1,"-")</f>
        <v>7.3142518450537208E-2</v>
      </c>
      <c r="G8" s="228">
        <f>IFERROR('tablas pernocta cat ev anual'!G8/'tablas pernocta cat ev anual'!G21-1,"-")</f>
        <v>-0.10635040431266851</v>
      </c>
      <c r="H8" s="228">
        <f>IFERROR('tablas pernocta cat ev anual'!H8/'tablas pernocta cat ev anual'!H21-1,"-")</f>
        <v>5.7297701364231068E-2</v>
      </c>
      <c r="I8" s="228">
        <f>IFERROR('tablas pernocta cat ev anual'!I8/'tablas pernocta cat ev anual'!I21-1,"-")</f>
        <v>-2.3887277455491129E-2</v>
      </c>
      <c r="J8" s="228">
        <f>IFERROR('tablas pernocta cat ev anual'!J8/'tablas pernocta cat ev anual'!J21-1,"-")</f>
        <v>1.3876573919904711E-2</v>
      </c>
    </row>
    <row r="9" spans="3:10">
      <c r="C9" s="34" t="s">
        <v>36</v>
      </c>
      <c r="D9" s="228">
        <f>IFERROR('tablas pernocta cat ev anual'!D9/'tablas pernocta cat ev anual'!D22-1,"-")</f>
        <v>0.1242618741976893</v>
      </c>
      <c r="E9" s="228">
        <f>IFERROR('tablas pernocta cat ev anual'!E9/'tablas pernocta cat ev anual'!E22-1,"-")</f>
        <v>-0.16873565248101707</v>
      </c>
      <c r="F9" s="228">
        <f>IFERROR('tablas pernocta cat ev anual'!F9/'tablas pernocta cat ev anual'!F22-1,"-")</f>
        <v>1.892473318124166E-2</v>
      </c>
      <c r="G9" s="228">
        <f>IFERROR('tablas pernocta cat ev anual'!G9/'tablas pernocta cat ev anual'!G22-1,"-")</f>
        <v>0.1396875996174689</v>
      </c>
      <c r="H9" s="228">
        <f>IFERROR('tablas pernocta cat ev anual'!H9/'tablas pernocta cat ev anual'!H22-1,"-")</f>
        <v>-1.955776545290433E-2</v>
      </c>
      <c r="I9" s="228">
        <f>IFERROR('tablas pernocta cat ev anual'!I9/'tablas pernocta cat ev anual'!I22-1,"-")</f>
        <v>-0.13342655441294993</v>
      </c>
      <c r="J9" s="228">
        <f>IFERROR('tablas pernocta cat ev anual'!J9/'tablas pernocta cat ev anual'!J22-1,"-")</f>
        <v>-8.4832298150475771E-2</v>
      </c>
    </row>
    <row r="10" spans="3:10">
      <c r="C10" s="34" t="s">
        <v>37</v>
      </c>
      <c r="D10" s="228">
        <f>IFERROR('tablas pernocta cat ev anual'!D10/'tablas pernocta cat ev anual'!D23-1,"-")</f>
        <v>-0.19933292372509437</v>
      </c>
      <c r="E10" s="228">
        <f>IFERROR('tablas pernocta cat ev anual'!E10/'tablas pernocta cat ev anual'!E23-1,"-")</f>
        <v>1.3998198104285819E-3</v>
      </c>
      <c r="F10" s="228">
        <f>IFERROR('tablas pernocta cat ev anual'!F10/'tablas pernocta cat ev anual'!F23-1,"-")</f>
        <v>6.3153343800486983E-2</v>
      </c>
      <c r="G10" s="228">
        <f>IFERROR('tablas pernocta cat ev anual'!G10/'tablas pernocta cat ev anual'!G23-1,"-")</f>
        <v>0.40524038333908519</v>
      </c>
      <c r="H10" s="228">
        <f>IFERROR('tablas pernocta cat ev anual'!H10/'tablas pernocta cat ev anual'!H23-1,"-")</f>
        <v>6.7127263706276308E-2</v>
      </c>
      <c r="I10" s="228">
        <f>IFERROR('tablas pernocta cat ev anual'!I10/'tablas pernocta cat ev anual'!I23-1,"-")</f>
        <v>-7.850375389499209E-2</v>
      </c>
      <c r="J10" s="228">
        <f>IFERROR('tablas pernocta cat ev anual'!J10/'tablas pernocta cat ev anual'!J23-1,"-")</f>
        <v>-2.182026045654728E-2</v>
      </c>
    </row>
    <row r="11" spans="3:10">
      <c r="C11" s="34" t="s">
        <v>38</v>
      </c>
      <c r="D11" s="228">
        <f>IFERROR('tablas pernocta cat ev anual'!D11/'tablas pernocta cat ev anual'!D24-1,"-")</f>
        <v>-0.18005709624796085</v>
      </c>
      <c r="E11" s="228">
        <f>IFERROR('tablas pernocta cat ev anual'!E11/'tablas pernocta cat ev anual'!E24-1,"-")</f>
        <v>-2.89385007536479E-2</v>
      </c>
      <c r="F11" s="228">
        <f>IFERROR('tablas pernocta cat ev anual'!F11/'tablas pernocta cat ev anual'!F24-1,"-")</f>
        <v>-5.0326352885065484E-2</v>
      </c>
      <c r="G11" s="228">
        <f>IFERROR('tablas pernocta cat ev anual'!G11/'tablas pernocta cat ev anual'!G24-1,"-")</f>
        <v>0.12197471402769411</v>
      </c>
      <c r="H11" s="228">
        <f>IFERROR('tablas pernocta cat ev anual'!H11/'tablas pernocta cat ev anual'!H24-1,"-")</f>
        <v>-2.9083393491095011E-2</v>
      </c>
      <c r="I11" s="228">
        <f>IFERROR('tablas pernocta cat ev anual'!I11/'tablas pernocta cat ev anual'!I24-1,"-")</f>
        <v>-8.1381767360488522E-2</v>
      </c>
      <c r="J11" s="228">
        <f>IFERROR('tablas pernocta cat ev anual'!J11/'tablas pernocta cat ev anual'!J24-1,"-")</f>
        <v>-6.0253586820276928E-2</v>
      </c>
    </row>
    <row r="12" spans="3:10">
      <c r="C12" s="34" t="s">
        <v>39</v>
      </c>
      <c r="D12" s="228">
        <f>IFERROR('tablas pernocta cat ev anual'!D12/'tablas pernocta cat ev anual'!D25-1,"-")</f>
        <v>-0.21404150433330682</v>
      </c>
      <c r="E12" s="228">
        <f>IFERROR('tablas pernocta cat ev anual'!E12/'tablas pernocta cat ev anual'!E25-1,"-")</f>
        <v>9.2312741594340331E-2</v>
      </c>
      <c r="F12" s="228">
        <f>IFERROR('tablas pernocta cat ev anual'!F12/'tablas pernocta cat ev anual'!F25-1,"-")</f>
        <v>-4.5423939294973348E-2</v>
      </c>
      <c r="G12" s="228">
        <f>IFERROR('tablas pernocta cat ev anual'!G12/'tablas pernocta cat ev anual'!G25-1,"-")</f>
        <v>0.24895532367057482</v>
      </c>
      <c r="H12" s="228">
        <f>IFERROR('tablas pernocta cat ev anual'!H12/'tablas pernocta cat ev anual'!H25-1,"-")</f>
        <v>2.0758215134729419E-2</v>
      </c>
      <c r="I12" s="228">
        <f>IFERROR('tablas pernocta cat ev anual'!I12/'tablas pernocta cat ev anual'!I25-1,"-")</f>
        <v>-0.10758630555767201</v>
      </c>
      <c r="J12" s="228">
        <f>IFERROR('tablas pernocta cat ev anual'!J12/'tablas pernocta cat ev anual'!J25-1,"-")</f>
        <v>-5.5476328141885189E-2</v>
      </c>
    </row>
    <row r="13" spans="3:10" ht="30">
      <c r="C13" s="37" t="str">
        <f>actualizaciones!$A$2</f>
        <v xml:space="preserve">acumulado agosto 2010 </v>
      </c>
      <c r="D13" s="229">
        <v>-8.1445572067174066E-2</v>
      </c>
      <c r="E13" s="229">
        <v>-1.559065021382211E-2</v>
      </c>
      <c r="F13" s="229">
        <v>8.2175033334042968E-2</v>
      </c>
      <c r="G13" s="229">
        <v>7.570309558281485E-2</v>
      </c>
      <c r="H13" s="229">
        <v>4.9150699142064713E-2</v>
      </c>
      <c r="I13" s="229">
        <v>-4.5347330071579539E-2</v>
      </c>
      <c r="J13" s="229">
        <v>-5.6118349805074352E-3</v>
      </c>
    </row>
    <row r="14" spans="3:10" hidden="1" outlineLevel="1">
      <c r="C14" s="34" t="s">
        <v>28</v>
      </c>
      <c r="D14" s="228">
        <f>IFERROR('tablas pernocta cat ev anual'!D14/'tablas pernocta cat ev anual'!D27-1,"-")</f>
        <v>-0.32728977805564241</v>
      </c>
      <c r="E14" s="228">
        <f>IFERROR('tablas pernocta cat ev anual'!E14/'tablas pernocta cat ev anual'!E27-1,"-")</f>
        <v>-3.3613723398095985E-2</v>
      </c>
      <c r="F14" s="228">
        <f>IFERROR('tablas pernocta cat ev anual'!F14/'tablas pernocta cat ev anual'!F27-1,"-")</f>
        <v>-0.20256463522879642</v>
      </c>
      <c r="G14" s="228">
        <f>IFERROR('tablas pernocta cat ev anual'!G14/'tablas pernocta cat ev anual'!G27-1,"-")</f>
        <v>0.2942820573100331</v>
      </c>
      <c r="H14" s="228">
        <f>IFERROR('tablas pernocta cat ev anual'!H14/'tablas pernocta cat ev anual'!H27-1,"-")</f>
        <v>-0.11589583662478786</v>
      </c>
      <c r="I14" s="228">
        <f>IFERROR('tablas pernocta cat ev anual'!I14/'tablas pernocta cat ev anual'!I27-1,"-")</f>
        <v>-0.123387242119953</v>
      </c>
      <c r="J14" s="228">
        <f>IFERROR('tablas pernocta cat ev anual'!J14/'tablas pernocta cat ev anual'!J27-1,"-")</f>
        <v>-0.12024590887968012</v>
      </c>
    </row>
    <row r="15" spans="3:10" hidden="1" outlineLevel="1">
      <c r="C15" s="34" t="s">
        <v>29</v>
      </c>
      <c r="D15" s="228">
        <f>IFERROR('tablas pernocta cat ev anual'!D15/'tablas pernocta cat ev anual'!D28-1,"-")</f>
        <v>0.32969954799255508</v>
      </c>
      <c r="E15" s="228">
        <f>IFERROR('tablas pernocta cat ev anual'!E15/'tablas pernocta cat ev anual'!E28-1,"-")</f>
        <v>-0.13295556310409784</v>
      </c>
      <c r="F15" s="228">
        <f>IFERROR('tablas pernocta cat ev anual'!F15/'tablas pernocta cat ev anual'!F28-1,"-")</f>
        <v>-0.13227444455998061</v>
      </c>
      <c r="G15" s="228">
        <f>IFERROR('tablas pernocta cat ev anual'!G15/'tablas pernocta cat ev anual'!G28-1,"-")</f>
        <v>0.17933676996306613</v>
      </c>
      <c r="H15" s="228">
        <f>IFERROR('tablas pernocta cat ev anual'!H15/'tablas pernocta cat ev anual'!H28-1,"-")</f>
        <v>-8.6481733266745242E-2</v>
      </c>
      <c r="I15" s="228">
        <f>IFERROR('tablas pernocta cat ev anual'!I15/'tablas pernocta cat ev anual'!I28-1,"-")</f>
        <v>-0.21227111762016571</v>
      </c>
      <c r="J15" s="228">
        <f>IFERROR('tablas pernocta cat ev anual'!J15/'tablas pernocta cat ev anual'!J28-1,"-")</f>
        <v>-0.16278385482275881</v>
      </c>
    </row>
    <row r="16" spans="3:10" hidden="1" outlineLevel="1">
      <c r="C16" s="34" t="s">
        <v>30</v>
      </c>
      <c r="D16" s="228">
        <f>IFERROR('tablas pernocta cat ev anual'!D16/'tablas pernocta cat ev anual'!D29-1,"-")</f>
        <v>0.76462018730489079</v>
      </c>
      <c r="E16" s="228">
        <f>IFERROR('tablas pernocta cat ev anual'!E16/'tablas pernocta cat ev anual'!E29-1,"-")</f>
        <v>-9.2190016103059547E-2</v>
      </c>
      <c r="F16" s="228">
        <f>IFERROR('tablas pernocta cat ev anual'!F16/'tablas pernocta cat ev anual'!F29-1,"-")</f>
        <v>-6.4786743635533051E-2</v>
      </c>
      <c r="G16" s="228">
        <f>IFERROR('tablas pernocta cat ev anual'!G16/'tablas pernocta cat ev anual'!G29-1,"-")</f>
        <v>9.2282673583235608E-2</v>
      </c>
      <c r="H16" s="228">
        <f>IFERROR('tablas pernocta cat ev anual'!H16/'tablas pernocta cat ev anual'!H29-1,"-")</f>
        <v>-4.6987697402785078E-2</v>
      </c>
      <c r="I16" s="228">
        <f>IFERROR('tablas pernocta cat ev anual'!I16/'tablas pernocta cat ev anual'!I29-1,"-")</f>
        <v>-0.13078881546761845</v>
      </c>
      <c r="J16" s="228">
        <f>IFERROR('tablas pernocta cat ev anual'!J16/'tablas pernocta cat ev anual'!J29-1,"-")</f>
        <v>-9.4199361231962486E-2</v>
      </c>
    </row>
    <row r="17" spans="3:10" hidden="1" outlineLevel="1">
      <c r="C17" s="34" t="s">
        <v>31</v>
      </c>
      <c r="D17" s="228">
        <f>IFERROR('tablas pernocta cat ev anual'!D17/'tablas pernocta cat ev anual'!D30-1,"-")</f>
        <v>-0.22279665189561793</v>
      </c>
      <c r="E17" s="228">
        <f>IFERROR('tablas pernocta cat ev anual'!E17/'tablas pernocta cat ev anual'!E30-1,"-")</f>
        <v>-0.13188886773870512</v>
      </c>
      <c r="F17" s="228">
        <f>IFERROR('tablas pernocta cat ev anual'!F17/'tablas pernocta cat ev anual'!F30-1,"-")</f>
        <v>-1.376589653106064E-2</v>
      </c>
      <c r="G17" s="228">
        <f>IFERROR('tablas pernocta cat ev anual'!G17/'tablas pernocta cat ev anual'!G30-1,"-")</f>
        <v>-0.16337188290567406</v>
      </c>
      <c r="H17" s="228">
        <f>IFERROR('tablas pernocta cat ev anual'!H17/'tablas pernocta cat ev anual'!H30-1,"-")</f>
        <v>-7.0878974651257587E-2</v>
      </c>
      <c r="I17" s="228">
        <f>IFERROR('tablas pernocta cat ev anual'!I17/'tablas pernocta cat ev anual'!I30-1,"-")</f>
        <v>-0.12288220071114309</v>
      </c>
      <c r="J17" s="228">
        <f>IFERROR('tablas pernocta cat ev anual'!J17/'tablas pernocta cat ev anual'!J30-1,"-")</f>
        <v>-9.9423095311454213E-2</v>
      </c>
    </row>
    <row r="18" spans="3:10" hidden="1" outlineLevel="1">
      <c r="C18" s="34" t="s">
        <v>32</v>
      </c>
      <c r="D18" s="228">
        <f>IFERROR('tablas pernocta cat ev anual'!D18/'tablas pernocta cat ev anual'!D31-1,"-")</f>
        <v>0.12653261402648353</v>
      </c>
      <c r="E18" s="228">
        <f>IFERROR('tablas pernocta cat ev anual'!E18/'tablas pernocta cat ev anual'!E31-1,"-")</f>
        <v>-8.8242569423650274E-2</v>
      </c>
      <c r="F18" s="228">
        <f>IFERROR('tablas pernocta cat ev anual'!F18/'tablas pernocta cat ev anual'!F31-1,"-")</f>
        <v>-0.17472872968701036</v>
      </c>
      <c r="G18" s="228">
        <f>IFERROR('tablas pernocta cat ev anual'!G18/'tablas pernocta cat ev anual'!G31-1,"-")</f>
        <v>-0.10624339282382933</v>
      </c>
      <c r="H18" s="228">
        <f>IFERROR('tablas pernocta cat ev anual'!H18/'tablas pernocta cat ev anual'!H31-1,"-")</f>
        <v>-0.13675805122303952</v>
      </c>
      <c r="I18" s="228">
        <f>IFERROR('tablas pernocta cat ev anual'!I18/'tablas pernocta cat ev anual'!I31-1,"-")</f>
        <v>-0.10013418013440212</v>
      </c>
      <c r="J18" s="228">
        <f>IFERROR('tablas pernocta cat ev anual'!J18/'tablas pernocta cat ev anual'!J31-1,"-")</f>
        <v>-0.11538875696384754</v>
      </c>
    </row>
    <row r="19" spans="3:10" hidden="1" outlineLevel="1">
      <c r="C19" s="34" t="s">
        <v>33</v>
      </c>
      <c r="D19" s="228">
        <f>IFERROR('tablas pernocta cat ev anual'!D19/'tablas pernocta cat ev anual'!D32-1,"-")</f>
        <v>0.69753946146703805</v>
      </c>
      <c r="E19" s="228">
        <f>IFERROR('tablas pernocta cat ev anual'!E19/'tablas pernocta cat ev anual'!E32-1,"-")</f>
        <v>-0.21091907805961807</v>
      </c>
      <c r="F19" s="228">
        <f>IFERROR('tablas pernocta cat ev anual'!F19/'tablas pernocta cat ev anual'!F32-1,"-")</f>
        <v>-0.10538288215444658</v>
      </c>
      <c r="G19" s="228">
        <f>IFERROR('tablas pernocta cat ev anual'!G19/'tablas pernocta cat ev anual'!G32-1,"-")</f>
        <v>0.15262710692196735</v>
      </c>
      <c r="H19" s="228">
        <f>IFERROR('tablas pernocta cat ev anual'!H19/'tablas pernocta cat ev anual'!H32-1,"-")</f>
        <v>-0.10323595599266544</v>
      </c>
      <c r="I19" s="228">
        <f>IFERROR('tablas pernocta cat ev anual'!I19/'tablas pernocta cat ev anual'!I32-1,"-")</f>
        <v>-0.15407240080086315</v>
      </c>
      <c r="J19" s="228">
        <f>IFERROR('tablas pernocta cat ev anual'!J19/'tablas pernocta cat ev anual'!J32-1,"-")</f>
        <v>-0.13327628003395919</v>
      </c>
    </row>
    <row r="20" spans="3:10" hidden="1" outlineLevel="1">
      <c r="C20" s="34" t="s">
        <v>34</v>
      </c>
      <c r="D20" s="228">
        <f>IFERROR('tablas pernocta cat ev anual'!D20/'tablas pernocta cat ev anual'!D33-1,"-")</f>
        <v>-0.32713963963963966</v>
      </c>
      <c r="E20" s="228">
        <f>IFERROR('tablas pernocta cat ev anual'!E20/'tablas pernocta cat ev anual'!E33-1,"-")</f>
        <v>-0.18669880749030188</v>
      </c>
      <c r="F20" s="228">
        <f>IFERROR('tablas pernocta cat ev anual'!F20/'tablas pernocta cat ev anual'!F33-1,"-")</f>
        <v>-4.782319805998636E-2</v>
      </c>
      <c r="G20" s="228">
        <f>IFERROR('tablas pernocta cat ev anual'!G20/'tablas pernocta cat ev anual'!G33-1,"-")</f>
        <v>-8.6304526106142809E-2</v>
      </c>
      <c r="H20" s="228">
        <f>IFERROR('tablas pernocta cat ev anual'!H20/'tablas pernocta cat ev anual'!H33-1,"-")</f>
        <v>-9.8678930283623956E-2</v>
      </c>
      <c r="I20" s="228">
        <f>IFERROR('tablas pernocta cat ev anual'!I20/'tablas pernocta cat ev anual'!I33-1,"-")</f>
        <v>-0.24225954219942558</v>
      </c>
      <c r="J20" s="228">
        <f>IFERROR('tablas pernocta cat ev anual'!J20/'tablas pernocta cat ev anual'!J33-1,"-")</f>
        <v>-0.18128786859779866</v>
      </c>
    </row>
    <row r="21" spans="3:10" hidden="1" outlineLevel="1">
      <c r="C21" s="34" t="s">
        <v>35</v>
      </c>
      <c r="D21" s="228">
        <f>IFERROR('tablas pernocta cat ev anual'!D21/'tablas pernocta cat ev anual'!D34-1,"-")</f>
        <v>-6.3027295285359775E-2</v>
      </c>
      <c r="E21" s="228">
        <f>IFERROR('tablas pernocta cat ev anual'!E21/'tablas pernocta cat ev anual'!E34-1,"-")</f>
        <v>-0.26173054290538811</v>
      </c>
      <c r="F21" s="228">
        <f>IFERROR('tablas pernocta cat ev anual'!F21/'tablas pernocta cat ev anual'!F34-1,"-")</f>
        <v>-0.10703630193994496</v>
      </c>
      <c r="G21" s="228">
        <f>IFERROR('tablas pernocta cat ev anual'!G21/'tablas pernocta cat ev anual'!G34-1,"-")</f>
        <v>-0.16042074009703822</v>
      </c>
      <c r="H21" s="228">
        <f>IFERROR('tablas pernocta cat ev anual'!H21/'tablas pernocta cat ev anual'!H34-1,"-")</f>
        <v>-0.15747388717710209</v>
      </c>
      <c r="I21" s="228">
        <f>IFERROR('tablas pernocta cat ev anual'!I21/'tablas pernocta cat ev anual'!I34-1,"-")</f>
        <v>-0.14388407584135565</v>
      </c>
      <c r="J21" s="228">
        <f>IFERROR('tablas pernocta cat ev anual'!J21/'tablas pernocta cat ev anual'!J34-1,"-")</f>
        <v>-0.15025961495845819</v>
      </c>
    </row>
    <row r="22" spans="3:10" hidden="1" outlineLevel="1">
      <c r="C22" s="34" t="s">
        <v>36</v>
      </c>
      <c r="D22" s="228">
        <f>IFERROR('tablas pernocta cat ev anual'!D22/'tablas pernocta cat ev anual'!D35-1,"-")</f>
        <v>0.14089045108377274</v>
      </c>
      <c r="E22" s="228">
        <f>IFERROR('tablas pernocta cat ev anual'!E22/'tablas pernocta cat ev anual'!E35-1,"-")</f>
        <v>-5.573387802742924E-2</v>
      </c>
      <c r="F22" s="228">
        <f>IFERROR('tablas pernocta cat ev anual'!F22/'tablas pernocta cat ev anual'!F35-1,"-")</f>
        <v>-6.1776347910999507E-2</v>
      </c>
      <c r="G22" s="228">
        <f>IFERROR('tablas pernocta cat ev anual'!G22/'tablas pernocta cat ev anual'!G35-1,"-")</f>
        <v>-0.2047624681009278</v>
      </c>
      <c r="H22" s="228">
        <f>IFERROR('tablas pernocta cat ev anual'!H22/'tablas pernocta cat ev anual'!H35-1,"-")</f>
        <v>-7.7070131170907441E-2</v>
      </c>
      <c r="I22" s="228">
        <f>IFERROR('tablas pernocta cat ev anual'!I22/'tablas pernocta cat ev anual'!I35-1,"-")</f>
        <v>-8.8504003356340344E-2</v>
      </c>
      <c r="J22" s="228">
        <f>IFERROR('tablas pernocta cat ev anual'!J22/'tablas pernocta cat ev anual'!J35-1,"-")</f>
        <v>-8.3659359930302601E-2</v>
      </c>
    </row>
    <row r="23" spans="3:10" hidden="1" outlineLevel="1">
      <c r="C23" s="34" t="s">
        <v>37</v>
      </c>
      <c r="D23" s="228">
        <f>IFERROR('tablas pernocta cat ev anual'!D23/'tablas pernocta cat ev anual'!D36-1,"-")</f>
        <v>-0.14837793392136345</v>
      </c>
      <c r="E23" s="228">
        <f>IFERROR('tablas pernocta cat ev anual'!E23/'tablas pernocta cat ev anual'!E36-1,"-")</f>
        <v>-8.3943796466816711E-2</v>
      </c>
      <c r="F23" s="228">
        <f>IFERROR('tablas pernocta cat ev anual'!F23/'tablas pernocta cat ev anual'!F36-1,"-")</f>
        <v>-0.19349984401093756</v>
      </c>
      <c r="G23" s="228">
        <f>IFERROR('tablas pernocta cat ev anual'!G23/'tablas pernocta cat ev anual'!G36-1,"-")</f>
        <v>-0.38275873369600844</v>
      </c>
      <c r="H23" s="228">
        <f>IFERROR('tablas pernocta cat ev anual'!H23/'tablas pernocta cat ev anual'!H36-1,"-")</f>
        <v>-0.18313335535421538</v>
      </c>
      <c r="I23" s="228">
        <f>IFERROR('tablas pernocta cat ev anual'!I23/'tablas pernocta cat ev anual'!I36-1,"-")</f>
        <v>-0.14812924391340998</v>
      </c>
      <c r="J23" s="228">
        <f>IFERROR('tablas pernocta cat ev anual'!J23/'tablas pernocta cat ev anual'!J36-1,"-")</f>
        <v>-0.16210452223089711</v>
      </c>
    </row>
    <row r="24" spans="3:10" hidden="1" outlineLevel="1">
      <c r="C24" s="34" t="s">
        <v>38</v>
      </c>
      <c r="D24" s="228">
        <f>IFERROR('tablas pernocta cat ev anual'!D24/'tablas pernocta cat ev anual'!D37-1,"-")</f>
        <v>-0.15455564175502112</v>
      </c>
      <c r="E24" s="228">
        <f>IFERROR('tablas pernocta cat ev anual'!E24/'tablas pernocta cat ev anual'!E37-1,"-")</f>
        <v>-7.5368854253316409E-2</v>
      </c>
      <c r="F24" s="228">
        <f>IFERROR('tablas pernocta cat ev anual'!F24/'tablas pernocta cat ev anual'!F37-1,"-")</f>
        <v>-0.15002758895090673</v>
      </c>
      <c r="G24" s="228">
        <f>IFERROR('tablas pernocta cat ev anual'!G24/'tablas pernocta cat ev anual'!G37-1,"-")</f>
        <v>-0.25464890867317636</v>
      </c>
      <c r="H24" s="228">
        <f>IFERROR('tablas pernocta cat ev anual'!H24/'tablas pernocta cat ev anual'!H37-1,"-")</f>
        <v>-0.14078637126409921</v>
      </c>
      <c r="I24" s="228">
        <f>IFERROR('tablas pernocta cat ev anual'!I24/'tablas pernocta cat ev anual'!I37-1,"-")</f>
        <v>-0.18229852517399059</v>
      </c>
      <c r="J24" s="228">
        <f>IFERROR('tablas pernocta cat ev anual'!J24/'tablas pernocta cat ev anual'!J37-1,"-")</f>
        <v>-0.16602043561664603</v>
      </c>
    </row>
    <row r="25" spans="3:10" hidden="1" outlineLevel="1">
      <c r="C25" s="34" t="s">
        <v>39</v>
      </c>
      <c r="D25" s="228">
        <f>IFERROR('tablas pernocta cat ev anual'!D25/'tablas pernocta cat ev anual'!D38-1,"-")</f>
        <v>-4.4328346394364448E-3</v>
      </c>
      <c r="E25" s="228">
        <f>IFERROR('tablas pernocta cat ev anual'!E25/'tablas pernocta cat ev anual'!E38-1,"-")</f>
        <v>-7.5293038563740144E-2</v>
      </c>
      <c r="F25" s="228">
        <f>IFERROR('tablas pernocta cat ev anual'!F25/'tablas pernocta cat ev anual'!F38-1,"-")</f>
        <v>-9.7810904011523814E-2</v>
      </c>
      <c r="G25" s="228">
        <f>IFERROR('tablas pernocta cat ev anual'!G25/'tablas pernocta cat ev anual'!G38-1,"-")</f>
        <v>-0.2393519443485842</v>
      </c>
      <c r="H25" s="228">
        <f>IFERROR('tablas pernocta cat ev anual'!H25/'tablas pernocta cat ev anual'!H38-1,"-")</f>
        <v>-0.10448141266969801</v>
      </c>
      <c r="I25" s="228">
        <f>IFERROR('tablas pernocta cat ev anual'!I25/'tablas pernocta cat ev anual'!I38-1,"-")</f>
        <v>-0.1042786446617574</v>
      </c>
      <c r="J25" s="228">
        <f>IFERROR('tablas pernocta cat ev anual'!J25/'tablas pernocta cat ev anual'!J38-1,"-")</f>
        <v>-0.10436098286529238</v>
      </c>
    </row>
    <row r="26" spans="3:10" collapsed="1">
      <c r="C26" s="111">
        <v>2009</v>
      </c>
      <c r="D26" s="230">
        <f>IFERROR('tablas pernocta cat ev anual'!D26/'tablas pernocta cat ev anual'!D39-1,"-")</f>
        <v>-1.6215522264247828E-2</v>
      </c>
      <c r="E26" s="230">
        <f>IFERROR('tablas pernocta cat ev anual'!E26/'tablas pernocta cat ev anual'!E39-1,"-")</f>
        <v>-0.11793862001756283</v>
      </c>
      <c r="F26" s="230">
        <f>IFERROR('tablas pernocta cat ev anual'!F26/'tablas pernocta cat ev anual'!F39-1,"-")</f>
        <v>-0.11508372314181203</v>
      </c>
      <c r="G26" s="230">
        <f>IFERROR('tablas pernocta cat ev anual'!G26/'tablas pernocta cat ev anual'!G39-1,"-")</f>
        <v>-9.2133692508470477E-2</v>
      </c>
      <c r="H26" s="230">
        <f>IFERROR('tablas pernocta cat ev anual'!H26/'tablas pernocta cat ev anual'!H39-1,"-")</f>
        <v>-0.11135123601782704</v>
      </c>
      <c r="I26" s="230">
        <f>IFERROR('tablas pernocta cat ev anual'!I26/'tablas pernocta cat ev anual'!I39-1,"-")</f>
        <v>-0.1460349932206263</v>
      </c>
      <c r="J26" s="230">
        <f>IFERROR('tablas pernocta cat ev anual'!J26/'tablas pernocta cat ev anual'!J39-1,"-")</f>
        <v>-0.13153237221397163</v>
      </c>
    </row>
    <row r="27" spans="3:10" hidden="1" outlineLevel="1">
      <c r="C27" s="34" t="s">
        <v>28</v>
      </c>
      <c r="D27" s="228">
        <f>IFERROR('tablas pernocta cat ev anual'!D27/'tablas pernocta cat ev anual'!D40-1,"-")</f>
        <v>0.16158315177923011</v>
      </c>
      <c r="E27" s="228">
        <f>IFERROR('tablas pernocta cat ev anual'!E27/'tablas pernocta cat ev anual'!E40-1,"-")</f>
        <v>-6.7243228230429164E-2</v>
      </c>
      <c r="F27" s="228">
        <f>IFERROR('tablas pernocta cat ev anual'!F27/'tablas pernocta cat ev anual'!F40-1,"-")</f>
        <v>0.11196277147549116</v>
      </c>
      <c r="G27" s="228">
        <f>IFERROR('tablas pernocta cat ev anual'!G27/'tablas pernocta cat ev anual'!G40-1,"-")</f>
        <v>-0.24195081382915529</v>
      </c>
      <c r="H27" s="228">
        <f>IFERROR('tablas pernocta cat ev anual'!H27/'tablas pernocta cat ev anual'!H40-1,"-")</f>
        <v>1.7479975957170213E-2</v>
      </c>
      <c r="I27" s="228">
        <f>IFERROR('tablas pernocta cat ev anual'!I27/'tablas pernocta cat ev anual'!I40-1,"-")</f>
        <v>-0.13552582114662504</v>
      </c>
      <c r="J27" s="228">
        <f>IFERROR('tablas pernocta cat ev anual'!J27/'tablas pernocta cat ev anual'!J40-1,"-")</f>
        <v>-7.734611347096787E-2</v>
      </c>
    </row>
    <row r="28" spans="3:10" hidden="1" outlineLevel="1">
      <c r="C28" s="34" t="s">
        <v>29</v>
      </c>
      <c r="D28" s="228">
        <f>IFERROR('tablas pernocta cat ev anual'!D28/'tablas pernocta cat ev anual'!D41-1,"-")</f>
        <v>-0.20920941968040374</v>
      </c>
      <c r="E28" s="228">
        <f>IFERROR('tablas pernocta cat ev anual'!E28/'tablas pernocta cat ev anual'!E41-1,"-")</f>
        <v>-0.12784222894040498</v>
      </c>
      <c r="F28" s="228">
        <f>IFERROR('tablas pernocta cat ev anual'!F28/'tablas pernocta cat ev anual'!F41-1,"-")</f>
        <v>-2.3117619672408662E-2</v>
      </c>
      <c r="G28" s="228">
        <f>IFERROR('tablas pernocta cat ev anual'!G28/'tablas pernocta cat ev anual'!G41-1,"-")</f>
        <v>-0.13687350835322198</v>
      </c>
      <c r="H28" s="228">
        <f>IFERROR('tablas pernocta cat ev anual'!H28/'tablas pernocta cat ev anual'!H41-1,"-")</f>
        <v>-7.6094851433125554E-2</v>
      </c>
      <c r="I28" s="228">
        <f>IFERROR('tablas pernocta cat ev anual'!I28/'tablas pernocta cat ev anual'!I41-1,"-")</f>
        <v>-4.5804010179983368E-2</v>
      </c>
      <c r="J28" s="228">
        <f>IFERROR('tablas pernocta cat ev anual'!J28/'tablas pernocta cat ev anual'!J41-1,"-")</f>
        <v>-5.7954817169829753E-2</v>
      </c>
    </row>
    <row r="29" spans="3:10" hidden="1" outlineLevel="1">
      <c r="C29" s="34" t="s">
        <v>30</v>
      </c>
      <c r="D29" s="228">
        <f>IFERROR('tablas pernocta cat ev anual'!D29/'tablas pernocta cat ev anual'!D42-1,"-")</f>
        <v>-0.35993073131743702</v>
      </c>
      <c r="E29" s="228">
        <f>IFERROR('tablas pernocta cat ev anual'!E29/'tablas pernocta cat ev anual'!E42-1,"-")</f>
        <v>-9.4534275122595379E-2</v>
      </c>
      <c r="F29" s="228">
        <f>IFERROR('tablas pernocta cat ev anual'!F29/'tablas pernocta cat ev anual'!F42-1,"-")</f>
        <v>0.11766617155588555</v>
      </c>
      <c r="G29" s="228">
        <f>IFERROR('tablas pernocta cat ev anual'!G29/'tablas pernocta cat ev anual'!G42-1,"-")</f>
        <v>-6.2398672122288223E-2</v>
      </c>
      <c r="H29" s="228">
        <f>IFERROR('tablas pernocta cat ev anual'!H29/'tablas pernocta cat ev anual'!H42-1,"-")</f>
        <v>1.8575956531582616E-2</v>
      </c>
      <c r="I29" s="228">
        <f>IFERROR('tablas pernocta cat ev anual'!I29/'tablas pernocta cat ev anual'!I42-1,"-")</f>
        <v>-2.5502427363741975E-2</v>
      </c>
      <c r="J29" s="228">
        <f>IFERROR('tablas pernocta cat ev anual'!J29/'tablas pernocta cat ev anual'!J42-1,"-")</f>
        <v>-6.7350550603041404E-3</v>
      </c>
    </row>
    <row r="30" spans="3:10" hidden="1" outlineLevel="1">
      <c r="C30" s="34" t="s">
        <v>31</v>
      </c>
      <c r="D30" s="228">
        <f>IFERROR('tablas pernocta cat ev anual'!D30/'tablas pernocta cat ev anual'!D43-1,"-")</f>
        <v>0.35354881706097974</v>
      </c>
      <c r="E30" s="228">
        <f>IFERROR('tablas pernocta cat ev anual'!E30/'tablas pernocta cat ev anual'!E43-1,"-")</f>
        <v>-0.10823357491844654</v>
      </c>
      <c r="F30" s="228">
        <f>IFERROR('tablas pernocta cat ev anual'!F30/'tablas pernocta cat ev anual'!F43-1,"-")</f>
        <v>-2.3110789506847862E-2</v>
      </c>
      <c r="G30" s="228">
        <f>IFERROR('tablas pernocta cat ev anual'!G30/'tablas pernocta cat ev anual'!G43-1,"-")</f>
        <v>0.1559751843419046</v>
      </c>
      <c r="H30" s="228">
        <f>IFERROR('tablas pernocta cat ev anual'!H30/'tablas pernocta cat ev anual'!H43-1,"-")</f>
        <v>-2.4717588743057406E-2</v>
      </c>
      <c r="I30" s="228">
        <f>IFERROR('tablas pernocta cat ev anual'!I30/'tablas pernocta cat ev anual'!I43-1,"-")</f>
        <v>8.6311917721568765E-3</v>
      </c>
      <c r="J30" s="228">
        <f>IFERROR('tablas pernocta cat ev anual'!J30/'tablas pernocta cat ev anual'!J43-1,"-")</f>
        <v>-6.6907985689711458E-3</v>
      </c>
    </row>
    <row r="31" spans="3:10" ht="15" hidden="1" customHeight="1" outlineLevel="1">
      <c r="C31" s="34" t="s">
        <v>32</v>
      </c>
      <c r="D31" s="228">
        <f>IFERROR('tablas pernocta cat ev anual'!D31/'tablas pernocta cat ev anual'!D44-1,"-")</f>
        <v>-0.29867002980967672</v>
      </c>
      <c r="E31" s="228">
        <f>IFERROR('tablas pernocta cat ev anual'!E31/'tablas pernocta cat ev anual'!E44-1,"-")</f>
        <v>-7.0911477075483731E-2</v>
      </c>
      <c r="F31" s="228">
        <f>IFERROR('tablas pernocta cat ev anual'!F31/'tablas pernocta cat ev anual'!F44-1,"-")</f>
        <v>7.1379027914080906E-2</v>
      </c>
      <c r="G31" s="228">
        <f>IFERROR('tablas pernocta cat ev anual'!G31/'tablas pernocta cat ev anual'!G44-1,"-")</f>
        <v>-0.13411498647138798</v>
      </c>
      <c r="H31" s="228">
        <f>IFERROR('tablas pernocta cat ev anual'!H31/'tablas pernocta cat ev anual'!H44-1,"-")</f>
        <v>-9.5224893242613629E-3</v>
      </c>
      <c r="I31" s="228">
        <f>IFERROR('tablas pernocta cat ev anual'!I31/'tablas pernocta cat ev anual'!I44-1,"-")</f>
        <v>3.1851575039338442E-2</v>
      </c>
      <c r="J31" s="228">
        <f>IFERROR('tablas pernocta cat ev anual'!J31/'tablas pernocta cat ev anual'!J44-1,"-")</f>
        <v>1.4205606862704112E-2</v>
      </c>
    </row>
    <row r="32" spans="3:10" ht="15" hidden="1" customHeight="1" outlineLevel="1">
      <c r="C32" s="34" t="s">
        <v>33</v>
      </c>
      <c r="D32" s="228">
        <f>IFERROR('tablas pernocta cat ev anual'!D32/'tablas pernocta cat ev anual'!D45-1,"-")</f>
        <v>-0.43884329816334511</v>
      </c>
      <c r="E32" s="228">
        <f>IFERROR('tablas pernocta cat ev anual'!E32/'tablas pernocta cat ev anual'!E45-1,"-")</f>
        <v>7.1645584411790475E-2</v>
      </c>
      <c r="F32" s="228">
        <f>IFERROR('tablas pernocta cat ev anual'!F32/'tablas pernocta cat ev anual'!F45-1,"-")</f>
        <v>-8.5509368620199089E-3</v>
      </c>
      <c r="G32" s="228">
        <f>IFERROR('tablas pernocta cat ev anual'!G32/'tablas pernocta cat ev anual'!G45-1,"-")</f>
        <v>-0.12865235282976639</v>
      </c>
      <c r="H32" s="228">
        <f>IFERROR('tablas pernocta cat ev anual'!H32/'tablas pernocta cat ev anual'!H45-1,"-")</f>
        <v>-7.0983612323135548E-3</v>
      </c>
      <c r="I32" s="228">
        <f>IFERROR('tablas pernocta cat ev anual'!I32/'tablas pernocta cat ev anual'!I45-1,"-")</f>
        <v>0.11131558867094582</v>
      </c>
      <c r="J32" s="228">
        <f>IFERROR('tablas pernocta cat ev anual'!J32/'tablas pernocta cat ev anual'!J45-1,"-")</f>
        <v>5.9619947559663711E-2</v>
      </c>
    </row>
    <row r="33" spans="3:10" ht="15" hidden="1" customHeight="1" outlineLevel="1">
      <c r="C33" s="34" t="s">
        <v>34</v>
      </c>
      <c r="D33" s="228">
        <f>IFERROR('tablas pernocta cat ev anual'!D33/'tablas pernocta cat ev anual'!D46-1,"-")</f>
        <v>0.15175097276264582</v>
      </c>
      <c r="E33" s="228">
        <f>IFERROR('tablas pernocta cat ev anual'!E33/'tablas pernocta cat ev anual'!E46-1,"-")</f>
        <v>0.10198085989726269</v>
      </c>
      <c r="F33" s="228">
        <f>IFERROR('tablas pernocta cat ev anual'!F33/'tablas pernocta cat ev anual'!F46-1,"-")</f>
        <v>-3.6133716779864988E-2</v>
      </c>
      <c r="G33" s="228">
        <f>IFERROR('tablas pernocta cat ev anual'!G33/'tablas pernocta cat ev anual'!G46-1,"-")</f>
        <v>0.25015866816384325</v>
      </c>
      <c r="H33" s="228">
        <f>IFERROR('tablas pernocta cat ev anual'!H33/'tablas pernocta cat ev anual'!H46-1,"-")</f>
        <v>3.4288501282123907E-2</v>
      </c>
      <c r="I33" s="228">
        <f>IFERROR('tablas pernocta cat ev anual'!I33/'tablas pernocta cat ev anual'!I46-1,"-")</f>
        <v>0.22367532361380582</v>
      </c>
      <c r="J33" s="228">
        <f>IFERROR('tablas pernocta cat ev anual'!J33/'tablas pernocta cat ev anual'!J46-1,"-")</f>
        <v>0.1353905793382042</v>
      </c>
    </row>
    <row r="34" spans="3:10" hidden="1" outlineLevel="1">
      <c r="C34" s="34" t="s">
        <v>35</v>
      </c>
      <c r="D34" s="228">
        <f>IFERROR('tablas pernocta cat ev anual'!D34/'tablas pernocta cat ev anual'!D47-1,"-")</f>
        <v>-0.10867000884694777</v>
      </c>
      <c r="E34" s="228">
        <f>IFERROR('tablas pernocta cat ev anual'!E34/'tablas pernocta cat ev anual'!E47-1,"-")</f>
        <v>0.12008176755471078</v>
      </c>
      <c r="F34" s="228">
        <f>IFERROR('tablas pernocta cat ev anual'!F34/'tablas pernocta cat ev anual'!F47-1,"-")</f>
        <v>8.0069183905275843E-3</v>
      </c>
      <c r="G34" s="228">
        <f>IFERROR('tablas pernocta cat ev anual'!G34/'tablas pernocta cat ev anual'!G47-1,"-")</f>
        <v>0.31033828343692171</v>
      </c>
      <c r="H34" s="228">
        <f>IFERROR('tablas pernocta cat ev anual'!H34/'tablas pernocta cat ev anual'!H47-1,"-")</f>
        <v>6.9362020686600356E-2</v>
      </c>
      <c r="I34" s="228">
        <f>IFERROR('tablas pernocta cat ev anual'!I34/'tablas pernocta cat ev anual'!I47-1,"-")</f>
        <v>2.1107072049523889E-2</v>
      </c>
      <c r="J34" s="228">
        <f>IFERROR('tablas pernocta cat ev anual'!J34/'tablas pernocta cat ev anual'!J47-1,"-")</f>
        <v>4.3191420753884824E-2</v>
      </c>
    </row>
    <row r="35" spans="3:10" ht="30" hidden="1" customHeight="1" outlineLevel="1">
      <c r="C35" s="34" t="s">
        <v>36</v>
      </c>
      <c r="D35" s="228">
        <f>IFERROR('tablas pernocta cat ev anual'!D35/'tablas pernocta cat ev anual'!D48-1,"-")</f>
        <v>-0.23108108108108105</v>
      </c>
      <c r="E35" s="228">
        <f>IFERROR('tablas pernocta cat ev anual'!E35/'tablas pernocta cat ev anual'!E48-1,"-")</f>
        <v>-8.169813036970841E-3</v>
      </c>
      <c r="F35" s="228">
        <f>IFERROR('tablas pernocta cat ev anual'!F35/'tablas pernocta cat ev anual'!F48-1,"-")</f>
        <v>1.4573391066666108E-2</v>
      </c>
      <c r="G35" s="228">
        <f>IFERROR('tablas pernocta cat ev anual'!G35/'tablas pernocta cat ev anual'!G48-1,"-")</f>
        <v>0.28295136705622159</v>
      </c>
      <c r="H35" s="228">
        <f>IFERROR('tablas pernocta cat ev anual'!H35/'tablas pernocta cat ev anual'!H48-1,"-")</f>
        <v>3.3094462864803997E-2</v>
      </c>
      <c r="I35" s="228">
        <f>IFERROR('tablas pernocta cat ev anual'!I35/'tablas pernocta cat ev anual'!I48-1,"-")</f>
        <v>8.7810345059994077E-2</v>
      </c>
      <c r="J35" s="228">
        <f>IFERROR('tablas pernocta cat ev anual'!J35/'tablas pernocta cat ev anual'!J48-1,"-")</f>
        <v>6.3934607720127046E-2</v>
      </c>
    </row>
    <row r="36" spans="3:10" hidden="1" outlineLevel="1">
      <c r="C36" s="34" t="s">
        <v>37</v>
      </c>
      <c r="D36" s="228">
        <f>IFERROR('tablas pernocta cat ev anual'!D36/'tablas pernocta cat ev anual'!D49-1,"-")</f>
        <v>-2.2004532495065399E-2</v>
      </c>
      <c r="E36" s="228">
        <f>IFERROR('tablas pernocta cat ev anual'!E36/'tablas pernocta cat ev anual'!E49-1,"-")</f>
        <v>2.1871863499498101E-2</v>
      </c>
      <c r="F36" s="228">
        <f>IFERROR('tablas pernocta cat ev anual'!F36/'tablas pernocta cat ev anual'!F49-1,"-")</f>
        <v>-1.0229747666223865E-3</v>
      </c>
      <c r="G36" s="228">
        <f>IFERROR('tablas pernocta cat ev anual'!G36/'tablas pernocta cat ev anual'!G49-1,"-")</f>
        <v>9.0441626295860722E-3</v>
      </c>
      <c r="H36" s="228">
        <f>IFERROR('tablas pernocta cat ev anual'!H36/'tablas pernocta cat ev anual'!H49-1,"-")</f>
        <v>6.3320050737611933E-3</v>
      </c>
      <c r="I36" s="228">
        <f>IFERROR('tablas pernocta cat ev anual'!I36/'tablas pernocta cat ev anual'!I49-1,"-")</f>
        <v>0.10641182860267695</v>
      </c>
      <c r="J36" s="228">
        <f>IFERROR('tablas pernocta cat ev anual'!J36/'tablas pernocta cat ev anual'!J49-1,"-")</f>
        <v>6.4159244415554317E-2</v>
      </c>
    </row>
    <row r="37" spans="3:10" ht="30" hidden="1" customHeight="1" outlineLevel="1">
      <c r="C37" s="34" t="s">
        <v>38</v>
      </c>
      <c r="D37" s="228">
        <f>IFERROR('tablas pernocta cat ev anual'!D37/'tablas pernocta cat ev anual'!D50-1,"-")</f>
        <v>0.25497620077888361</v>
      </c>
      <c r="E37" s="228">
        <f>IFERROR('tablas pernocta cat ev anual'!E37/'tablas pernocta cat ev anual'!E50-1,"-")</f>
        <v>5.8646314520988119E-2</v>
      </c>
      <c r="F37" s="228">
        <f>IFERROR('tablas pernocta cat ev anual'!F37/'tablas pernocta cat ev anual'!F50-1,"-")</f>
        <v>0.14573549397051488</v>
      </c>
      <c r="G37" s="228">
        <f>IFERROR('tablas pernocta cat ev anual'!G37/'tablas pernocta cat ev anual'!G50-1,"-")</f>
        <v>-5.2742544292175286E-2</v>
      </c>
      <c r="H37" s="228">
        <f>IFERROR('tablas pernocta cat ev anual'!H37/'tablas pernocta cat ev anual'!H50-1,"-")</f>
        <v>9.4722302318875684E-2</v>
      </c>
      <c r="I37" s="228">
        <f>IFERROR('tablas pernocta cat ev anual'!I37/'tablas pernocta cat ev anual'!I50-1,"-")</f>
        <v>0.11012724659065842</v>
      </c>
      <c r="J37" s="228">
        <f>IFERROR('tablas pernocta cat ev anual'!J37/'tablas pernocta cat ev anual'!J50-1,"-")</f>
        <v>0.1040351437023932</v>
      </c>
    </row>
    <row r="38" spans="3:10" hidden="1" outlineLevel="1">
      <c r="C38" s="34" t="s">
        <v>39</v>
      </c>
      <c r="D38" s="228">
        <f>IFERROR('tablas pernocta cat ev anual'!D38/'tablas pernocta cat ev anual'!D51-1,"-")</f>
        <v>0.34982369911315314</v>
      </c>
      <c r="E38" s="228">
        <f>IFERROR('tablas pernocta cat ev anual'!E38/'tablas pernocta cat ev anual'!E51-1,"-")</f>
        <v>1.5102554974395499E-2</v>
      </c>
      <c r="F38" s="228">
        <f>IFERROR('tablas pernocta cat ev anual'!F38/'tablas pernocta cat ev anual'!F51-1,"-")</f>
        <v>1.8366364141507718E-2</v>
      </c>
      <c r="G38" s="228">
        <f>IFERROR('tablas pernocta cat ev anual'!G38/'tablas pernocta cat ev anual'!G51-1,"-")</f>
        <v>-8.1428236862490788E-3</v>
      </c>
      <c r="H38" s="228">
        <f>IFERROR('tablas pernocta cat ev anual'!H38/'tablas pernocta cat ev anual'!H51-1,"-")</f>
        <v>2.07658363936567E-2</v>
      </c>
      <c r="I38" s="228">
        <f>IFERROR('tablas pernocta cat ev anual'!I38/'tablas pernocta cat ev anual'!I51-1,"-")</f>
        <v>9.5817504422428534E-2</v>
      </c>
      <c r="J38" s="228">
        <f>IFERROR('tablas pernocta cat ev anual'!J38/'tablas pernocta cat ev anual'!J51-1,"-")</f>
        <v>6.4048926605690282E-2</v>
      </c>
    </row>
    <row r="39" spans="3:10" collapsed="1">
      <c r="C39" s="112">
        <v>2008</v>
      </c>
      <c r="D39" s="231">
        <f>IFERROR('tablas pernocta cat ev anual'!D39/'tablas pernocta cat ev anual'!D52-1,"-")</f>
        <v>-3.144010406703146E-2</v>
      </c>
      <c r="E39" s="231">
        <f>IFERROR('tablas pernocta cat ev anual'!E39/'tablas pernocta cat ev anual'!E52-1,"-")</f>
        <v>-1.3531102085574065E-2</v>
      </c>
      <c r="F39" s="231">
        <f>IFERROR('tablas pernocta cat ev anual'!F39/'tablas pernocta cat ev anual'!F52-1,"-")</f>
        <v>3.1863854955151316E-2</v>
      </c>
      <c r="G39" s="231">
        <f>IFERROR('tablas pernocta cat ev anual'!G39/'tablas pernocta cat ev anual'!G52-1,"-")</f>
        <v>-1.1778234442660906E-4</v>
      </c>
      <c r="H39" s="231">
        <f>IFERROR('tablas pernocta cat ev anual'!H39/'tablas pernocta cat ev anual'!H52-1,"-")</f>
        <v>1.3052935421857814E-2</v>
      </c>
      <c r="I39" s="231">
        <f>IFERROR('tablas pernocta cat ev anual'!I39/'tablas pernocta cat ev anual'!I52-1,"-")</f>
        <v>4.4384458801663973E-2</v>
      </c>
      <c r="J39" s="231">
        <f>IFERROR('tablas pernocta cat ev anual'!J39/'tablas pernocta cat ev anual'!J52-1,"-")</f>
        <v>3.1050786105855765E-2</v>
      </c>
    </row>
    <row r="40" spans="3:10" hidden="1" outlineLevel="1">
      <c r="C40" s="34" t="s">
        <v>28</v>
      </c>
      <c r="D40" s="228">
        <f>IFERROR('tablas pernocta cat ev anual'!D40/'tablas pernocta cat ev anual'!D53-1,"-")</f>
        <v>-3.2573289902280145E-3</v>
      </c>
      <c r="E40" s="228">
        <f>IFERROR('tablas pernocta cat ev anual'!E40/'tablas pernocta cat ev anual'!E53-1,"-")</f>
        <v>7.837900797018249E-2</v>
      </c>
      <c r="F40" s="228">
        <f>IFERROR('tablas pernocta cat ev anual'!F40/'tablas pernocta cat ev anual'!F53-1,"-")</f>
        <v>-0.10726123342732019</v>
      </c>
      <c r="G40" s="228">
        <f>IFERROR('tablas pernocta cat ev anual'!G40/'tablas pernocta cat ev anual'!G53-1,"-")</f>
        <v>-0.19500765110941087</v>
      </c>
      <c r="H40" s="228">
        <f>IFERROR('tablas pernocta cat ev anual'!H40/'tablas pernocta cat ev anual'!H53-1,"-")</f>
        <v>-6.8280188413032628E-2</v>
      </c>
      <c r="I40" s="228">
        <f>IFERROR('tablas pernocta cat ev anual'!I40/'tablas pernocta cat ev anual'!I53-1,"-")</f>
        <v>6.3005310460619857E-2</v>
      </c>
      <c r="J40" s="228">
        <f>IFERROR('tablas pernocta cat ev anual'!J40/'tablas pernocta cat ev anual'!J53-1,"-")</f>
        <v>8.9468862422630302E-3</v>
      </c>
    </row>
    <row r="41" spans="3:10" hidden="1" outlineLevel="1">
      <c r="C41" s="34" t="s">
        <v>29</v>
      </c>
      <c r="D41" s="228">
        <f>IFERROR('tablas pernocta cat ev anual'!D41/'tablas pernocta cat ev anual'!D54-1,"-")</f>
        <v>-9.4527885726292116E-4</v>
      </c>
      <c r="E41" s="228">
        <f>IFERROR('tablas pernocta cat ev anual'!E41/'tablas pernocta cat ev anual'!E54-1,"-")</f>
        <v>0.13140092938218939</v>
      </c>
      <c r="F41" s="228">
        <f>IFERROR('tablas pernocta cat ev anual'!F41/'tablas pernocta cat ev anual'!F54-1,"-")</f>
        <v>-1.5767220012080529E-2</v>
      </c>
      <c r="G41" s="228">
        <f>IFERROR('tablas pernocta cat ev anual'!G41/'tablas pernocta cat ev anual'!G54-1,"-")</f>
        <v>2.9750709571521039E-3</v>
      </c>
      <c r="H41" s="228">
        <f>IFERROR('tablas pernocta cat ev anual'!H41/'tablas pernocta cat ev anual'!H54-1,"-")</f>
        <v>3.1022097183906583E-2</v>
      </c>
      <c r="I41" s="228">
        <f>IFERROR('tablas pernocta cat ev anual'!I41/'tablas pernocta cat ev anual'!I54-1,"-")</f>
        <v>3.1873482660172314E-2</v>
      </c>
      <c r="J41" s="228">
        <f>IFERROR('tablas pernocta cat ev anual'!J41/'tablas pernocta cat ev anual'!J54-1,"-")</f>
        <v>3.1531790772221457E-2</v>
      </c>
    </row>
    <row r="42" spans="3:10" hidden="1" outlineLevel="1">
      <c r="C42" s="34" t="s">
        <v>30</v>
      </c>
      <c r="D42" s="228">
        <f>IFERROR('tablas pernocta cat ev anual'!D42/'tablas pernocta cat ev anual'!D55-1,"-")</f>
        <v>-0.10492428758793371</v>
      </c>
      <c r="E42" s="228">
        <f>IFERROR('tablas pernocta cat ev anual'!E42/'tablas pernocta cat ev anual'!E55-1,"-")</f>
        <v>-3.1758187605716359E-2</v>
      </c>
      <c r="F42" s="228">
        <f>IFERROR('tablas pernocta cat ev anual'!F42/'tablas pernocta cat ev anual'!F55-1,"-")</f>
        <v>-0.1421331557151545</v>
      </c>
      <c r="G42" s="228">
        <f>IFERROR('tablas pernocta cat ev anual'!G42/'tablas pernocta cat ev anual'!G55-1,"-")</f>
        <v>-2.731522330899061E-2</v>
      </c>
      <c r="H42" s="228">
        <f>IFERROR('tablas pernocta cat ev anual'!H42/'tablas pernocta cat ev anual'!H55-1,"-")</f>
        <v>-9.5003155298032271E-2</v>
      </c>
      <c r="I42" s="228">
        <f>IFERROR('tablas pernocta cat ev anual'!I42/'tablas pernocta cat ev anual'!I55-1,"-")</f>
        <v>-0.11629528425181312</v>
      </c>
      <c r="J42" s="228">
        <f>IFERROR('tablas pernocta cat ev anual'!J42/'tablas pernocta cat ev anual'!J55-1,"-")</f>
        <v>-0.10735339291722135</v>
      </c>
    </row>
    <row r="43" spans="3:10" hidden="1" outlineLevel="1">
      <c r="C43" s="34" t="s">
        <v>31</v>
      </c>
      <c r="D43" s="228">
        <f>IFERROR('tablas pernocta cat ev anual'!D43/'tablas pernocta cat ev anual'!D56-1,"-")</f>
        <v>-0.15950147038229945</v>
      </c>
      <c r="E43" s="228">
        <f>IFERROR('tablas pernocta cat ev anual'!E43/'tablas pernocta cat ev anual'!E56-1,"-")</f>
        <v>-1.8152305451488826E-2</v>
      </c>
      <c r="F43" s="228">
        <f>IFERROR('tablas pernocta cat ev anual'!F43/'tablas pernocta cat ev anual'!F56-1,"-")</f>
        <v>-5.4455788065622124E-2</v>
      </c>
      <c r="G43" s="228">
        <f>IFERROR('tablas pernocta cat ev anual'!G43/'tablas pernocta cat ev anual'!G56-1,"-")</f>
        <v>-0.18700857603804022</v>
      </c>
      <c r="H43" s="228">
        <f>IFERROR('tablas pernocta cat ev anual'!H43/'tablas pernocta cat ev anual'!H56-1,"-")</f>
        <v>-6.2094312347984904E-2</v>
      </c>
      <c r="I43" s="228">
        <f>IFERROR('tablas pernocta cat ev anual'!I43/'tablas pernocta cat ev anual'!I56-1,"-")</f>
        <v>-0.11367592653476521</v>
      </c>
      <c r="J43" s="228">
        <f>IFERROR('tablas pernocta cat ev anual'!J43/'tablas pernocta cat ev anual'!J56-1,"-")</f>
        <v>-9.0699720848643195E-2</v>
      </c>
    </row>
    <row r="44" spans="3:10" hidden="1" outlineLevel="1">
      <c r="C44" s="34" t="s">
        <v>32</v>
      </c>
      <c r="D44" s="228">
        <f>IFERROR('tablas pernocta cat ev anual'!D44/'tablas pernocta cat ev anual'!D57-1,"-")</f>
        <v>-0.36191381959177704</v>
      </c>
      <c r="E44" s="228">
        <f>IFERROR('tablas pernocta cat ev anual'!E44/'tablas pernocta cat ev anual'!E57-1,"-")</f>
        <v>-4.7803602690500324E-2</v>
      </c>
      <c r="F44" s="228">
        <f>IFERROR('tablas pernocta cat ev anual'!F44/'tablas pernocta cat ev anual'!F57-1,"-")</f>
        <v>-3.139048708144232E-2</v>
      </c>
      <c r="G44" s="228">
        <f>IFERROR('tablas pernocta cat ev anual'!G44/'tablas pernocta cat ev anual'!G57-1,"-")</f>
        <v>2.1731057532287101E-2</v>
      </c>
      <c r="H44" s="228">
        <f>IFERROR('tablas pernocta cat ev anual'!H44/'tablas pernocta cat ev anual'!H57-1,"-")</f>
        <v>-3.7884316870857693E-2</v>
      </c>
      <c r="I44" s="228">
        <f>IFERROR('tablas pernocta cat ev anual'!I44/'tablas pernocta cat ev anual'!I57-1,"-")</f>
        <v>-0.14061754037120344</v>
      </c>
      <c r="J44" s="228">
        <f>IFERROR('tablas pernocta cat ev anual'!J44/'tablas pernocta cat ev anual'!J57-1,"-")</f>
        <v>-9.9613178545604586E-2</v>
      </c>
    </row>
    <row r="45" spans="3:10" hidden="1" outlineLevel="1">
      <c r="C45" s="34" t="s">
        <v>33</v>
      </c>
      <c r="D45" s="228">
        <f>IFERROR('tablas pernocta cat ev anual'!D45/'tablas pernocta cat ev anual'!D58-1,"-")</f>
        <v>-0.22116262554529775</v>
      </c>
      <c r="E45" s="228">
        <f>IFERROR('tablas pernocta cat ev anual'!E45/'tablas pernocta cat ev anual'!E58-1,"-")</f>
        <v>-0.14592780643591841</v>
      </c>
      <c r="F45" s="228">
        <f>IFERROR('tablas pernocta cat ev anual'!F45/'tablas pernocta cat ev anual'!F58-1,"-")</f>
        <v>6.9748562150542481E-2</v>
      </c>
      <c r="G45" s="228">
        <f>IFERROR('tablas pernocta cat ev anual'!G45/'tablas pernocta cat ev anual'!G58-1,"-")</f>
        <v>-0.13378275589494248</v>
      </c>
      <c r="H45" s="228">
        <f>IFERROR('tablas pernocta cat ev anual'!H45/'tablas pernocta cat ev anual'!H58-1,"-")</f>
        <v>-3.25162731487042E-2</v>
      </c>
      <c r="I45" s="228">
        <f>IFERROR('tablas pernocta cat ev anual'!I45/'tablas pernocta cat ev anual'!I58-1,"-")</f>
        <v>-0.11593525108486458</v>
      </c>
      <c r="J45" s="228">
        <f>IFERROR('tablas pernocta cat ev anual'!J45/'tablas pernocta cat ev anual'!J58-1,"-")</f>
        <v>-8.1355676253345832E-2</v>
      </c>
    </row>
    <row r="46" spans="3:10" hidden="1" outlineLevel="1">
      <c r="C46" s="34" t="s">
        <v>34</v>
      </c>
      <c r="D46" s="228">
        <f>IFERROR('tablas pernocta cat ev anual'!D46/'tablas pernocta cat ev anual'!D59-1,"-")</f>
        <v>-0.1143021252153934</v>
      </c>
      <c r="E46" s="228">
        <f>IFERROR('tablas pernocta cat ev anual'!E46/'tablas pernocta cat ev anual'!E59-1,"-")</f>
        <v>-0.1105060557694113</v>
      </c>
      <c r="F46" s="228">
        <f>IFERROR('tablas pernocta cat ev anual'!F46/'tablas pernocta cat ev anual'!F59-1,"-")</f>
        <v>-1.9525891203750034E-2</v>
      </c>
      <c r="G46" s="228">
        <f>IFERROR('tablas pernocta cat ev anual'!G46/'tablas pernocta cat ev anual'!G59-1,"-")</f>
        <v>-0.26060824835303675</v>
      </c>
      <c r="H46" s="228">
        <f>IFERROR('tablas pernocta cat ev anual'!H46/'tablas pernocta cat ev anual'!H59-1,"-")</f>
        <v>-7.7783684076618287E-2</v>
      </c>
      <c r="I46" s="228">
        <f>IFERROR('tablas pernocta cat ev anual'!I46/'tablas pernocta cat ev anual'!I59-1,"-")</f>
        <v>-0.1109985027335153</v>
      </c>
      <c r="J46" s="228">
        <f>IFERROR('tablas pernocta cat ev anual'!J46/'tablas pernocta cat ev anual'!J59-1,"-")</f>
        <v>-9.5817833155619869E-2</v>
      </c>
    </row>
    <row r="47" spans="3:10" hidden="1" outlineLevel="1">
      <c r="C47" s="34" t="s">
        <v>35</v>
      </c>
      <c r="D47" s="228">
        <f>IFERROR('tablas pernocta cat ev anual'!D47/'tablas pernocta cat ev anual'!D60-1,"-")</f>
        <v>-0.13605095541401269</v>
      </c>
      <c r="E47" s="228">
        <f>IFERROR('tablas pernocta cat ev anual'!E47/'tablas pernocta cat ev anual'!E60-1,"-")</f>
        <v>-7.4958027745869016E-2</v>
      </c>
      <c r="F47" s="228">
        <f>IFERROR('tablas pernocta cat ev anual'!F47/'tablas pernocta cat ev anual'!F60-1,"-")</f>
        <v>-1.4584675914934064E-2</v>
      </c>
      <c r="G47" s="228">
        <f>IFERROR('tablas pernocta cat ev anual'!G47/'tablas pernocta cat ev anual'!G60-1,"-")</f>
        <v>-0.25824388527186348</v>
      </c>
      <c r="H47" s="228">
        <f>IFERROR('tablas pernocta cat ev anual'!H47/'tablas pernocta cat ev anual'!H60-1,"-")</f>
        <v>-6.6874700880318327E-2</v>
      </c>
      <c r="I47" s="228">
        <f>IFERROR('tablas pernocta cat ev anual'!I47/'tablas pernocta cat ev anual'!I60-1,"-")</f>
        <v>-4.6468002442832113E-2</v>
      </c>
      <c r="J47" s="228">
        <f>IFERROR('tablas pernocta cat ev anual'!J47/'tablas pernocta cat ev anual'!J60-1,"-")</f>
        <v>-5.591699916618631E-2</v>
      </c>
    </row>
    <row r="48" spans="3:10" hidden="1" outlineLevel="1">
      <c r="C48" s="34" t="s">
        <v>36</v>
      </c>
      <c r="D48" s="228">
        <f>IFERROR('tablas pernocta cat ev anual'!D48/'tablas pernocta cat ev anual'!D61-1,"-")</f>
        <v>-0.13374304945858939</v>
      </c>
      <c r="E48" s="228">
        <f>IFERROR('tablas pernocta cat ev anual'!E48/'tablas pernocta cat ev anual'!E61-1,"-")</f>
        <v>-9.5740146705848073E-2</v>
      </c>
      <c r="F48" s="228">
        <f>IFERROR('tablas pernocta cat ev anual'!F48/'tablas pernocta cat ev anual'!F61-1,"-")</f>
        <v>-2.6601973514267518E-2</v>
      </c>
      <c r="G48" s="228">
        <f>IFERROR('tablas pernocta cat ev anual'!G48/'tablas pernocta cat ev anual'!G61-1,"-")</f>
        <v>-0.31516348409705108</v>
      </c>
      <c r="H48" s="228">
        <f>IFERROR('tablas pernocta cat ev anual'!H48/'tablas pernocta cat ev anual'!H61-1,"-")</f>
        <v>-9.3728725682468816E-2</v>
      </c>
      <c r="I48" s="228">
        <f>IFERROR('tablas pernocta cat ev anual'!I48/'tablas pernocta cat ev anual'!I61-1,"-")</f>
        <v>-0.14768086922268908</v>
      </c>
      <c r="J48" s="228">
        <f>IFERROR('tablas pernocta cat ev anual'!J48/'tablas pernocta cat ev anual'!J61-1,"-")</f>
        <v>-0.1249494249161831</v>
      </c>
    </row>
    <row r="49" spans="3:10" hidden="1" outlineLevel="1">
      <c r="C49" s="34" t="s">
        <v>37</v>
      </c>
      <c r="D49" s="228">
        <f>IFERROR('tablas pernocta cat ev anual'!D49/'tablas pernocta cat ev anual'!D62-1,"-")</f>
        <v>9.3532656487329113E-2</v>
      </c>
      <c r="E49" s="228">
        <f>IFERROR('tablas pernocta cat ev anual'!E49/'tablas pernocta cat ev anual'!E62-1,"-")</f>
        <v>-2.8112340978986849E-2</v>
      </c>
      <c r="F49" s="228">
        <f>IFERROR('tablas pernocta cat ev anual'!F49/'tablas pernocta cat ev anual'!F62-1,"-")</f>
        <v>8.6931743457103972E-2</v>
      </c>
      <c r="G49" s="228">
        <f>IFERROR('tablas pernocta cat ev anual'!G49/'tablas pernocta cat ev anual'!G62-1,"-")</f>
        <v>6.4038282225858056E-2</v>
      </c>
      <c r="H49" s="228">
        <f>IFERROR('tablas pernocta cat ev anual'!H49/'tablas pernocta cat ev anual'!H62-1,"-")</f>
        <v>4.8030212035657716E-2</v>
      </c>
      <c r="I49" s="228">
        <f>IFERROR('tablas pernocta cat ev anual'!I49/'tablas pernocta cat ev anual'!I62-1,"-")</f>
        <v>-4.8961979395468092E-2</v>
      </c>
      <c r="J49" s="228">
        <f>IFERROR('tablas pernocta cat ev anual'!J49/'tablas pernocta cat ev anual'!J62-1,"-")</f>
        <v>-1.0291735509725508E-2</v>
      </c>
    </row>
    <row r="50" spans="3:10" hidden="1" outlineLevel="1">
      <c r="C50" s="34" t="s">
        <v>38</v>
      </c>
      <c r="D50" s="228">
        <f>IFERROR('tablas pernocta cat ev anual'!D50/'tablas pernocta cat ev anual'!D63-1,"-")</f>
        <v>-0.15192660550458714</v>
      </c>
      <c r="E50" s="228">
        <f>IFERROR('tablas pernocta cat ev anual'!E50/'tablas pernocta cat ev anual'!E63-1,"-")</f>
        <v>-2.562134007737582E-2</v>
      </c>
      <c r="F50" s="228">
        <f>IFERROR('tablas pernocta cat ev anual'!F50/'tablas pernocta cat ev anual'!F63-1,"-")</f>
        <v>0.10477403170017863</v>
      </c>
      <c r="G50" s="228">
        <f>IFERROR('tablas pernocta cat ev anual'!G50/'tablas pernocta cat ev anual'!G63-1,"-")</f>
        <v>9.6396547545812172E-2</v>
      </c>
      <c r="H50" s="228">
        <f>IFERROR('tablas pernocta cat ev anual'!H50/'tablas pernocta cat ev anual'!H63-1,"-")</f>
        <v>5.4337992463340257E-2</v>
      </c>
      <c r="I50" s="228">
        <f>IFERROR('tablas pernocta cat ev anual'!I50/'tablas pernocta cat ev anual'!I63-1,"-")</f>
        <v>-3.5068019422378027E-2</v>
      </c>
      <c r="J50" s="228">
        <f>IFERROR('tablas pernocta cat ev anual'!J50/'tablas pernocta cat ev anual'!J63-1,"-")</f>
        <v>-1.5865597819949562E-3</v>
      </c>
    </row>
    <row r="51" spans="3:10" hidden="1" outlineLevel="1">
      <c r="C51" s="34" t="s">
        <v>39</v>
      </c>
      <c r="D51" s="228">
        <f>IFERROR('tablas pernocta cat ev anual'!D51/'tablas pernocta cat ev anual'!D64-1,"-")</f>
        <v>-0.13028528947123874</v>
      </c>
      <c r="E51" s="228">
        <f>IFERROR('tablas pernocta cat ev anual'!E51/'tablas pernocta cat ev anual'!E64-1,"-")</f>
        <v>-1.0158097677665068E-2</v>
      </c>
      <c r="F51" s="228">
        <f>IFERROR('tablas pernocta cat ev anual'!F51/'tablas pernocta cat ev anual'!F64-1,"-")</f>
        <v>0.10020663262187046</v>
      </c>
      <c r="G51" s="228">
        <f>IFERROR('tablas pernocta cat ev anual'!G51/'tablas pernocta cat ev anual'!G64-1,"-")</f>
        <v>5.4081768291525112E-2</v>
      </c>
      <c r="H51" s="228">
        <f>IFERROR('tablas pernocta cat ev anual'!H51/'tablas pernocta cat ev anual'!H64-1,"-")</f>
        <v>5.3761131757941172E-2</v>
      </c>
      <c r="I51" s="228">
        <f>IFERROR('tablas pernocta cat ev anual'!I51/'tablas pernocta cat ev anual'!I64-1,"-")</f>
        <v>-6.4541460649612303E-2</v>
      </c>
      <c r="J51" s="228">
        <f>IFERROR('tablas pernocta cat ev anual'!J51/'tablas pernocta cat ev anual'!J64-1,"-")</f>
        <v>-1.7869199534207847E-2</v>
      </c>
    </row>
    <row r="52" spans="3:10" collapsed="1">
      <c r="C52" s="112">
        <v>2007</v>
      </c>
      <c r="D52" s="231">
        <f>IFERROR('tablas pernocta cat ev anual'!D52/'tablas pernocta cat ev anual'!D65-1,"-")</f>
        <v>-0.12042536723258901</v>
      </c>
      <c r="E52" s="231">
        <f>IFERROR('tablas pernocta cat ev anual'!E52/'tablas pernocta cat ev anual'!E65-1,"-")</f>
        <v>-3.3861340542578389E-2</v>
      </c>
      <c r="F52" s="231">
        <f>IFERROR('tablas pernocta cat ev anual'!F52/'tablas pernocta cat ev anual'!F65-1,"-")</f>
        <v>-7.4265344134961664E-3</v>
      </c>
      <c r="G52" s="231">
        <f>IFERROR('tablas pernocta cat ev anual'!G52/'tablas pernocta cat ev anual'!G65-1,"-")</f>
        <v>-9.8620392928186695E-2</v>
      </c>
      <c r="H52" s="231">
        <f>IFERROR('tablas pernocta cat ev anual'!H52/'tablas pernocta cat ev anual'!H65-1,"-")</f>
        <v>-2.9708563326029003E-2</v>
      </c>
      <c r="I52" s="231">
        <f>IFERROR('tablas pernocta cat ev anual'!I52/'tablas pernocta cat ev anual'!I65-1,"-")</f>
        <v>-7.0895221316618962E-2</v>
      </c>
      <c r="J52" s="231">
        <f>IFERROR('tablas pernocta cat ev anual'!J52/'tablas pernocta cat ev anual'!J65-1,"-")</f>
        <v>-5.3802771825121942E-2</v>
      </c>
    </row>
    <row r="53" spans="3:10">
      <c r="C53" s="591" t="s">
        <v>23</v>
      </c>
      <c r="D53" s="591"/>
      <c r="E53" s="591"/>
      <c r="F53" s="591"/>
      <c r="G53" s="591"/>
      <c r="H53" s="591"/>
      <c r="I53" s="591"/>
      <c r="J53" s="591"/>
    </row>
  </sheetData>
  <mergeCells count="2">
    <mergeCell ref="C3:J3"/>
    <mergeCell ref="C53:J53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1:K28"/>
  <sheetViews>
    <sheetView showGridLines="0" showRowColHeaders="0" showOutlineSymbols="0" zoomScaleNormal="100" workbookViewId="0"/>
  </sheetViews>
  <sheetFormatPr baseColWidth="10" defaultRowHeight="12.75"/>
  <cols>
    <col min="1" max="1" width="11.42578125" style="12"/>
    <col min="2" max="2" width="34.28515625" style="12" customWidth="1"/>
    <col min="3" max="3" width="12.5703125" style="12" customWidth="1"/>
    <col min="4" max="4" width="10.5703125" style="12" customWidth="1"/>
    <col min="5" max="5" width="12.5703125" style="12" customWidth="1"/>
    <col min="6" max="6" width="10.5703125" style="12" customWidth="1"/>
    <col min="7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1" spans="2:7" ht="25.5" customHeight="1">
      <c r="B11" s="552" t="s">
        <v>200</v>
      </c>
      <c r="C11" s="553"/>
      <c r="D11" s="553"/>
      <c r="E11" s="553"/>
      <c r="F11" s="553"/>
      <c r="G11" s="554"/>
    </row>
    <row r="12" spans="2:7" ht="39.75" customHeight="1">
      <c r="B12" s="14" t="s">
        <v>17</v>
      </c>
      <c r="C12" s="232" t="str">
        <f>actualizaciones!A3</f>
        <v>acumulado agosto 2009</v>
      </c>
      <c r="D12" s="233" t="s">
        <v>18</v>
      </c>
      <c r="E12" s="232" t="str">
        <f>actualizaciones!A2</f>
        <v xml:space="preserve">acumulado agosto 2010 </v>
      </c>
      <c r="F12" s="233" t="s">
        <v>18</v>
      </c>
      <c r="G12" s="233" t="s">
        <v>19</v>
      </c>
    </row>
    <row r="13" spans="2:7">
      <c r="B13" s="64" t="s">
        <v>201</v>
      </c>
      <c r="C13" s="73"/>
      <c r="D13" s="73"/>
      <c r="E13" s="73"/>
      <c r="F13" s="73"/>
      <c r="G13" s="234"/>
    </row>
    <row r="14" spans="2:7">
      <c r="B14" s="67" t="s">
        <v>202</v>
      </c>
      <c r="C14" s="18">
        <v>7684474</v>
      </c>
      <c r="D14" s="19">
        <f>C14/C14</f>
        <v>1</v>
      </c>
      <c r="E14" s="18">
        <v>7641350</v>
      </c>
      <c r="F14" s="19">
        <f>E14/E14</f>
        <v>1</v>
      </c>
      <c r="G14" s="20">
        <f>(E14-C14)/C14</f>
        <v>-5.6118349805074491E-3</v>
      </c>
    </row>
    <row r="15" spans="2:7">
      <c r="B15" s="77" t="s">
        <v>203</v>
      </c>
      <c r="C15" s="22">
        <v>3231246</v>
      </c>
      <c r="D15" s="23">
        <f>C15/C14</f>
        <v>0.42049019880866279</v>
      </c>
      <c r="E15" s="22">
        <v>3390064</v>
      </c>
      <c r="F15" s="23">
        <f>E15/E14</f>
        <v>0.44364726128236504</v>
      </c>
      <c r="G15" s="24">
        <f>(E15-C15)/C15</f>
        <v>4.9150699142064699E-2</v>
      </c>
    </row>
    <row r="16" spans="2:7">
      <c r="B16" s="235" t="s">
        <v>204</v>
      </c>
      <c r="C16" s="78">
        <v>4453228</v>
      </c>
      <c r="D16" s="25">
        <f>C16/C14</f>
        <v>0.57950980119133721</v>
      </c>
      <c r="E16" s="78">
        <v>4251286</v>
      </c>
      <c r="F16" s="25">
        <f>E16/E14</f>
        <v>0.55635273871763502</v>
      </c>
      <c r="G16" s="236">
        <f>(E16-C16)/C16</f>
        <v>-4.5347330071579539E-2</v>
      </c>
    </row>
    <row r="17" spans="2:11">
      <c r="B17" s="26" t="s">
        <v>75</v>
      </c>
      <c r="C17" s="27"/>
      <c r="D17" s="27"/>
      <c r="E17" s="27"/>
      <c r="F17" s="27"/>
      <c r="G17" s="28"/>
    </row>
    <row r="28" spans="2:11">
      <c r="B28" s="30"/>
      <c r="C28" s="30"/>
      <c r="D28" s="30"/>
      <c r="E28" s="30"/>
      <c r="F28" s="30"/>
      <c r="G28" s="30"/>
      <c r="H28" s="30"/>
      <c r="I28" s="30"/>
      <c r="J28" s="30"/>
      <c r="K28" s="30"/>
    </row>
  </sheetData>
  <mergeCells count="1">
    <mergeCell ref="B11:G1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colBreaks count="1" manualBreakCount="1">
    <brk id="7" min="10" max="51" man="1"/>
  </col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7:L27"/>
  <sheetViews>
    <sheetView showGridLines="0" showRowColHeaders="0" showOutlineSymbols="0" zoomScaleNormal="100" workbookViewId="0">
      <selection activeCell="H23" sqref="H23"/>
    </sheetView>
  </sheetViews>
  <sheetFormatPr baseColWidth="10" defaultRowHeight="12.75"/>
  <cols>
    <col min="1" max="1" width="11.42578125" style="12"/>
    <col min="2" max="2" width="28.85546875" style="12" customWidth="1"/>
    <col min="3" max="7" width="11.7109375" style="12" customWidth="1"/>
    <col min="8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7" spans="2:7" ht="25.5" customHeight="1">
      <c r="B7" s="552" t="s">
        <v>205</v>
      </c>
      <c r="C7" s="553"/>
      <c r="D7" s="553"/>
      <c r="E7" s="553"/>
      <c r="F7" s="553"/>
      <c r="G7" s="554"/>
    </row>
    <row r="8" spans="2:7" ht="41.25" customHeight="1">
      <c r="B8" s="14" t="s">
        <v>206</v>
      </c>
      <c r="C8" s="15" t="str">
        <f>actualizaciones!A3</f>
        <v>acumulado agosto 2009</v>
      </c>
      <c r="D8" s="16" t="s">
        <v>18</v>
      </c>
      <c r="E8" s="15" t="str">
        <f>actualizaciones!A2</f>
        <v xml:space="preserve">acumulado agosto 2010 </v>
      </c>
      <c r="F8" s="16" t="s">
        <v>18</v>
      </c>
      <c r="G8" s="16" t="s">
        <v>19</v>
      </c>
    </row>
    <row r="9" spans="2:7">
      <c r="B9" s="64" t="s">
        <v>207</v>
      </c>
      <c r="C9" s="65"/>
      <c r="D9" s="65"/>
      <c r="E9" s="65"/>
      <c r="F9" s="65"/>
      <c r="G9" s="66"/>
    </row>
    <row r="10" spans="2:7">
      <c r="B10" s="69" t="s">
        <v>208</v>
      </c>
      <c r="C10" s="18">
        <v>7684474</v>
      </c>
      <c r="D10" s="19">
        <f>C10/$C$10</f>
        <v>1</v>
      </c>
      <c r="E10" s="18">
        <v>7641350</v>
      </c>
      <c r="F10" s="19">
        <f>E10/$E$10</f>
        <v>1</v>
      </c>
      <c r="G10" s="20">
        <f>(E10-C10)/C10</f>
        <v>-5.6118349805074491E-3</v>
      </c>
    </row>
    <row r="11" spans="2:7">
      <c r="B11" s="64" t="s">
        <v>209</v>
      </c>
      <c r="C11" s="73"/>
      <c r="D11" s="65"/>
      <c r="E11" s="73"/>
      <c r="F11" s="65"/>
      <c r="G11" s="234"/>
    </row>
    <row r="12" spans="2:7">
      <c r="B12" s="77" t="s">
        <v>210</v>
      </c>
      <c r="C12" s="237">
        <v>3231246</v>
      </c>
      <c r="D12" s="76">
        <f>C12/$C$10</f>
        <v>0.42049019880866279</v>
      </c>
      <c r="E12" s="237">
        <v>3390064</v>
      </c>
      <c r="F12" s="76">
        <f>E12/$E$10</f>
        <v>0.44364726128236504</v>
      </c>
      <c r="G12" s="238">
        <f>(E12-C12)/C12</f>
        <v>4.9150699142064699E-2</v>
      </c>
    </row>
    <row r="13" spans="2:7">
      <c r="B13" s="77" t="s">
        <v>211</v>
      </c>
      <c r="C13" s="239">
        <v>377118</v>
      </c>
      <c r="D13" s="23">
        <f>C13/$C$10</f>
        <v>4.9075317321654023E-2</v>
      </c>
      <c r="E13" s="239">
        <v>405667</v>
      </c>
      <c r="F13" s="23">
        <f>E13/$E$10</f>
        <v>5.3088394066493488E-2</v>
      </c>
      <c r="G13" s="240">
        <f>(E13-C13)/C13</f>
        <v>7.5703095582814933E-2</v>
      </c>
    </row>
    <row r="14" spans="2:7">
      <c r="B14" s="77" t="s">
        <v>212</v>
      </c>
      <c r="C14" s="239">
        <v>1832211</v>
      </c>
      <c r="D14" s="23">
        <f>C14/$C$10</f>
        <v>0.23843024259044926</v>
      </c>
      <c r="E14" s="239">
        <v>1982773</v>
      </c>
      <c r="F14" s="23">
        <f>E14/$E$10</f>
        <v>0.25947941136055802</v>
      </c>
      <c r="G14" s="240">
        <f>(E14-C14)/C14</f>
        <v>8.2175033334042857E-2</v>
      </c>
    </row>
    <row r="15" spans="2:7">
      <c r="B15" s="77" t="s">
        <v>213</v>
      </c>
      <c r="C15" s="239">
        <v>955701</v>
      </c>
      <c r="D15" s="23">
        <f>C15/$C$10</f>
        <v>0.12436778366352726</v>
      </c>
      <c r="E15" s="239">
        <v>940801</v>
      </c>
      <c r="F15" s="23">
        <f>E15/$E$10</f>
        <v>0.12311973669574093</v>
      </c>
      <c r="G15" s="240">
        <f>(E15-C15)/C15</f>
        <v>-1.5590650213822105E-2</v>
      </c>
    </row>
    <row r="16" spans="2:7">
      <c r="B16" s="77" t="s">
        <v>214</v>
      </c>
      <c r="C16" s="239">
        <v>66216</v>
      </c>
      <c r="D16" s="23">
        <f>C16/$C$10</f>
        <v>8.6168552330322147E-3</v>
      </c>
      <c r="E16" s="239">
        <v>60823</v>
      </c>
      <c r="F16" s="23">
        <f>E16/$E$10</f>
        <v>7.9597191595725883E-3</v>
      </c>
      <c r="G16" s="240">
        <f>(E16-C16)/C16</f>
        <v>-8.1445572067174093E-2</v>
      </c>
    </row>
    <row r="17" spans="2:12">
      <c r="B17" s="64" t="s">
        <v>215</v>
      </c>
      <c r="C17" s="73"/>
      <c r="D17" s="73"/>
      <c r="E17" s="73"/>
      <c r="F17" s="73"/>
      <c r="G17" s="234"/>
    </row>
    <row r="18" spans="2:12">
      <c r="B18" s="241" t="s">
        <v>216</v>
      </c>
      <c r="C18" s="78">
        <v>4453228</v>
      </c>
      <c r="D18" s="76">
        <f>C18/$C$10</f>
        <v>0.57950980119133721</v>
      </c>
      <c r="E18" s="78">
        <v>4251286</v>
      </c>
      <c r="F18" s="76">
        <f>E18/$E$10</f>
        <v>0.55635273871763502</v>
      </c>
      <c r="G18" s="236">
        <f>(E18-C18)/C18</f>
        <v>-4.5347330071579539E-2</v>
      </c>
    </row>
    <row r="19" spans="2:12">
      <c r="B19" s="26" t="s">
        <v>75</v>
      </c>
      <c r="C19" s="27"/>
      <c r="D19" s="27"/>
      <c r="E19" s="27"/>
      <c r="F19" s="27"/>
      <c r="G19" s="28"/>
    </row>
    <row r="20" spans="2:12" ht="15" customHeight="1" thickBot="1"/>
    <row r="21" spans="2:12" ht="30" customHeight="1" thickBot="1">
      <c r="G21" s="43" t="s">
        <v>40</v>
      </c>
    </row>
    <row r="27" spans="2:12"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</row>
  </sheetData>
  <mergeCells count="1">
    <mergeCell ref="B7:G7"/>
  </mergeCells>
  <hyperlinks>
    <hyperlink ref="G21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>
      <selection activeCell="J24" sqref="J24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43" t="s">
        <v>42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I32" sqref="I3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</row>
    <row r="29" spans="2:12" ht="15" customHeight="1" thickBot="1"/>
    <row r="30" spans="2:12" ht="30" customHeight="1" thickBot="1">
      <c r="I30" s="43" t="s">
        <v>42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3:L69"/>
  <sheetViews>
    <sheetView showGridLines="0" showRowColHeaders="0" showZeros="0" zoomScaleNormal="100" workbookViewId="0">
      <selection activeCell="H72" sqref="H72"/>
    </sheetView>
  </sheetViews>
  <sheetFormatPr baseColWidth="10" defaultRowHeight="12.75" outlineLevelRow="1"/>
  <cols>
    <col min="1" max="1" width="13.7109375" style="243" customWidth="1"/>
    <col min="2" max="2" width="12.140625" style="243" customWidth="1"/>
    <col min="3" max="3" width="13.5703125" style="243" customWidth="1"/>
    <col min="4" max="18" width="11" style="243" customWidth="1"/>
    <col min="19" max="21" width="10.42578125" style="243" customWidth="1"/>
    <col min="22" max="25" width="9.28515625" style="243" customWidth="1"/>
    <col min="26" max="37" width="7.28515625" style="243" customWidth="1"/>
    <col min="38" max="38" width="11.5703125" style="243" bestFit="1" customWidth="1"/>
    <col min="39" max="258" width="11.42578125" style="243"/>
    <col min="259" max="259" width="13.7109375" style="243" customWidth="1"/>
    <col min="260" max="260" width="12.140625" style="243" customWidth="1"/>
    <col min="261" max="274" width="11" style="243" customWidth="1"/>
    <col min="275" max="277" width="10.42578125" style="243" customWidth="1"/>
    <col min="278" max="279" width="7.28515625" style="243" customWidth="1"/>
    <col min="280" max="280" width="7.85546875" style="243" bestFit="1" customWidth="1"/>
    <col min="281" max="293" width="7.28515625" style="243" customWidth="1"/>
    <col min="294" max="294" width="11.5703125" style="243" bestFit="1" customWidth="1"/>
    <col min="295" max="514" width="11.42578125" style="243"/>
    <col min="515" max="515" width="13.7109375" style="243" customWidth="1"/>
    <col min="516" max="516" width="12.140625" style="243" customWidth="1"/>
    <col min="517" max="530" width="11" style="243" customWidth="1"/>
    <col min="531" max="533" width="10.42578125" style="243" customWidth="1"/>
    <col min="534" max="535" width="7.28515625" style="243" customWidth="1"/>
    <col min="536" max="536" width="7.85546875" style="243" bestFit="1" customWidth="1"/>
    <col min="537" max="549" width="7.28515625" style="243" customWidth="1"/>
    <col min="550" max="550" width="11.5703125" style="243" bestFit="1" customWidth="1"/>
    <col min="551" max="770" width="11.42578125" style="243"/>
    <col min="771" max="771" width="13.7109375" style="243" customWidth="1"/>
    <col min="772" max="772" width="12.140625" style="243" customWidth="1"/>
    <col min="773" max="786" width="11" style="243" customWidth="1"/>
    <col min="787" max="789" width="10.42578125" style="243" customWidth="1"/>
    <col min="790" max="791" width="7.28515625" style="243" customWidth="1"/>
    <col min="792" max="792" width="7.85546875" style="243" bestFit="1" customWidth="1"/>
    <col min="793" max="805" width="7.28515625" style="243" customWidth="1"/>
    <col min="806" max="806" width="11.5703125" style="243" bestFit="1" customWidth="1"/>
    <col min="807" max="1026" width="11.42578125" style="243"/>
    <col min="1027" max="1027" width="13.7109375" style="243" customWidth="1"/>
    <col min="1028" max="1028" width="12.140625" style="243" customWidth="1"/>
    <col min="1029" max="1042" width="11" style="243" customWidth="1"/>
    <col min="1043" max="1045" width="10.42578125" style="243" customWidth="1"/>
    <col min="1046" max="1047" width="7.28515625" style="243" customWidth="1"/>
    <col min="1048" max="1048" width="7.85546875" style="243" bestFit="1" customWidth="1"/>
    <col min="1049" max="1061" width="7.28515625" style="243" customWidth="1"/>
    <col min="1062" max="1062" width="11.5703125" style="243" bestFit="1" customWidth="1"/>
    <col min="1063" max="1282" width="11.42578125" style="243"/>
    <col min="1283" max="1283" width="13.7109375" style="243" customWidth="1"/>
    <col min="1284" max="1284" width="12.140625" style="243" customWidth="1"/>
    <col min="1285" max="1298" width="11" style="243" customWidth="1"/>
    <col min="1299" max="1301" width="10.42578125" style="243" customWidth="1"/>
    <col min="1302" max="1303" width="7.28515625" style="243" customWidth="1"/>
    <col min="1304" max="1304" width="7.85546875" style="243" bestFit="1" customWidth="1"/>
    <col min="1305" max="1317" width="7.28515625" style="243" customWidth="1"/>
    <col min="1318" max="1318" width="11.5703125" style="243" bestFit="1" customWidth="1"/>
    <col min="1319" max="1538" width="11.42578125" style="243"/>
    <col min="1539" max="1539" width="13.7109375" style="243" customWidth="1"/>
    <col min="1540" max="1540" width="12.140625" style="243" customWidth="1"/>
    <col min="1541" max="1554" width="11" style="243" customWidth="1"/>
    <col min="1555" max="1557" width="10.42578125" style="243" customWidth="1"/>
    <col min="1558" max="1559" width="7.28515625" style="243" customWidth="1"/>
    <col min="1560" max="1560" width="7.85546875" style="243" bestFit="1" customWidth="1"/>
    <col min="1561" max="1573" width="7.28515625" style="243" customWidth="1"/>
    <col min="1574" max="1574" width="11.5703125" style="243" bestFit="1" customWidth="1"/>
    <col min="1575" max="1794" width="11.42578125" style="243"/>
    <col min="1795" max="1795" width="13.7109375" style="243" customWidth="1"/>
    <col min="1796" max="1796" width="12.140625" style="243" customWidth="1"/>
    <col min="1797" max="1810" width="11" style="243" customWidth="1"/>
    <col min="1811" max="1813" width="10.42578125" style="243" customWidth="1"/>
    <col min="1814" max="1815" width="7.28515625" style="243" customWidth="1"/>
    <col min="1816" max="1816" width="7.85546875" style="243" bestFit="1" customWidth="1"/>
    <col min="1817" max="1829" width="7.28515625" style="243" customWidth="1"/>
    <col min="1830" max="1830" width="11.5703125" style="243" bestFit="1" customWidth="1"/>
    <col min="1831" max="2050" width="11.42578125" style="243"/>
    <col min="2051" max="2051" width="13.7109375" style="243" customWidth="1"/>
    <col min="2052" max="2052" width="12.140625" style="243" customWidth="1"/>
    <col min="2053" max="2066" width="11" style="243" customWidth="1"/>
    <col min="2067" max="2069" width="10.42578125" style="243" customWidth="1"/>
    <col min="2070" max="2071" width="7.28515625" style="243" customWidth="1"/>
    <col min="2072" max="2072" width="7.85546875" style="243" bestFit="1" customWidth="1"/>
    <col min="2073" max="2085" width="7.28515625" style="243" customWidth="1"/>
    <col min="2086" max="2086" width="11.5703125" style="243" bestFit="1" customWidth="1"/>
    <col min="2087" max="2306" width="11.42578125" style="243"/>
    <col min="2307" max="2307" width="13.7109375" style="243" customWidth="1"/>
    <col min="2308" max="2308" width="12.140625" style="243" customWidth="1"/>
    <col min="2309" max="2322" width="11" style="243" customWidth="1"/>
    <col min="2323" max="2325" width="10.42578125" style="243" customWidth="1"/>
    <col min="2326" max="2327" width="7.28515625" style="243" customWidth="1"/>
    <col min="2328" max="2328" width="7.85546875" style="243" bestFit="1" customWidth="1"/>
    <col min="2329" max="2341" width="7.28515625" style="243" customWidth="1"/>
    <col min="2342" max="2342" width="11.5703125" style="243" bestFit="1" customWidth="1"/>
    <col min="2343" max="2562" width="11.42578125" style="243"/>
    <col min="2563" max="2563" width="13.7109375" style="243" customWidth="1"/>
    <col min="2564" max="2564" width="12.140625" style="243" customWidth="1"/>
    <col min="2565" max="2578" width="11" style="243" customWidth="1"/>
    <col min="2579" max="2581" width="10.42578125" style="243" customWidth="1"/>
    <col min="2582" max="2583" width="7.28515625" style="243" customWidth="1"/>
    <col min="2584" max="2584" width="7.85546875" style="243" bestFit="1" customWidth="1"/>
    <col min="2585" max="2597" width="7.28515625" style="243" customWidth="1"/>
    <col min="2598" max="2598" width="11.5703125" style="243" bestFit="1" customWidth="1"/>
    <col min="2599" max="2818" width="11.42578125" style="243"/>
    <col min="2819" max="2819" width="13.7109375" style="243" customWidth="1"/>
    <col min="2820" max="2820" width="12.140625" style="243" customWidth="1"/>
    <col min="2821" max="2834" width="11" style="243" customWidth="1"/>
    <col min="2835" max="2837" width="10.42578125" style="243" customWidth="1"/>
    <col min="2838" max="2839" width="7.28515625" style="243" customWidth="1"/>
    <col min="2840" max="2840" width="7.85546875" style="243" bestFit="1" customWidth="1"/>
    <col min="2841" max="2853" width="7.28515625" style="243" customWidth="1"/>
    <col min="2854" max="2854" width="11.5703125" style="243" bestFit="1" customWidth="1"/>
    <col min="2855" max="3074" width="11.42578125" style="243"/>
    <col min="3075" max="3075" width="13.7109375" style="243" customWidth="1"/>
    <col min="3076" max="3076" width="12.140625" style="243" customWidth="1"/>
    <col min="3077" max="3090" width="11" style="243" customWidth="1"/>
    <col min="3091" max="3093" width="10.42578125" style="243" customWidth="1"/>
    <col min="3094" max="3095" width="7.28515625" style="243" customWidth="1"/>
    <col min="3096" max="3096" width="7.85546875" style="243" bestFit="1" customWidth="1"/>
    <col min="3097" max="3109" width="7.28515625" style="243" customWidth="1"/>
    <col min="3110" max="3110" width="11.5703125" style="243" bestFit="1" customWidth="1"/>
    <col min="3111" max="3330" width="11.42578125" style="243"/>
    <col min="3331" max="3331" width="13.7109375" style="243" customWidth="1"/>
    <col min="3332" max="3332" width="12.140625" style="243" customWidth="1"/>
    <col min="3333" max="3346" width="11" style="243" customWidth="1"/>
    <col min="3347" max="3349" width="10.42578125" style="243" customWidth="1"/>
    <col min="3350" max="3351" width="7.28515625" style="243" customWidth="1"/>
    <col min="3352" max="3352" width="7.85546875" style="243" bestFit="1" customWidth="1"/>
    <col min="3353" max="3365" width="7.28515625" style="243" customWidth="1"/>
    <col min="3366" max="3366" width="11.5703125" style="243" bestFit="1" customWidth="1"/>
    <col min="3367" max="3586" width="11.42578125" style="243"/>
    <col min="3587" max="3587" width="13.7109375" style="243" customWidth="1"/>
    <col min="3588" max="3588" width="12.140625" style="243" customWidth="1"/>
    <col min="3589" max="3602" width="11" style="243" customWidth="1"/>
    <col min="3603" max="3605" width="10.42578125" style="243" customWidth="1"/>
    <col min="3606" max="3607" width="7.28515625" style="243" customWidth="1"/>
    <col min="3608" max="3608" width="7.85546875" style="243" bestFit="1" customWidth="1"/>
    <col min="3609" max="3621" width="7.28515625" style="243" customWidth="1"/>
    <col min="3622" max="3622" width="11.5703125" style="243" bestFit="1" customWidth="1"/>
    <col min="3623" max="3842" width="11.42578125" style="243"/>
    <col min="3843" max="3843" width="13.7109375" style="243" customWidth="1"/>
    <col min="3844" max="3844" width="12.140625" style="243" customWidth="1"/>
    <col min="3845" max="3858" width="11" style="243" customWidth="1"/>
    <col min="3859" max="3861" width="10.42578125" style="243" customWidth="1"/>
    <col min="3862" max="3863" width="7.28515625" style="243" customWidth="1"/>
    <col min="3864" max="3864" width="7.85546875" style="243" bestFit="1" customWidth="1"/>
    <col min="3865" max="3877" width="7.28515625" style="243" customWidth="1"/>
    <col min="3878" max="3878" width="11.5703125" style="243" bestFit="1" customWidth="1"/>
    <col min="3879" max="4098" width="11.42578125" style="243"/>
    <col min="4099" max="4099" width="13.7109375" style="243" customWidth="1"/>
    <col min="4100" max="4100" width="12.140625" style="243" customWidth="1"/>
    <col min="4101" max="4114" width="11" style="243" customWidth="1"/>
    <col min="4115" max="4117" width="10.42578125" style="243" customWidth="1"/>
    <col min="4118" max="4119" width="7.28515625" style="243" customWidth="1"/>
    <col min="4120" max="4120" width="7.85546875" style="243" bestFit="1" customWidth="1"/>
    <col min="4121" max="4133" width="7.28515625" style="243" customWidth="1"/>
    <col min="4134" max="4134" width="11.5703125" style="243" bestFit="1" customWidth="1"/>
    <col min="4135" max="4354" width="11.42578125" style="243"/>
    <col min="4355" max="4355" width="13.7109375" style="243" customWidth="1"/>
    <col min="4356" max="4356" width="12.140625" style="243" customWidth="1"/>
    <col min="4357" max="4370" width="11" style="243" customWidth="1"/>
    <col min="4371" max="4373" width="10.42578125" style="243" customWidth="1"/>
    <col min="4374" max="4375" width="7.28515625" style="243" customWidth="1"/>
    <col min="4376" max="4376" width="7.85546875" style="243" bestFit="1" customWidth="1"/>
    <col min="4377" max="4389" width="7.28515625" style="243" customWidth="1"/>
    <col min="4390" max="4390" width="11.5703125" style="243" bestFit="1" customWidth="1"/>
    <col min="4391" max="4610" width="11.42578125" style="243"/>
    <col min="4611" max="4611" width="13.7109375" style="243" customWidth="1"/>
    <col min="4612" max="4612" width="12.140625" style="243" customWidth="1"/>
    <col min="4613" max="4626" width="11" style="243" customWidth="1"/>
    <col min="4627" max="4629" width="10.42578125" style="243" customWidth="1"/>
    <col min="4630" max="4631" width="7.28515625" style="243" customWidth="1"/>
    <col min="4632" max="4632" width="7.85546875" style="243" bestFit="1" customWidth="1"/>
    <col min="4633" max="4645" width="7.28515625" style="243" customWidth="1"/>
    <col min="4646" max="4646" width="11.5703125" style="243" bestFit="1" customWidth="1"/>
    <col min="4647" max="4866" width="11.42578125" style="243"/>
    <col min="4867" max="4867" width="13.7109375" style="243" customWidth="1"/>
    <col min="4868" max="4868" width="12.140625" style="243" customWidth="1"/>
    <col min="4869" max="4882" width="11" style="243" customWidth="1"/>
    <col min="4883" max="4885" width="10.42578125" style="243" customWidth="1"/>
    <col min="4886" max="4887" width="7.28515625" style="243" customWidth="1"/>
    <col min="4888" max="4888" width="7.85546875" style="243" bestFit="1" customWidth="1"/>
    <col min="4889" max="4901" width="7.28515625" style="243" customWidth="1"/>
    <col min="4902" max="4902" width="11.5703125" style="243" bestFit="1" customWidth="1"/>
    <col min="4903" max="5122" width="11.42578125" style="243"/>
    <col min="5123" max="5123" width="13.7109375" style="243" customWidth="1"/>
    <col min="5124" max="5124" width="12.140625" style="243" customWidth="1"/>
    <col min="5125" max="5138" width="11" style="243" customWidth="1"/>
    <col min="5139" max="5141" width="10.42578125" style="243" customWidth="1"/>
    <col min="5142" max="5143" width="7.28515625" style="243" customWidth="1"/>
    <col min="5144" max="5144" width="7.85546875" style="243" bestFit="1" customWidth="1"/>
    <col min="5145" max="5157" width="7.28515625" style="243" customWidth="1"/>
    <col min="5158" max="5158" width="11.5703125" style="243" bestFit="1" customWidth="1"/>
    <col min="5159" max="5378" width="11.42578125" style="243"/>
    <col min="5379" max="5379" width="13.7109375" style="243" customWidth="1"/>
    <col min="5380" max="5380" width="12.140625" style="243" customWidth="1"/>
    <col min="5381" max="5394" width="11" style="243" customWidth="1"/>
    <col min="5395" max="5397" width="10.42578125" style="243" customWidth="1"/>
    <col min="5398" max="5399" width="7.28515625" style="243" customWidth="1"/>
    <col min="5400" max="5400" width="7.85546875" style="243" bestFit="1" customWidth="1"/>
    <col min="5401" max="5413" width="7.28515625" style="243" customWidth="1"/>
    <col min="5414" max="5414" width="11.5703125" style="243" bestFit="1" customWidth="1"/>
    <col min="5415" max="5634" width="11.42578125" style="243"/>
    <col min="5635" max="5635" width="13.7109375" style="243" customWidth="1"/>
    <col min="5636" max="5636" width="12.140625" style="243" customWidth="1"/>
    <col min="5637" max="5650" width="11" style="243" customWidth="1"/>
    <col min="5651" max="5653" width="10.42578125" style="243" customWidth="1"/>
    <col min="5654" max="5655" width="7.28515625" style="243" customWidth="1"/>
    <col min="5656" max="5656" width="7.85546875" style="243" bestFit="1" customWidth="1"/>
    <col min="5657" max="5669" width="7.28515625" style="243" customWidth="1"/>
    <col min="5670" max="5670" width="11.5703125" style="243" bestFit="1" customWidth="1"/>
    <col min="5671" max="5890" width="11.42578125" style="243"/>
    <col min="5891" max="5891" width="13.7109375" style="243" customWidth="1"/>
    <col min="5892" max="5892" width="12.140625" style="243" customWidth="1"/>
    <col min="5893" max="5906" width="11" style="243" customWidth="1"/>
    <col min="5907" max="5909" width="10.42578125" style="243" customWidth="1"/>
    <col min="5910" max="5911" width="7.28515625" style="243" customWidth="1"/>
    <col min="5912" max="5912" width="7.85546875" style="243" bestFit="1" customWidth="1"/>
    <col min="5913" max="5925" width="7.28515625" style="243" customWidth="1"/>
    <col min="5926" max="5926" width="11.5703125" style="243" bestFit="1" customWidth="1"/>
    <col min="5927" max="6146" width="11.42578125" style="243"/>
    <col min="6147" max="6147" width="13.7109375" style="243" customWidth="1"/>
    <col min="6148" max="6148" width="12.140625" style="243" customWidth="1"/>
    <col min="6149" max="6162" width="11" style="243" customWidth="1"/>
    <col min="6163" max="6165" width="10.42578125" style="243" customWidth="1"/>
    <col min="6166" max="6167" width="7.28515625" style="243" customWidth="1"/>
    <col min="6168" max="6168" width="7.85546875" style="243" bestFit="1" customWidth="1"/>
    <col min="6169" max="6181" width="7.28515625" style="243" customWidth="1"/>
    <col min="6182" max="6182" width="11.5703125" style="243" bestFit="1" customWidth="1"/>
    <col min="6183" max="6402" width="11.42578125" style="243"/>
    <col min="6403" max="6403" width="13.7109375" style="243" customWidth="1"/>
    <col min="6404" max="6404" width="12.140625" style="243" customWidth="1"/>
    <col min="6405" max="6418" width="11" style="243" customWidth="1"/>
    <col min="6419" max="6421" width="10.42578125" style="243" customWidth="1"/>
    <col min="6422" max="6423" width="7.28515625" style="243" customWidth="1"/>
    <col min="6424" max="6424" width="7.85546875" style="243" bestFit="1" customWidth="1"/>
    <col min="6425" max="6437" width="7.28515625" style="243" customWidth="1"/>
    <col min="6438" max="6438" width="11.5703125" style="243" bestFit="1" customWidth="1"/>
    <col min="6439" max="6658" width="11.42578125" style="243"/>
    <col min="6659" max="6659" width="13.7109375" style="243" customWidth="1"/>
    <col min="6660" max="6660" width="12.140625" style="243" customWidth="1"/>
    <col min="6661" max="6674" width="11" style="243" customWidth="1"/>
    <col min="6675" max="6677" width="10.42578125" style="243" customWidth="1"/>
    <col min="6678" max="6679" width="7.28515625" style="243" customWidth="1"/>
    <col min="6680" max="6680" width="7.85546875" style="243" bestFit="1" customWidth="1"/>
    <col min="6681" max="6693" width="7.28515625" style="243" customWidth="1"/>
    <col min="6694" max="6694" width="11.5703125" style="243" bestFit="1" customWidth="1"/>
    <col min="6695" max="6914" width="11.42578125" style="243"/>
    <col min="6915" max="6915" width="13.7109375" style="243" customWidth="1"/>
    <col min="6916" max="6916" width="12.140625" style="243" customWidth="1"/>
    <col min="6917" max="6930" width="11" style="243" customWidth="1"/>
    <col min="6931" max="6933" width="10.42578125" style="243" customWidth="1"/>
    <col min="6934" max="6935" width="7.28515625" style="243" customWidth="1"/>
    <col min="6936" max="6936" width="7.85546875" style="243" bestFit="1" customWidth="1"/>
    <col min="6937" max="6949" width="7.28515625" style="243" customWidth="1"/>
    <col min="6950" max="6950" width="11.5703125" style="243" bestFit="1" customWidth="1"/>
    <col min="6951" max="7170" width="11.42578125" style="243"/>
    <col min="7171" max="7171" width="13.7109375" style="243" customWidth="1"/>
    <col min="7172" max="7172" width="12.140625" style="243" customWidth="1"/>
    <col min="7173" max="7186" width="11" style="243" customWidth="1"/>
    <col min="7187" max="7189" width="10.42578125" style="243" customWidth="1"/>
    <col min="7190" max="7191" width="7.28515625" style="243" customWidth="1"/>
    <col min="7192" max="7192" width="7.85546875" style="243" bestFit="1" customWidth="1"/>
    <col min="7193" max="7205" width="7.28515625" style="243" customWidth="1"/>
    <col min="7206" max="7206" width="11.5703125" style="243" bestFit="1" customWidth="1"/>
    <col min="7207" max="7426" width="11.42578125" style="243"/>
    <col min="7427" max="7427" width="13.7109375" style="243" customWidth="1"/>
    <col min="7428" max="7428" width="12.140625" style="243" customWidth="1"/>
    <col min="7429" max="7442" width="11" style="243" customWidth="1"/>
    <col min="7443" max="7445" width="10.42578125" style="243" customWidth="1"/>
    <col min="7446" max="7447" width="7.28515625" style="243" customWidth="1"/>
    <col min="7448" max="7448" width="7.85546875" style="243" bestFit="1" customWidth="1"/>
    <col min="7449" max="7461" width="7.28515625" style="243" customWidth="1"/>
    <col min="7462" max="7462" width="11.5703125" style="243" bestFit="1" customWidth="1"/>
    <col min="7463" max="7682" width="11.42578125" style="243"/>
    <col min="7683" max="7683" width="13.7109375" style="243" customWidth="1"/>
    <col min="7684" max="7684" width="12.140625" style="243" customWidth="1"/>
    <col min="7685" max="7698" width="11" style="243" customWidth="1"/>
    <col min="7699" max="7701" width="10.42578125" style="243" customWidth="1"/>
    <col min="7702" max="7703" width="7.28515625" style="243" customWidth="1"/>
    <col min="7704" max="7704" width="7.85546875" style="243" bestFit="1" customWidth="1"/>
    <col min="7705" max="7717" width="7.28515625" style="243" customWidth="1"/>
    <col min="7718" max="7718" width="11.5703125" style="243" bestFit="1" customWidth="1"/>
    <col min="7719" max="7938" width="11.42578125" style="243"/>
    <col min="7939" max="7939" width="13.7109375" style="243" customWidth="1"/>
    <col min="7940" max="7940" width="12.140625" style="243" customWidth="1"/>
    <col min="7941" max="7954" width="11" style="243" customWidth="1"/>
    <col min="7955" max="7957" width="10.42578125" style="243" customWidth="1"/>
    <col min="7958" max="7959" width="7.28515625" style="243" customWidth="1"/>
    <col min="7960" max="7960" width="7.85546875" style="243" bestFit="1" customWidth="1"/>
    <col min="7961" max="7973" width="7.28515625" style="243" customWidth="1"/>
    <col min="7974" max="7974" width="11.5703125" style="243" bestFit="1" customWidth="1"/>
    <col min="7975" max="8194" width="11.42578125" style="243"/>
    <col min="8195" max="8195" width="13.7109375" style="243" customWidth="1"/>
    <col min="8196" max="8196" width="12.140625" style="243" customWidth="1"/>
    <col min="8197" max="8210" width="11" style="243" customWidth="1"/>
    <col min="8211" max="8213" width="10.42578125" style="243" customWidth="1"/>
    <col min="8214" max="8215" width="7.28515625" style="243" customWidth="1"/>
    <col min="8216" max="8216" width="7.85546875" style="243" bestFit="1" customWidth="1"/>
    <col min="8217" max="8229" width="7.28515625" style="243" customWidth="1"/>
    <col min="8230" max="8230" width="11.5703125" style="243" bestFit="1" customWidth="1"/>
    <col min="8231" max="8450" width="11.42578125" style="243"/>
    <col min="8451" max="8451" width="13.7109375" style="243" customWidth="1"/>
    <col min="8452" max="8452" width="12.140625" style="243" customWidth="1"/>
    <col min="8453" max="8466" width="11" style="243" customWidth="1"/>
    <col min="8467" max="8469" width="10.42578125" style="243" customWidth="1"/>
    <col min="8470" max="8471" width="7.28515625" style="243" customWidth="1"/>
    <col min="8472" max="8472" width="7.85546875" style="243" bestFit="1" customWidth="1"/>
    <col min="8473" max="8485" width="7.28515625" style="243" customWidth="1"/>
    <col min="8486" max="8486" width="11.5703125" style="243" bestFit="1" customWidth="1"/>
    <col min="8487" max="8706" width="11.42578125" style="243"/>
    <col min="8707" max="8707" width="13.7109375" style="243" customWidth="1"/>
    <col min="8708" max="8708" width="12.140625" style="243" customWidth="1"/>
    <col min="8709" max="8722" width="11" style="243" customWidth="1"/>
    <col min="8723" max="8725" width="10.42578125" style="243" customWidth="1"/>
    <col min="8726" max="8727" width="7.28515625" style="243" customWidth="1"/>
    <col min="8728" max="8728" width="7.85546875" style="243" bestFit="1" customWidth="1"/>
    <col min="8729" max="8741" width="7.28515625" style="243" customWidth="1"/>
    <col min="8742" max="8742" width="11.5703125" style="243" bestFit="1" customWidth="1"/>
    <col min="8743" max="8962" width="11.42578125" style="243"/>
    <col min="8963" max="8963" width="13.7109375" style="243" customWidth="1"/>
    <col min="8964" max="8964" width="12.140625" style="243" customWidth="1"/>
    <col min="8965" max="8978" width="11" style="243" customWidth="1"/>
    <col min="8979" max="8981" width="10.42578125" style="243" customWidth="1"/>
    <col min="8982" max="8983" width="7.28515625" style="243" customWidth="1"/>
    <col min="8984" max="8984" width="7.85546875" style="243" bestFit="1" customWidth="1"/>
    <col min="8985" max="8997" width="7.28515625" style="243" customWidth="1"/>
    <col min="8998" max="8998" width="11.5703125" style="243" bestFit="1" customWidth="1"/>
    <col min="8999" max="9218" width="11.42578125" style="243"/>
    <col min="9219" max="9219" width="13.7109375" style="243" customWidth="1"/>
    <col min="9220" max="9220" width="12.140625" style="243" customWidth="1"/>
    <col min="9221" max="9234" width="11" style="243" customWidth="1"/>
    <col min="9235" max="9237" width="10.42578125" style="243" customWidth="1"/>
    <col min="9238" max="9239" width="7.28515625" style="243" customWidth="1"/>
    <col min="9240" max="9240" width="7.85546875" style="243" bestFit="1" customWidth="1"/>
    <col min="9241" max="9253" width="7.28515625" style="243" customWidth="1"/>
    <col min="9254" max="9254" width="11.5703125" style="243" bestFit="1" customWidth="1"/>
    <col min="9255" max="9474" width="11.42578125" style="243"/>
    <col min="9475" max="9475" width="13.7109375" style="243" customWidth="1"/>
    <col min="9476" max="9476" width="12.140625" style="243" customWidth="1"/>
    <col min="9477" max="9490" width="11" style="243" customWidth="1"/>
    <col min="9491" max="9493" width="10.42578125" style="243" customWidth="1"/>
    <col min="9494" max="9495" width="7.28515625" style="243" customWidth="1"/>
    <col min="9496" max="9496" width="7.85546875" style="243" bestFit="1" customWidth="1"/>
    <col min="9497" max="9509" width="7.28515625" style="243" customWidth="1"/>
    <col min="9510" max="9510" width="11.5703125" style="243" bestFit="1" customWidth="1"/>
    <col min="9511" max="9730" width="11.42578125" style="243"/>
    <col min="9731" max="9731" width="13.7109375" style="243" customWidth="1"/>
    <col min="9732" max="9732" width="12.140625" style="243" customWidth="1"/>
    <col min="9733" max="9746" width="11" style="243" customWidth="1"/>
    <col min="9747" max="9749" width="10.42578125" style="243" customWidth="1"/>
    <col min="9750" max="9751" width="7.28515625" style="243" customWidth="1"/>
    <col min="9752" max="9752" width="7.85546875" style="243" bestFit="1" customWidth="1"/>
    <col min="9753" max="9765" width="7.28515625" style="243" customWidth="1"/>
    <col min="9766" max="9766" width="11.5703125" style="243" bestFit="1" customWidth="1"/>
    <col min="9767" max="9986" width="11.42578125" style="243"/>
    <col min="9987" max="9987" width="13.7109375" style="243" customWidth="1"/>
    <col min="9988" max="9988" width="12.140625" style="243" customWidth="1"/>
    <col min="9989" max="10002" width="11" style="243" customWidth="1"/>
    <col min="10003" max="10005" width="10.42578125" style="243" customWidth="1"/>
    <col min="10006" max="10007" width="7.28515625" style="243" customWidth="1"/>
    <col min="10008" max="10008" width="7.85546875" style="243" bestFit="1" customWidth="1"/>
    <col min="10009" max="10021" width="7.28515625" style="243" customWidth="1"/>
    <col min="10022" max="10022" width="11.5703125" style="243" bestFit="1" customWidth="1"/>
    <col min="10023" max="10242" width="11.42578125" style="243"/>
    <col min="10243" max="10243" width="13.7109375" style="243" customWidth="1"/>
    <col min="10244" max="10244" width="12.140625" style="243" customWidth="1"/>
    <col min="10245" max="10258" width="11" style="243" customWidth="1"/>
    <col min="10259" max="10261" width="10.42578125" style="243" customWidth="1"/>
    <col min="10262" max="10263" width="7.28515625" style="243" customWidth="1"/>
    <col min="10264" max="10264" width="7.85546875" style="243" bestFit="1" customWidth="1"/>
    <col min="10265" max="10277" width="7.28515625" style="243" customWidth="1"/>
    <col min="10278" max="10278" width="11.5703125" style="243" bestFit="1" customWidth="1"/>
    <col min="10279" max="10498" width="11.42578125" style="243"/>
    <col min="10499" max="10499" width="13.7109375" style="243" customWidth="1"/>
    <col min="10500" max="10500" width="12.140625" style="243" customWidth="1"/>
    <col min="10501" max="10514" width="11" style="243" customWidth="1"/>
    <col min="10515" max="10517" width="10.42578125" style="243" customWidth="1"/>
    <col min="10518" max="10519" width="7.28515625" style="243" customWidth="1"/>
    <col min="10520" max="10520" width="7.85546875" style="243" bestFit="1" customWidth="1"/>
    <col min="10521" max="10533" width="7.28515625" style="243" customWidth="1"/>
    <col min="10534" max="10534" width="11.5703125" style="243" bestFit="1" customWidth="1"/>
    <col min="10535" max="10754" width="11.42578125" style="243"/>
    <col min="10755" max="10755" width="13.7109375" style="243" customWidth="1"/>
    <col min="10756" max="10756" width="12.140625" style="243" customWidth="1"/>
    <col min="10757" max="10770" width="11" style="243" customWidth="1"/>
    <col min="10771" max="10773" width="10.42578125" style="243" customWidth="1"/>
    <col min="10774" max="10775" width="7.28515625" style="243" customWidth="1"/>
    <col min="10776" max="10776" width="7.85546875" style="243" bestFit="1" customWidth="1"/>
    <col min="10777" max="10789" width="7.28515625" style="243" customWidth="1"/>
    <col min="10790" max="10790" width="11.5703125" style="243" bestFit="1" customWidth="1"/>
    <col min="10791" max="11010" width="11.42578125" style="243"/>
    <col min="11011" max="11011" width="13.7109375" style="243" customWidth="1"/>
    <col min="11012" max="11012" width="12.140625" style="243" customWidth="1"/>
    <col min="11013" max="11026" width="11" style="243" customWidth="1"/>
    <col min="11027" max="11029" width="10.42578125" style="243" customWidth="1"/>
    <col min="11030" max="11031" width="7.28515625" style="243" customWidth="1"/>
    <col min="11032" max="11032" width="7.85546875" style="243" bestFit="1" customWidth="1"/>
    <col min="11033" max="11045" width="7.28515625" style="243" customWidth="1"/>
    <col min="11046" max="11046" width="11.5703125" style="243" bestFit="1" customWidth="1"/>
    <col min="11047" max="11266" width="11.42578125" style="243"/>
    <col min="11267" max="11267" width="13.7109375" style="243" customWidth="1"/>
    <col min="11268" max="11268" width="12.140625" style="243" customWidth="1"/>
    <col min="11269" max="11282" width="11" style="243" customWidth="1"/>
    <col min="11283" max="11285" width="10.42578125" style="243" customWidth="1"/>
    <col min="11286" max="11287" width="7.28515625" style="243" customWidth="1"/>
    <col min="11288" max="11288" width="7.85546875" style="243" bestFit="1" customWidth="1"/>
    <col min="11289" max="11301" width="7.28515625" style="243" customWidth="1"/>
    <col min="11302" max="11302" width="11.5703125" style="243" bestFit="1" customWidth="1"/>
    <col min="11303" max="11522" width="11.42578125" style="243"/>
    <col min="11523" max="11523" width="13.7109375" style="243" customWidth="1"/>
    <col min="11524" max="11524" width="12.140625" style="243" customWidth="1"/>
    <col min="11525" max="11538" width="11" style="243" customWidth="1"/>
    <col min="11539" max="11541" width="10.42578125" style="243" customWidth="1"/>
    <col min="11542" max="11543" width="7.28515625" style="243" customWidth="1"/>
    <col min="11544" max="11544" width="7.85546875" style="243" bestFit="1" customWidth="1"/>
    <col min="11545" max="11557" width="7.28515625" style="243" customWidth="1"/>
    <col min="11558" max="11558" width="11.5703125" style="243" bestFit="1" customWidth="1"/>
    <col min="11559" max="11778" width="11.42578125" style="243"/>
    <col min="11779" max="11779" width="13.7109375" style="243" customWidth="1"/>
    <col min="11780" max="11780" width="12.140625" style="243" customWidth="1"/>
    <col min="11781" max="11794" width="11" style="243" customWidth="1"/>
    <col min="11795" max="11797" width="10.42578125" style="243" customWidth="1"/>
    <col min="11798" max="11799" width="7.28515625" style="243" customWidth="1"/>
    <col min="11800" max="11800" width="7.85546875" style="243" bestFit="1" customWidth="1"/>
    <col min="11801" max="11813" width="7.28515625" style="243" customWidth="1"/>
    <col min="11814" max="11814" width="11.5703125" style="243" bestFit="1" customWidth="1"/>
    <col min="11815" max="12034" width="11.42578125" style="243"/>
    <col min="12035" max="12035" width="13.7109375" style="243" customWidth="1"/>
    <col min="12036" max="12036" width="12.140625" style="243" customWidth="1"/>
    <col min="12037" max="12050" width="11" style="243" customWidth="1"/>
    <col min="12051" max="12053" width="10.42578125" style="243" customWidth="1"/>
    <col min="12054" max="12055" width="7.28515625" style="243" customWidth="1"/>
    <col min="12056" max="12056" width="7.85546875" style="243" bestFit="1" customWidth="1"/>
    <col min="12057" max="12069" width="7.28515625" style="243" customWidth="1"/>
    <col min="12070" max="12070" width="11.5703125" style="243" bestFit="1" customWidth="1"/>
    <col min="12071" max="12290" width="11.42578125" style="243"/>
    <col min="12291" max="12291" width="13.7109375" style="243" customWidth="1"/>
    <col min="12292" max="12292" width="12.140625" style="243" customWidth="1"/>
    <col min="12293" max="12306" width="11" style="243" customWidth="1"/>
    <col min="12307" max="12309" width="10.42578125" style="243" customWidth="1"/>
    <col min="12310" max="12311" width="7.28515625" style="243" customWidth="1"/>
    <col min="12312" max="12312" width="7.85546875" style="243" bestFit="1" customWidth="1"/>
    <col min="12313" max="12325" width="7.28515625" style="243" customWidth="1"/>
    <col min="12326" max="12326" width="11.5703125" style="243" bestFit="1" customWidth="1"/>
    <col min="12327" max="12546" width="11.42578125" style="243"/>
    <col min="12547" max="12547" width="13.7109375" style="243" customWidth="1"/>
    <col min="12548" max="12548" width="12.140625" style="243" customWidth="1"/>
    <col min="12549" max="12562" width="11" style="243" customWidth="1"/>
    <col min="12563" max="12565" width="10.42578125" style="243" customWidth="1"/>
    <col min="12566" max="12567" width="7.28515625" style="243" customWidth="1"/>
    <col min="12568" max="12568" width="7.85546875" style="243" bestFit="1" customWidth="1"/>
    <col min="12569" max="12581" width="7.28515625" style="243" customWidth="1"/>
    <col min="12582" max="12582" width="11.5703125" style="243" bestFit="1" customWidth="1"/>
    <col min="12583" max="12802" width="11.42578125" style="243"/>
    <col min="12803" max="12803" width="13.7109375" style="243" customWidth="1"/>
    <col min="12804" max="12804" width="12.140625" style="243" customWidth="1"/>
    <col min="12805" max="12818" width="11" style="243" customWidth="1"/>
    <col min="12819" max="12821" width="10.42578125" style="243" customWidth="1"/>
    <col min="12822" max="12823" width="7.28515625" style="243" customWidth="1"/>
    <col min="12824" max="12824" width="7.85546875" style="243" bestFit="1" customWidth="1"/>
    <col min="12825" max="12837" width="7.28515625" style="243" customWidth="1"/>
    <col min="12838" max="12838" width="11.5703125" style="243" bestFit="1" customWidth="1"/>
    <col min="12839" max="13058" width="11.42578125" style="243"/>
    <col min="13059" max="13059" width="13.7109375" style="243" customWidth="1"/>
    <col min="13060" max="13060" width="12.140625" style="243" customWidth="1"/>
    <col min="13061" max="13074" width="11" style="243" customWidth="1"/>
    <col min="13075" max="13077" width="10.42578125" style="243" customWidth="1"/>
    <col min="13078" max="13079" width="7.28515625" style="243" customWidth="1"/>
    <col min="13080" max="13080" width="7.85546875" style="243" bestFit="1" customWidth="1"/>
    <col min="13081" max="13093" width="7.28515625" style="243" customWidth="1"/>
    <col min="13094" max="13094" width="11.5703125" style="243" bestFit="1" customWidth="1"/>
    <col min="13095" max="13314" width="11.42578125" style="243"/>
    <col min="13315" max="13315" width="13.7109375" style="243" customWidth="1"/>
    <col min="13316" max="13316" width="12.140625" style="243" customWidth="1"/>
    <col min="13317" max="13330" width="11" style="243" customWidth="1"/>
    <col min="13331" max="13333" width="10.42578125" style="243" customWidth="1"/>
    <col min="13334" max="13335" width="7.28515625" style="243" customWidth="1"/>
    <col min="13336" max="13336" width="7.85546875" style="243" bestFit="1" customWidth="1"/>
    <col min="13337" max="13349" width="7.28515625" style="243" customWidth="1"/>
    <col min="13350" max="13350" width="11.5703125" style="243" bestFit="1" customWidth="1"/>
    <col min="13351" max="13570" width="11.42578125" style="243"/>
    <col min="13571" max="13571" width="13.7109375" style="243" customWidth="1"/>
    <col min="13572" max="13572" width="12.140625" style="243" customWidth="1"/>
    <col min="13573" max="13586" width="11" style="243" customWidth="1"/>
    <col min="13587" max="13589" width="10.42578125" style="243" customWidth="1"/>
    <col min="13590" max="13591" width="7.28515625" style="243" customWidth="1"/>
    <col min="13592" max="13592" width="7.85546875" style="243" bestFit="1" customWidth="1"/>
    <col min="13593" max="13605" width="7.28515625" style="243" customWidth="1"/>
    <col min="13606" max="13606" width="11.5703125" style="243" bestFit="1" customWidth="1"/>
    <col min="13607" max="13826" width="11.42578125" style="243"/>
    <col min="13827" max="13827" width="13.7109375" style="243" customWidth="1"/>
    <col min="13828" max="13828" width="12.140625" style="243" customWidth="1"/>
    <col min="13829" max="13842" width="11" style="243" customWidth="1"/>
    <col min="13843" max="13845" width="10.42578125" style="243" customWidth="1"/>
    <col min="13846" max="13847" width="7.28515625" style="243" customWidth="1"/>
    <col min="13848" max="13848" width="7.85546875" style="243" bestFit="1" customWidth="1"/>
    <col min="13849" max="13861" width="7.28515625" style="243" customWidth="1"/>
    <col min="13862" max="13862" width="11.5703125" style="243" bestFit="1" customWidth="1"/>
    <col min="13863" max="14082" width="11.42578125" style="243"/>
    <col min="14083" max="14083" width="13.7109375" style="243" customWidth="1"/>
    <col min="14084" max="14084" width="12.140625" style="243" customWidth="1"/>
    <col min="14085" max="14098" width="11" style="243" customWidth="1"/>
    <col min="14099" max="14101" width="10.42578125" style="243" customWidth="1"/>
    <col min="14102" max="14103" width="7.28515625" style="243" customWidth="1"/>
    <col min="14104" max="14104" width="7.85546875" style="243" bestFit="1" customWidth="1"/>
    <col min="14105" max="14117" width="7.28515625" style="243" customWidth="1"/>
    <col min="14118" max="14118" width="11.5703125" style="243" bestFit="1" customWidth="1"/>
    <col min="14119" max="14338" width="11.42578125" style="243"/>
    <col min="14339" max="14339" width="13.7109375" style="243" customWidth="1"/>
    <col min="14340" max="14340" width="12.140625" style="243" customWidth="1"/>
    <col min="14341" max="14354" width="11" style="243" customWidth="1"/>
    <col min="14355" max="14357" width="10.42578125" style="243" customWidth="1"/>
    <col min="14358" max="14359" width="7.28515625" style="243" customWidth="1"/>
    <col min="14360" max="14360" width="7.85546875" style="243" bestFit="1" customWidth="1"/>
    <col min="14361" max="14373" width="7.28515625" style="243" customWidth="1"/>
    <col min="14374" max="14374" width="11.5703125" style="243" bestFit="1" customWidth="1"/>
    <col min="14375" max="14594" width="11.42578125" style="243"/>
    <col min="14595" max="14595" width="13.7109375" style="243" customWidth="1"/>
    <col min="14596" max="14596" width="12.140625" style="243" customWidth="1"/>
    <col min="14597" max="14610" width="11" style="243" customWidth="1"/>
    <col min="14611" max="14613" width="10.42578125" style="243" customWidth="1"/>
    <col min="14614" max="14615" width="7.28515625" style="243" customWidth="1"/>
    <col min="14616" max="14616" width="7.85546875" style="243" bestFit="1" customWidth="1"/>
    <col min="14617" max="14629" width="7.28515625" style="243" customWidth="1"/>
    <col min="14630" max="14630" width="11.5703125" style="243" bestFit="1" customWidth="1"/>
    <col min="14631" max="14850" width="11.42578125" style="243"/>
    <col min="14851" max="14851" width="13.7109375" style="243" customWidth="1"/>
    <col min="14852" max="14852" width="12.140625" style="243" customWidth="1"/>
    <col min="14853" max="14866" width="11" style="243" customWidth="1"/>
    <col min="14867" max="14869" width="10.42578125" style="243" customWidth="1"/>
    <col min="14870" max="14871" width="7.28515625" style="243" customWidth="1"/>
    <col min="14872" max="14872" width="7.85546875" style="243" bestFit="1" customWidth="1"/>
    <col min="14873" max="14885" width="7.28515625" style="243" customWidth="1"/>
    <col min="14886" max="14886" width="11.5703125" style="243" bestFit="1" customWidth="1"/>
    <col min="14887" max="15106" width="11.42578125" style="243"/>
    <col min="15107" max="15107" width="13.7109375" style="243" customWidth="1"/>
    <col min="15108" max="15108" width="12.140625" style="243" customWidth="1"/>
    <col min="15109" max="15122" width="11" style="243" customWidth="1"/>
    <col min="15123" max="15125" width="10.42578125" style="243" customWidth="1"/>
    <col min="15126" max="15127" width="7.28515625" style="243" customWidth="1"/>
    <col min="15128" max="15128" width="7.85546875" style="243" bestFit="1" customWidth="1"/>
    <col min="15129" max="15141" width="7.28515625" style="243" customWidth="1"/>
    <col min="15142" max="15142" width="11.5703125" style="243" bestFit="1" customWidth="1"/>
    <col min="15143" max="15362" width="11.42578125" style="243"/>
    <col min="15363" max="15363" width="13.7109375" style="243" customWidth="1"/>
    <col min="15364" max="15364" width="12.140625" style="243" customWidth="1"/>
    <col min="15365" max="15378" width="11" style="243" customWidth="1"/>
    <col min="15379" max="15381" width="10.42578125" style="243" customWidth="1"/>
    <col min="15382" max="15383" width="7.28515625" style="243" customWidth="1"/>
    <col min="15384" max="15384" width="7.85546875" style="243" bestFit="1" customWidth="1"/>
    <col min="15385" max="15397" width="7.28515625" style="243" customWidth="1"/>
    <col min="15398" max="15398" width="11.5703125" style="243" bestFit="1" customWidth="1"/>
    <col min="15399" max="15618" width="11.42578125" style="243"/>
    <col min="15619" max="15619" width="13.7109375" style="243" customWidth="1"/>
    <col min="15620" max="15620" width="12.140625" style="243" customWidth="1"/>
    <col min="15621" max="15634" width="11" style="243" customWidth="1"/>
    <col min="15635" max="15637" width="10.42578125" style="243" customWidth="1"/>
    <col min="15638" max="15639" width="7.28515625" style="243" customWidth="1"/>
    <col min="15640" max="15640" width="7.85546875" style="243" bestFit="1" customWidth="1"/>
    <col min="15641" max="15653" width="7.28515625" style="243" customWidth="1"/>
    <col min="15654" max="15654" width="11.5703125" style="243" bestFit="1" customWidth="1"/>
    <col min="15655" max="15874" width="11.42578125" style="243"/>
    <col min="15875" max="15875" width="13.7109375" style="243" customWidth="1"/>
    <col min="15876" max="15876" width="12.140625" style="243" customWidth="1"/>
    <col min="15877" max="15890" width="11" style="243" customWidth="1"/>
    <col min="15891" max="15893" width="10.42578125" style="243" customWidth="1"/>
    <col min="15894" max="15895" width="7.28515625" style="243" customWidth="1"/>
    <col min="15896" max="15896" width="7.85546875" style="243" bestFit="1" customWidth="1"/>
    <col min="15897" max="15909" width="7.28515625" style="243" customWidth="1"/>
    <col min="15910" max="15910" width="11.5703125" style="243" bestFit="1" customWidth="1"/>
    <col min="15911" max="16130" width="11.42578125" style="243"/>
    <col min="16131" max="16131" width="13.7109375" style="243" customWidth="1"/>
    <col min="16132" max="16132" width="12.140625" style="243" customWidth="1"/>
    <col min="16133" max="16146" width="11" style="243" customWidth="1"/>
    <col min="16147" max="16149" width="10.42578125" style="243" customWidth="1"/>
    <col min="16150" max="16151" width="7.28515625" style="243" customWidth="1"/>
    <col min="16152" max="16152" width="7.85546875" style="243" bestFit="1" customWidth="1"/>
    <col min="16153" max="16165" width="7.28515625" style="243" customWidth="1"/>
    <col min="16166" max="16166" width="11.5703125" style="243" bestFit="1" customWidth="1"/>
    <col min="16167" max="16384" width="11.42578125" style="243"/>
  </cols>
  <sheetData>
    <row r="3" spans="2:12">
      <c r="B3" s="242"/>
    </row>
    <row r="4" spans="2:12">
      <c r="B4" s="242"/>
    </row>
    <row r="5" spans="2:12" ht="13.5" thickBot="1">
      <c r="B5" s="242"/>
    </row>
    <row r="6" spans="2:12" ht="25.5" customHeight="1" thickBot="1">
      <c r="B6" s="604" t="s">
        <v>217</v>
      </c>
      <c r="C6" s="605"/>
      <c r="D6" s="605"/>
      <c r="E6" s="605"/>
      <c r="F6" s="605"/>
      <c r="H6" s="43" t="s">
        <v>40</v>
      </c>
    </row>
    <row r="7" spans="2:12" ht="42" customHeight="1">
      <c r="B7" s="210"/>
      <c r="C7" s="211" t="s">
        <v>218</v>
      </c>
      <c r="D7" s="211" t="s">
        <v>176</v>
      </c>
      <c r="E7" s="211" t="s">
        <v>177</v>
      </c>
      <c r="F7" s="211" t="s">
        <v>178</v>
      </c>
    </row>
    <row r="8" spans="2:12" ht="15">
      <c r="B8" s="212" t="s">
        <v>183</v>
      </c>
      <c r="C8" s="35">
        <v>1165063</v>
      </c>
      <c r="D8" s="23">
        <f t="shared" ref="D8:D13" si="0">IFERROR((C8-C9)/C9,"-")</f>
        <v>8.0985062800444249E-2</v>
      </c>
      <c r="E8" s="23">
        <f t="shared" ref="E8:E55" si="1">C8/C21-1</f>
        <v>6.6312834692007883E-2</v>
      </c>
      <c r="F8" s="213">
        <f>((SUM(C8:C15,C17:C20)/SUM(C21:C28,C30:C33))-1)</f>
        <v>-4.5247090970570891E-2</v>
      </c>
      <c r="G8" s="10"/>
      <c r="H8" s="10"/>
      <c r="I8" s="10"/>
      <c r="J8" s="10"/>
      <c r="K8" s="10"/>
      <c r="L8" s="10"/>
    </row>
    <row r="9" spans="2:12" ht="15">
      <c r="B9" s="212" t="s">
        <v>184</v>
      </c>
      <c r="C9" s="35">
        <v>1077779</v>
      </c>
      <c r="D9" s="23">
        <f t="shared" si="0"/>
        <v>0.28032972280760943</v>
      </c>
      <c r="E9" s="23">
        <f t="shared" si="1"/>
        <v>5.9954800081823967E-2</v>
      </c>
      <c r="F9" s="213">
        <f>((SUM(C9:C15,C17:C21)/SUM(C22:C28,C30:C34))-1)</f>
        <v>-6.2764466519717788E-2</v>
      </c>
      <c r="G9" s="10"/>
      <c r="H9" s="10"/>
      <c r="I9" s="10"/>
      <c r="J9" s="10"/>
      <c r="K9" s="10"/>
      <c r="L9" s="10"/>
    </row>
    <row r="10" spans="2:12" ht="15">
      <c r="B10" s="212" t="s">
        <v>185</v>
      </c>
      <c r="C10" s="35">
        <v>841798</v>
      </c>
      <c r="D10" s="23">
        <f t="shared" si="0"/>
        <v>0.11038884807106084</v>
      </c>
      <c r="E10" s="23">
        <f t="shared" si="1"/>
        <v>3.9864019359453051E-2</v>
      </c>
      <c r="F10" s="213">
        <f>((SUM(C10:C15,C17:C22)/SUM(C23:C28,C30:C35))-1)</f>
        <v>-7.9970163196139921E-2</v>
      </c>
      <c r="G10" s="10"/>
      <c r="H10" s="10"/>
      <c r="I10" s="10"/>
      <c r="J10" s="10"/>
      <c r="K10" s="10"/>
      <c r="L10" s="10"/>
    </row>
    <row r="11" spans="2:12" ht="15">
      <c r="B11" s="212" t="s">
        <v>186</v>
      </c>
      <c r="C11" s="35">
        <v>758111</v>
      </c>
      <c r="D11" s="23">
        <f t="shared" si="0"/>
        <v>-7.7759746579208588E-2</v>
      </c>
      <c r="E11" s="23">
        <f t="shared" si="1"/>
        <v>1.3876573919904711E-2</v>
      </c>
      <c r="F11" s="213">
        <f>((SUM(C11:C15,C17:C23)/SUM(C24:C28,C30:C36))-1)</f>
        <v>-9.6081082218291591E-2</v>
      </c>
      <c r="G11" s="10"/>
      <c r="H11" s="10"/>
      <c r="I11" s="10"/>
      <c r="J11" s="10"/>
      <c r="K11" s="10"/>
      <c r="L11" s="10"/>
    </row>
    <row r="12" spans="2:12" ht="15">
      <c r="B12" s="212" t="s">
        <v>187</v>
      </c>
      <c r="C12" s="35">
        <v>822032</v>
      </c>
      <c r="D12" s="23">
        <f t="shared" si="0"/>
        <v>-0.18855332191561086</v>
      </c>
      <c r="E12" s="23">
        <f t="shared" si="1"/>
        <v>-8.4832298150475771E-2</v>
      </c>
      <c r="F12" s="213">
        <f>((SUM(C12:C15,C17:C24)/SUM(C25:C28,C30:C37))-1)</f>
        <v>-0.10658032263667816</v>
      </c>
      <c r="G12" s="10"/>
      <c r="H12" s="10"/>
      <c r="I12" s="10"/>
      <c r="J12" s="10"/>
      <c r="K12" s="10"/>
      <c r="L12" s="10"/>
    </row>
    <row r="13" spans="2:12" ht="15">
      <c r="B13" s="212" t="s">
        <v>188</v>
      </c>
      <c r="C13" s="35">
        <v>1013045</v>
      </c>
      <c r="D13" s="23">
        <f t="shared" si="0"/>
        <v>7.6668576171715158E-2</v>
      </c>
      <c r="E13" s="23">
        <f t="shared" si="1"/>
        <v>-2.182026045654728E-2</v>
      </c>
      <c r="F13" s="213">
        <f>((SUM(C13:C15,C17:C25)/SUM(C26:C28,C30:C38))-1)</f>
        <v>-0.10634479319691126</v>
      </c>
      <c r="G13" s="10"/>
      <c r="H13" s="10"/>
      <c r="I13" s="10"/>
      <c r="J13" s="10"/>
      <c r="K13" s="10"/>
      <c r="L13" s="10"/>
    </row>
    <row r="14" spans="2:12" ht="15">
      <c r="B14" s="212" t="s">
        <v>189</v>
      </c>
      <c r="C14" s="35">
        <v>940907</v>
      </c>
      <c r="D14" s="23">
        <f>IFERROR((C14-C15)/C15,"-")</f>
        <v>-7.9901038025063195E-2</v>
      </c>
      <c r="E14" s="23">
        <f t="shared" si="1"/>
        <v>-6.0253586820276928E-2</v>
      </c>
      <c r="F14" s="213">
        <f>((SUM(C14:C15,C17:C26)/SUM(C27:C28,C30:C39))-1)</f>
        <v>-0.11870887553829323</v>
      </c>
    </row>
    <row r="15" spans="2:12" ht="15">
      <c r="B15" s="212" t="s">
        <v>190</v>
      </c>
      <c r="C15" s="35">
        <v>1022615</v>
      </c>
      <c r="D15" s="23" t="s">
        <v>191</v>
      </c>
      <c r="E15" s="23">
        <f t="shared" si="1"/>
        <v>-5.5476328141885189E-2</v>
      </c>
      <c r="F15" s="213">
        <f>((SUM(C15,C17:C27)/SUM(C28,C30:C40))-1)</f>
        <v>-0.12768137508477306</v>
      </c>
    </row>
    <row r="16" spans="2:12" ht="24">
      <c r="B16" s="244" t="str">
        <f>actualizaciones!A2</f>
        <v xml:space="preserve">acumulado agosto 2010 </v>
      </c>
      <c r="C16" s="38">
        <v>7641350</v>
      </c>
      <c r="D16" s="245"/>
      <c r="E16" s="245">
        <v>-5.6118349805074352E-3</v>
      </c>
      <c r="F16" s="245" t="s">
        <v>191</v>
      </c>
    </row>
    <row r="17" spans="2:6" ht="15" hidden="1" outlineLevel="1">
      <c r="B17" s="212" t="s">
        <v>179</v>
      </c>
      <c r="C17" s="35">
        <v>916285</v>
      </c>
      <c r="D17" s="23">
        <f t="shared" ref="D17:D27" si="2">IFERROR((C17-C18)/C18,"-")</f>
        <v>2.8855125888880031E-2</v>
      </c>
      <c r="E17" s="23">
        <f t="shared" si="1"/>
        <v>-0.12024590887968012</v>
      </c>
      <c r="F17" s="213">
        <f>((SUM(C17:C28)/SUM(C30:C41))-1)</f>
        <v>-0.13153237221397163</v>
      </c>
    </row>
    <row r="18" spans="2:6" ht="15" hidden="1" outlineLevel="1">
      <c r="B18" s="212" t="s">
        <v>180</v>
      </c>
      <c r="C18" s="35">
        <v>890587</v>
      </c>
      <c r="D18" s="23">
        <f t="shared" si="2"/>
        <v>-4.582281573161795E-2</v>
      </c>
      <c r="E18" s="23">
        <f t="shared" si="1"/>
        <v>-0.16278385482275881</v>
      </c>
      <c r="F18" s="213">
        <f>((SUM(C18:C28,C30)/SUM(C31:C41,C43))-1)</f>
        <v>-0.12775089177623555</v>
      </c>
    </row>
    <row r="19" spans="2:6" ht="15" hidden="1" outlineLevel="1">
      <c r="B19" s="212" t="s">
        <v>181</v>
      </c>
      <c r="C19" s="35">
        <v>933356</v>
      </c>
      <c r="D19" s="23">
        <f t="shared" si="2"/>
        <v>0.10111012800094378</v>
      </c>
      <c r="E19" s="23">
        <f t="shared" si="1"/>
        <v>-9.4199361231962486E-2</v>
      </c>
      <c r="F19" s="213">
        <f>((SUM(C19:C28,C30:C31)/SUM(C32:C41,C43:C44))-1)</f>
        <v>-0.1189117005109751</v>
      </c>
    </row>
    <row r="20" spans="2:6" ht="15" hidden="1" outlineLevel="1">
      <c r="B20" s="212" t="s">
        <v>182</v>
      </c>
      <c r="C20" s="35">
        <v>847650</v>
      </c>
      <c r="D20" s="23">
        <f t="shared" si="2"/>
        <v>-0.22419639596598601</v>
      </c>
      <c r="E20" s="23">
        <f t="shared" si="1"/>
        <v>-9.9423095311454213E-2</v>
      </c>
      <c r="F20" s="213">
        <f>((SUM(C20:C28,C30:C32)/SUM(C33:C41,C43:C45))-1)</f>
        <v>-0.11199286599740865</v>
      </c>
    </row>
    <row r="21" spans="2:6" ht="15" hidden="1" outlineLevel="1">
      <c r="B21" s="212" t="s">
        <v>183</v>
      </c>
      <c r="C21" s="35">
        <v>1092609</v>
      </c>
      <c r="D21" s="23">
        <f t="shared" si="2"/>
        <v>7.4539543044169251E-2</v>
      </c>
      <c r="E21" s="23">
        <f t="shared" si="1"/>
        <v>-0.11538875696384754</v>
      </c>
      <c r="F21" s="213">
        <f>((SUM(C21:C28,C30:C33)/SUM(C34:C41,C43:C46))-1)</f>
        <v>-0.10530244640287578</v>
      </c>
    </row>
    <row r="22" spans="2:6" ht="15" hidden="1" outlineLevel="1">
      <c r="B22" s="212" t="s">
        <v>184</v>
      </c>
      <c r="C22" s="35">
        <v>1016816</v>
      </c>
      <c r="D22" s="23">
        <f t="shared" si="2"/>
        <v>0.25606187316791162</v>
      </c>
      <c r="E22" s="23">
        <f t="shared" si="1"/>
        <v>-0.13327628003395919</v>
      </c>
      <c r="F22" s="213">
        <f>((SUM(C22:C28,C30:C34)/SUM(C35:C41,C43:C47))-1)</f>
        <v>-9.3267571414817119E-2</v>
      </c>
    </row>
    <row r="23" spans="2:6" ht="15" hidden="1" outlineLevel="1">
      <c r="B23" s="212" t="s">
        <v>185</v>
      </c>
      <c r="C23" s="35">
        <v>809527</v>
      </c>
      <c r="D23" s="23">
        <f t="shared" si="2"/>
        <v>8.2638902819849272E-2</v>
      </c>
      <c r="E23" s="23">
        <f t="shared" si="1"/>
        <v>-0.18128786859779866</v>
      </c>
      <c r="F23" s="213">
        <f>((SUM(C23:C28,C30:C35)/SUM(C36:C41,C43:C48))-1)</f>
        <v>-7.6715545790771777E-2</v>
      </c>
    </row>
    <row r="24" spans="2:6" ht="15" hidden="1" outlineLevel="1">
      <c r="B24" s="212" t="s">
        <v>186</v>
      </c>
      <c r="C24" s="35">
        <v>747735</v>
      </c>
      <c r="D24" s="23">
        <f t="shared" si="2"/>
        <v>-0.16754710091279415</v>
      </c>
      <c r="E24" s="23">
        <f t="shared" si="1"/>
        <v>-0.15025961495845819</v>
      </c>
      <c r="F24" s="213">
        <f>((SUM(C24:C28,C30:C36)/SUM(C37:C41,C43:C49))-1)</f>
        <v>-5.4457620489273717E-2</v>
      </c>
    </row>
    <row r="25" spans="2:6" ht="15" hidden="1" outlineLevel="1">
      <c r="B25" s="212" t="s">
        <v>187</v>
      </c>
      <c r="C25" s="35">
        <v>898231</v>
      </c>
      <c r="D25" s="23">
        <f t="shared" si="2"/>
        <v>-0.13268278740840231</v>
      </c>
      <c r="E25" s="23">
        <f t="shared" si="1"/>
        <v>-8.3659359930302601E-2</v>
      </c>
      <c r="F25" s="213">
        <f>((SUM(C25:C28,C30:C37)/SUM(C38:C41,C43:C50))-1)</f>
        <v>-4.1545417739578649E-2</v>
      </c>
    </row>
    <row r="26" spans="2:6" ht="15" hidden="1" outlineLevel="1">
      <c r="B26" s="212" t="s">
        <v>188</v>
      </c>
      <c r="C26" s="35">
        <v>1035643</v>
      </c>
      <c r="D26" s="23">
        <f t="shared" si="2"/>
        <v>3.4365558535209013E-2</v>
      </c>
      <c r="E26" s="23">
        <f t="shared" si="1"/>
        <v>-0.16210452223089711</v>
      </c>
      <c r="F26" s="213">
        <f>((SUM(C26:C28,C30:C38)/SUM(C39:C41,C43:C51))-1)</f>
        <v>-3.0769283451705931E-2</v>
      </c>
    </row>
    <row r="27" spans="2:6" ht="15" hidden="1" outlineLevel="1">
      <c r="B27" s="212" t="s">
        <v>189</v>
      </c>
      <c r="C27" s="35">
        <v>1001235</v>
      </c>
      <c r="D27" s="23">
        <f t="shared" si="2"/>
        <v>-7.5223658373034269E-2</v>
      </c>
      <c r="E27" s="23">
        <f t="shared" si="1"/>
        <v>-0.16602043561664603</v>
      </c>
      <c r="F27" s="213">
        <f>((SUM(C27:C28,C30:C39)/SUM(C40:C41,C43:C52))-1)</f>
        <v>-9.4309071138313216E-3</v>
      </c>
    </row>
    <row r="28" spans="2:6" ht="15" hidden="1" outlineLevel="1">
      <c r="B28" s="212" t="s">
        <v>190</v>
      </c>
      <c r="C28" s="35">
        <v>1082678</v>
      </c>
      <c r="D28" s="23" t="s">
        <v>191</v>
      </c>
      <c r="E28" s="23">
        <f t="shared" si="1"/>
        <v>-0.10436098286529238</v>
      </c>
      <c r="F28" s="213">
        <f>((SUM(C28,C30:C40)/SUM(C41,C43:C53))-1)</f>
        <v>1.5161755004141408E-2</v>
      </c>
    </row>
    <row r="29" spans="2:6" ht="15" collapsed="1">
      <c r="B29" s="217">
        <v>2009</v>
      </c>
      <c r="C29" s="40">
        <v>11272352</v>
      </c>
      <c r="D29" s="218"/>
      <c r="E29" s="218">
        <f t="shared" si="1"/>
        <v>-0.13153237221397163</v>
      </c>
      <c r="F29" s="218">
        <f>C29/C42-1</f>
        <v>-0.13153237221397163</v>
      </c>
    </row>
    <row r="30" spans="2:6" ht="15" hidden="1" outlineLevel="1">
      <c r="B30" s="212" t="s">
        <v>179</v>
      </c>
      <c r="C30" s="35">
        <v>1041524</v>
      </c>
      <c r="D30" s="23">
        <f t="shared" ref="D30:D40" si="3">IFERROR((C30-C31)/C31,"-")</f>
        <v>-2.0892166189736668E-2</v>
      </c>
      <c r="E30" s="23">
        <f t="shared" si="1"/>
        <v>-7.734611347096787E-2</v>
      </c>
      <c r="F30" s="213">
        <f>((SUM(C30:C41)/SUM(C43:C54))-1)</f>
        <v>3.1050786105855765E-2</v>
      </c>
    </row>
    <row r="31" spans="2:6" ht="15" hidden="1" outlineLevel="1">
      <c r="B31" s="212" t="s">
        <v>180</v>
      </c>
      <c r="C31" s="35">
        <v>1063748</v>
      </c>
      <c r="D31" s="23">
        <f t="shared" si="3"/>
        <v>3.2343090833746597E-2</v>
      </c>
      <c r="E31" s="23">
        <f t="shared" si="1"/>
        <v>-5.7954817169829753E-2</v>
      </c>
      <c r="F31" s="213">
        <f>((SUM(C31:C41,C43)/SUM(C44:C54,C56))-1)</f>
        <v>3.8812470838574642E-2</v>
      </c>
    </row>
    <row r="32" spans="2:6" ht="15" hidden="1" outlineLevel="1">
      <c r="B32" s="212" t="s">
        <v>181</v>
      </c>
      <c r="C32" s="35">
        <v>1030421</v>
      </c>
      <c r="D32" s="23">
        <f t="shared" si="3"/>
        <v>9.4760048022268728E-2</v>
      </c>
      <c r="E32" s="23">
        <f t="shared" si="1"/>
        <v>-6.7350550603041404E-3</v>
      </c>
      <c r="F32" s="213">
        <f>((SUM(C32:C41,C43:C44)/SUM(C45:C54,C56:C57))-1)</f>
        <v>4.688782966304994E-2</v>
      </c>
    </row>
    <row r="33" spans="2:6" ht="15" hidden="1" outlineLevel="1">
      <c r="B33" s="212" t="s">
        <v>182</v>
      </c>
      <c r="C33" s="35">
        <v>941230</v>
      </c>
      <c r="D33" s="23">
        <f t="shared" si="3"/>
        <v>-0.23795004408446405</v>
      </c>
      <c r="E33" s="23">
        <f t="shared" si="1"/>
        <v>-6.6907985689711458E-3</v>
      </c>
      <c r="F33" s="213">
        <f>((SUM(C33:C41,C43:C45)/SUM(C46:C54,C56:C58))-1)</f>
        <v>3.7129640336776459E-2</v>
      </c>
    </row>
    <row r="34" spans="2:6" ht="15" hidden="1" outlineLevel="1">
      <c r="B34" s="212" t="s">
        <v>183</v>
      </c>
      <c r="C34" s="35">
        <v>1235129</v>
      </c>
      <c r="D34" s="23">
        <f t="shared" si="3"/>
        <v>5.2811522948041721E-2</v>
      </c>
      <c r="E34" s="23">
        <f t="shared" si="1"/>
        <v>1.4205606862704112E-2</v>
      </c>
      <c r="F34" s="213">
        <f>((SUM(C34:C41,C43:C46)/SUM(C47:C54,C56:C59))-1)</f>
        <v>2.9946130560917217E-2</v>
      </c>
    </row>
    <row r="35" spans="2:6" ht="15" hidden="1" outlineLevel="1">
      <c r="B35" s="212" t="s">
        <v>184</v>
      </c>
      <c r="C35" s="35">
        <v>1173172</v>
      </c>
      <c r="D35" s="23">
        <f t="shared" si="3"/>
        <v>0.18648315451045278</v>
      </c>
      <c r="E35" s="23">
        <f t="shared" si="1"/>
        <v>5.9619947559663711E-2</v>
      </c>
      <c r="F35" s="213">
        <f>((SUM(C35:C41,C43:C47)/SUM(C48:C54,C56:C60))-1)</f>
        <v>1.7846154323263308E-2</v>
      </c>
    </row>
    <row r="36" spans="2:6" ht="15" hidden="1" outlineLevel="1">
      <c r="B36" s="212" t="s">
        <v>185</v>
      </c>
      <c r="C36" s="35">
        <v>988781</v>
      </c>
      <c r="D36" s="23">
        <f t="shared" si="3"/>
        <v>0.12366967931387557</v>
      </c>
      <c r="E36" s="23">
        <f t="shared" si="1"/>
        <v>0.1353905793382042</v>
      </c>
      <c r="F36" s="213">
        <f>((SUM(C36:C41,C43:C48)/SUM(C49:C54,C56:C61))-1)</f>
        <v>5.0878577458888241E-3</v>
      </c>
    </row>
    <row r="37" spans="2:6" ht="15" hidden="1" outlineLevel="1">
      <c r="B37" s="212" t="s">
        <v>186</v>
      </c>
      <c r="C37" s="35">
        <v>879957</v>
      </c>
      <c r="D37" s="23">
        <f t="shared" si="3"/>
        <v>-0.10230179028132992</v>
      </c>
      <c r="E37" s="23">
        <f t="shared" si="1"/>
        <v>4.3191420753884824E-2</v>
      </c>
      <c r="F37" s="213">
        <f>((SUM(C37:C41,C43:C49)/SUM(C50:C54,C56:C62))-1)</f>
        <v>-1.1007581909159514E-2</v>
      </c>
    </row>
    <row r="38" spans="2:6" ht="15" hidden="1" outlineLevel="1">
      <c r="B38" s="212" t="s">
        <v>187</v>
      </c>
      <c r="C38" s="35">
        <v>980237</v>
      </c>
      <c r="D38" s="23">
        <f t="shared" si="3"/>
        <v>-0.20693120173462082</v>
      </c>
      <c r="E38" s="23">
        <f t="shared" si="1"/>
        <v>6.3934607720127046E-2</v>
      </c>
      <c r="F38" s="213">
        <f>((SUM(C38:C41,C43:C50)/SUM(C51:C54,C56:C63))-1)</f>
        <v>-1.7541367973552546E-2</v>
      </c>
    </row>
    <row r="39" spans="2:6" ht="15" hidden="1" outlineLevel="1">
      <c r="B39" s="212" t="s">
        <v>188</v>
      </c>
      <c r="C39" s="35">
        <v>1236005</v>
      </c>
      <c r="D39" s="23">
        <f t="shared" si="3"/>
        <v>2.9531440147065807E-2</v>
      </c>
      <c r="E39" s="23">
        <f t="shared" si="1"/>
        <v>6.4159244415554317E-2</v>
      </c>
      <c r="F39" s="213">
        <f>((SUM(C39:C41,C43:C51)/SUM(C52:C54,C56:C64))-1)</f>
        <v>-3.1720319218257242E-2</v>
      </c>
    </row>
    <row r="40" spans="2:6" ht="15" hidden="1" outlineLevel="1">
      <c r="B40" s="212" t="s">
        <v>189</v>
      </c>
      <c r="C40" s="35">
        <v>1200551</v>
      </c>
      <c r="D40" s="23">
        <f t="shared" si="3"/>
        <v>-6.8512358613638108E-3</v>
      </c>
      <c r="E40" s="23">
        <f t="shared" si="1"/>
        <v>0.1040351437023932</v>
      </c>
      <c r="F40" s="213">
        <f>((SUM(C40:C41,C43:C52)/SUM(C53:C54,C56:C65))-1)</f>
        <v>-3.8211366994774454E-2</v>
      </c>
    </row>
    <row r="41" spans="2:6" ht="15" hidden="1" outlineLevel="1">
      <c r="B41" s="212" t="s">
        <v>190</v>
      </c>
      <c r="C41" s="35">
        <v>1208833</v>
      </c>
      <c r="D41" s="23" t="s">
        <v>191</v>
      </c>
      <c r="E41" s="23">
        <f t="shared" si="1"/>
        <v>6.4048926605690282E-2</v>
      </c>
      <c r="F41" s="213">
        <f>((SUM(C41,C43:C53)/SUM(C54,C56:C66))-1)</f>
        <v>-4.6852836101946016E-2</v>
      </c>
    </row>
    <row r="42" spans="2:6" ht="15" collapsed="1">
      <c r="B42" s="219">
        <v>2008</v>
      </c>
      <c r="C42" s="42">
        <v>12979588</v>
      </c>
      <c r="D42" s="221"/>
      <c r="E42" s="221">
        <f t="shared" si="1"/>
        <v>3.1050786105855765E-2</v>
      </c>
      <c r="F42" s="221">
        <f>C42/C55-1</f>
        <v>3.1050786105855765E-2</v>
      </c>
    </row>
    <row r="43" spans="2:6" ht="15" hidden="1" outlineLevel="1">
      <c r="B43" s="212" t="s">
        <v>179</v>
      </c>
      <c r="C43" s="35">
        <v>1128835</v>
      </c>
      <c r="D43" s="23">
        <f t="shared" ref="D43:D53" si="4">IFERROR((C43-C44)/C44,"-")</f>
        <v>-3.143846474021201E-4</v>
      </c>
      <c r="E43" s="23">
        <f t="shared" si="1"/>
        <v>8.9468862422630302E-3</v>
      </c>
      <c r="F43" s="222" t="s">
        <v>191</v>
      </c>
    </row>
    <row r="44" spans="2:6" ht="15" hidden="1" outlineLevel="1">
      <c r="B44" s="212" t="s">
        <v>180</v>
      </c>
      <c r="C44" s="35">
        <v>1129190</v>
      </c>
      <c r="D44" s="23">
        <f t="shared" si="4"/>
        <v>8.8472423578765544E-2</v>
      </c>
      <c r="E44" s="23">
        <f t="shared" si="1"/>
        <v>3.1531790772221457E-2</v>
      </c>
      <c r="F44" s="222" t="s">
        <v>191</v>
      </c>
    </row>
    <row r="45" spans="2:6" ht="15" hidden="1" outlineLevel="1">
      <c r="B45" s="212" t="s">
        <v>181</v>
      </c>
      <c r="C45" s="35">
        <v>1037408</v>
      </c>
      <c r="D45" s="23">
        <f t="shared" si="4"/>
        <v>9.4808826788522219E-2</v>
      </c>
      <c r="E45" s="23">
        <f t="shared" si="1"/>
        <v>-0.10735339291722135</v>
      </c>
      <c r="F45" s="222" t="s">
        <v>191</v>
      </c>
    </row>
    <row r="46" spans="2:6" ht="15" hidden="1" outlineLevel="1">
      <c r="B46" s="212" t="s">
        <v>182</v>
      </c>
      <c r="C46" s="35">
        <v>947570</v>
      </c>
      <c r="D46" s="23">
        <f t="shared" si="4"/>
        <v>-0.22191867659581108</v>
      </c>
      <c r="E46" s="23">
        <f t="shared" si="1"/>
        <v>-9.0699720848643195E-2</v>
      </c>
      <c r="F46" s="222" t="s">
        <v>191</v>
      </c>
    </row>
    <row r="47" spans="2:6" ht="15" hidden="1" outlineLevel="1">
      <c r="B47" s="212" t="s">
        <v>183</v>
      </c>
      <c r="C47" s="35">
        <v>1217829</v>
      </c>
      <c r="D47" s="23">
        <f t="shared" si="4"/>
        <v>9.9954568568494426E-2</v>
      </c>
      <c r="E47" s="23">
        <f t="shared" si="1"/>
        <v>-9.9613178545604586E-2</v>
      </c>
      <c r="F47" s="222" t="s">
        <v>191</v>
      </c>
    </row>
    <row r="48" spans="2:6" ht="15" hidden="1" outlineLevel="1">
      <c r="B48" s="212" t="s">
        <v>184</v>
      </c>
      <c r="C48" s="35">
        <v>1107163</v>
      </c>
      <c r="D48" s="23">
        <f t="shared" si="4"/>
        <v>0.27132544010435505</v>
      </c>
      <c r="E48" s="23">
        <f t="shared" si="1"/>
        <v>-8.1355676253345832E-2</v>
      </c>
      <c r="F48" s="222" t="s">
        <v>191</v>
      </c>
    </row>
    <row r="49" spans="2:6" ht="15" hidden="1" outlineLevel="1">
      <c r="B49" s="212" t="s">
        <v>185</v>
      </c>
      <c r="C49" s="35">
        <v>870873</v>
      </c>
      <c r="D49" s="23">
        <f t="shared" si="4"/>
        <v>3.242231400647759E-2</v>
      </c>
      <c r="E49" s="23">
        <f t="shared" si="1"/>
        <v>-9.5817833155619869E-2</v>
      </c>
      <c r="F49" s="222" t="s">
        <v>191</v>
      </c>
    </row>
    <row r="50" spans="2:6" ht="15" hidden="1" outlineLevel="1">
      <c r="B50" s="212" t="s">
        <v>186</v>
      </c>
      <c r="C50" s="35">
        <v>843524</v>
      </c>
      <c r="D50" s="23">
        <f t="shared" si="4"/>
        <v>-8.4451641753461287E-2</v>
      </c>
      <c r="E50" s="23">
        <f t="shared" si="1"/>
        <v>-5.591699916618631E-2</v>
      </c>
      <c r="F50" s="222" t="s">
        <v>191</v>
      </c>
    </row>
    <row r="51" spans="2:6" ht="15" hidden="1" outlineLevel="1">
      <c r="B51" s="212" t="s">
        <v>187</v>
      </c>
      <c r="C51" s="35">
        <v>921332</v>
      </c>
      <c r="D51" s="23">
        <f t="shared" si="4"/>
        <v>-0.20676375502051253</v>
      </c>
      <c r="E51" s="23">
        <f t="shared" si="1"/>
        <v>-0.1249494249161831</v>
      </c>
      <c r="F51" s="222" t="s">
        <v>191</v>
      </c>
    </row>
    <row r="52" spans="2:6" ht="15" hidden="1" outlineLevel="1">
      <c r="B52" s="212" t="s">
        <v>188</v>
      </c>
      <c r="C52" s="35">
        <v>1161485</v>
      </c>
      <c r="D52" s="23">
        <f t="shared" si="4"/>
        <v>6.8109775330805644E-2</v>
      </c>
      <c r="E52" s="23">
        <f t="shared" si="1"/>
        <v>-1.0291735509725508E-2</v>
      </c>
      <c r="F52" s="222" t="s">
        <v>191</v>
      </c>
    </row>
    <row r="53" spans="2:6" ht="15" hidden="1" outlineLevel="1">
      <c r="B53" s="212" t="s">
        <v>189</v>
      </c>
      <c r="C53" s="35">
        <v>1087421</v>
      </c>
      <c r="D53" s="23">
        <f t="shared" si="4"/>
        <v>-4.2821342717739859E-2</v>
      </c>
      <c r="E53" s="23">
        <f t="shared" si="1"/>
        <v>-1.5865597819949562E-3</v>
      </c>
      <c r="F53" s="222" t="s">
        <v>191</v>
      </c>
    </row>
    <row r="54" spans="2:6" ht="15" hidden="1" outlineLevel="1">
      <c r="B54" s="212" t="s">
        <v>190</v>
      </c>
      <c r="C54" s="35">
        <v>1136069</v>
      </c>
      <c r="D54" s="23" t="s">
        <v>191</v>
      </c>
      <c r="E54" s="23">
        <f t="shared" si="1"/>
        <v>-1.7869199534207847E-2</v>
      </c>
      <c r="F54" s="222" t="s">
        <v>191</v>
      </c>
    </row>
    <row r="55" spans="2:6" ht="15" collapsed="1">
      <c r="B55" s="219">
        <v>2007</v>
      </c>
      <c r="C55" s="42">
        <v>12588699</v>
      </c>
      <c r="D55" s="221"/>
      <c r="E55" s="221">
        <f t="shared" si="1"/>
        <v>-5.3802771825121942E-2</v>
      </c>
      <c r="F55" s="221">
        <f>C55/C68-1</f>
        <v>-5.3802771825121942E-2</v>
      </c>
    </row>
    <row r="56" spans="2:6" ht="15" hidden="1" outlineLevel="1">
      <c r="B56" s="212" t="s">
        <v>179</v>
      </c>
      <c r="C56" s="35">
        <v>1118825</v>
      </c>
      <c r="D56" s="23">
        <f t="shared" ref="D56:D66" si="5">IFERROR((C56-C57)/C57,"-")</f>
        <v>2.2063209743914392E-2</v>
      </c>
      <c r="E56" s="222" t="s">
        <v>191</v>
      </c>
      <c r="F56" s="213" t="s">
        <v>191</v>
      </c>
    </row>
    <row r="57" spans="2:6" ht="15" hidden="1" outlineLevel="1">
      <c r="B57" s="212" t="s">
        <v>180</v>
      </c>
      <c r="C57" s="35">
        <v>1094673</v>
      </c>
      <c r="D57" s="23">
        <f t="shared" si="5"/>
        <v>-5.8079232746299815E-2</v>
      </c>
      <c r="E57" s="222" t="s">
        <v>191</v>
      </c>
      <c r="F57" s="213" t="s">
        <v>191</v>
      </c>
    </row>
    <row r="58" spans="2:6" ht="15" hidden="1" outlineLevel="1">
      <c r="B58" s="212" t="s">
        <v>181</v>
      </c>
      <c r="C58" s="35">
        <v>1162171</v>
      </c>
      <c r="D58" s="23">
        <f t="shared" si="5"/>
        <v>0.11523414071953685</v>
      </c>
      <c r="E58" s="222" t="s">
        <v>191</v>
      </c>
      <c r="F58" s="213" t="s">
        <v>191</v>
      </c>
    </row>
    <row r="59" spans="2:6" ht="15" hidden="1" outlineLevel="1">
      <c r="B59" s="212" t="s">
        <v>182</v>
      </c>
      <c r="C59" s="35">
        <v>1042087</v>
      </c>
      <c r="D59" s="23">
        <f t="shared" si="5"/>
        <v>-0.22954585445990647</v>
      </c>
      <c r="E59" s="222" t="s">
        <v>191</v>
      </c>
      <c r="F59" s="213" t="s">
        <v>191</v>
      </c>
    </row>
    <row r="60" spans="2:6" ht="15" hidden="1" outlineLevel="1">
      <c r="B60" s="212" t="s">
        <v>183</v>
      </c>
      <c r="C60" s="35">
        <v>1352562</v>
      </c>
      <c r="D60" s="23">
        <f t="shared" si="5"/>
        <v>0.12225878557666937</v>
      </c>
      <c r="E60" s="222" t="s">
        <v>191</v>
      </c>
      <c r="F60" s="213" t="s">
        <v>191</v>
      </c>
    </row>
    <row r="61" spans="2:6" ht="15" hidden="1" outlineLevel="1">
      <c r="B61" s="212" t="s">
        <v>184</v>
      </c>
      <c r="C61" s="35">
        <v>1205214</v>
      </c>
      <c r="D61" s="23">
        <f t="shared" si="5"/>
        <v>0.25131104768569323</v>
      </c>
      <c r="E61" s="222" t="s">
        <v>191</v>
      </c>
      <c r="F61" s="213" t="s">
        <v>191</v>
      </c>
    </row>
    <row r="62" spans="2:6" ht="15" hidden="1" outlineLevel="1">
      <c r="B62" s="212" t="s">
        <v>185</v>
      </c>
      <c r="C62" s="35">
        <v>963161</v>
      </c>
      <c r="D62" s="23">
        <f t="shared" si="5"/>
        <v>7.7982282858693769E-2</v>
      </c>
      <c r="E62" s="222" t="s">
        <v>191</v>
      </c>
      <c r="F62" s="213" t="s">
        <v>191</v>
      </c>
    </row>
    <row r="63" spans="2:6" ht="15" hidden="1" outlineLevel="1">
      <c r="B63" s="212" t="s">
        <v>186</v>
      </c>
      <c r="C63" s="35">
        <v>893485</v>
      </c>
      <c r="D63" s="23">
        <f t="shared" si="5"/>
        <v>-0.15139758189364511</v>
      </c>
      <c r="E63" s="222" t="s">
        <v>191</v>
      </c>
      <c r="F63" s="213" t="s">
        <v>191</v>
      </c>
    </row>
    <row r="64" spans="2:6" ht="15" hidden="1" outlineLevel="1">
      <c r="B64" s="212" t="s">
        <v>187</v>
      </c>
      <c r="C64" s="35">
        <v>1052890</v>
      </c>
      <c r="D64" s="23">
        <f t="shared" si="5"/>
        <v>-0.10282617976197272</v>
      </c>
      <c r="E64" s="222" t="s">
        <v>191</v>
      </c>
      <c r="F64" s="213" t="s">
        <v>191</v>
      </c>
    </row>
    <row r="65" spans="2:6" ht="15" hidden="1" outlineLevel="1">
      <c r="B65" s="212" t="s">
        <v>188</v>
      </c>
      <c r="C65" s="35">
        <v>1173563</v>
      </c>
      <c r="D65" s="23">
        <f t="shared" si="5"/>
        <v>7.7504547128078888E-2</v>
      </c>
      <c r="E65" s="222" t="s">
        <v>191</v>
      </c>
      <c r="F65" s="213" t="s">
        <v>191</v>
      </c>
    </row>
    <row r="66" spans="2:6" ht="15" hidden="1" outlineLevel="1">
      <c r="B66" s="212" t="s">
        <v>189</v>
      </c>
      <c r="C66" s="35">
        <v>1089149</v>
      </c>
      <c r="D66" s="23">
        <f t="shared" si="5"/>
        <v>-5.8431504427532921E-2</v>
      </c>
      <c r="E66" s="222" t="s">
        <v>191</v>
      </c>
      <c r="F66" s="213" t="s">
        <v>191</v>
      </c>
    </row>
    <row r="67" spans="2:6" ht="15" hidden="1" outlineLevel="1">
      <c r="B67" s="212" t="s">
        <v>190</v>
      </c>
      <c r="C67" s="35">
        <v>1156739</v>
      </c>
      <c r="D67" s="222" t="s">
        <v>191</v>
      </c>
      <c r="E67" s="222" t="s">
        <v>191</v>
      </c>
      <c r="F67" s="213" t="s">
        <v>191</v>
      </c>
    </row>
    <row r="68" spans="2:6" ht="15" collapsed="1">
      <c r="B68" s="219">
        <v>2006</v>
      </c>
      <c r="C68" s="42">
        <v>13304519</v>
      </c>
      <c r="D68" s="221"/>
      <c r="E68" s="223" t="s">
        <v>191</v>
      </c>
      <c r="F68" s="223" t="s">
        <v>191</v>
      </c>
    </row>
    <row r="69" spans="2:6">
      <c r="B69" s="629" t="s">
        <v>192</v>
      </c>
      <c r="C69" s="630"/>
      <c r="D69" s="630"/>
      <c r="E69" s="630"/>
      <c r="F69" s="630"/>
    </row>
  </sheetData>
  <mergeCells count="2">
    <mergeCell ref="B6:F6"/>
    <mergeCell ref="B69:F69"/>
  </mergeCells>
  <hyperlinks>
    <hyperlink ref="H6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I32" sqref="I32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</row>
    <row r="29" spans="2:12" ht="15" customHeight="1" thickBot="1"/>
    <row r="30" spans="2:12" ht="30" customHeight="1" thickBot="1">
      <c r="I30" s="43" t="s">
        <v>42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2:L67"/>
  <sheetViews>
    <sheetView showGridLines="0" showRowColHeaders="0" zoomScaleNormal="100" workbookViewId="0"/>
  </sheetViews>
  <sheetFormatPr baseColWidth="10" defaultRowHeight="15" outlineLevelRow="1"/>
  <cols>
    <col min="1" max="1" width="14.7109375" style="83" customWidth="1"/>
    <col min="2" max="4" width="11.42578125" style="83"/>
    <col min="5" max="5" width="13.85546875" style="83" customWidth="1"/>
    <col min="6" max="7" width="11.42578125" style="83"/>
    <col min="8" max="8" width="14.140625" style="83" customWidth="1"/>
    <col min="9" max="10" width="11.42578125" style="83"/>
    <col min="11" max="11" width="14.28515625" style="83" customWidth="1"/>
    <col min="12" max="16384" width="11.42578125" style="83"/>
  </cols>
  <sheetData>
    <row r="2" spans="3:12" ht="44.25" customHeight="1"/>
    <row r="3" spans="3:12" ht="27" customHeight="1">
      <c r="C3" s="579" t="s">
        <v>220</v>
      </c>
      <c r="D3" s="579"/>
      <c r="E3" s="579"/>
      <c r="F3" s="579"/>
      <c r="G3" s="579"/>
      <c r="H3" s="579"/>
      <c r="I3" s="579"/>
      <c r="J3" s="579"/>
      <c r="K3" s="579"/>
      <c r="L3" s="579"/>
    </row>
    <row r="4" spans="3:12" ht="15" customHeight="1">
      <c r="C4" s="580"/>
      <c r="D4" s="582" t="s">
        <v>74</v>
      </c>
      <c r="E4" s="583"/>
      <c r="F4" s="583"/>
      <c r="G4" s="582" t="s">
        <v>77</v>
      </c>
      <c r="H4" s="583"/>
      <c r="I4" s="583"/>
      <c r="J4" s="582" t="s">
        <v>78</v>
      </c>
      <c r="K4" s="583"/>
      <c r="L4" s="583"/>
    </row>
    <row r="5" spans="3:12" ht="30">
      <c r="C5" s="581"/>
      <c r="D5" s="85" t="s">
        <v>79</v>
      </c>
      <c r="E5" s="85" t="s">
        <v>80</v>
      </c>
      <c r="F5" s="85" t="s">
        <v>59</v>
      </c>
      <c r="G5" s="85" t="s">
        <v>79</v>
      </c>
      <c r="H5" s="85" t="s">
        <v>80</v>
      </c>
      <c r="I5" s="85" t="s">
        <v>59</v>
      </c>
      <c r="J5" s="85" t="s">
        <v>81</v>
      </c>
      <c r="K5" s="85" t="s">
        <v>80</v>
      </c>
      <c r="L5" s="85" t="s">
        <v>27</v>
      </c>
    </row>
    <row r="6" spans="3:12">
      <c r="C6" s="34" t="s">
        <v>32</v>
      </c>
      <c r="D6" s="246">
        <v>81.511743763208159</v>
      </c>
      <c r="E6" s="246">
        <v>64.226307402235733</v>
      </c>
      <c r="F6" s="246">
        <v>70.851891673619704</v>
      </c>
      <c r="G6" s="246">
        <v>82.360660173833111</v>
      </c>
      <c r="H6" s="246">
        <v>59.408324403774913</v>
      </c>
      <c r="I6" s="246">
        <v>69.869860859790322</v>
      </c>
      <c r="J6" s="246">
        <v>75.758073707743435</v>
      </c>
      <c r="K6" s="246">
        <v>57.308421964492076</v>
      </c>
      <c r="L6" s="246">
        <v>66.364621760345088</v>
      </c>
    </row>
    <row r="7" spans="3:12">
      <c r="C7" s="34" t="s">
        <v>33</v>
      </c>
      <c r="D7" s="246">
        <v>75.373953659573658</v>
      </c>
      <c r="E7" s="246">
        <v>59.433945518661396</v>
      </c>
      <c r="F7" s="246">
        <v>65.543821197739675</v>
      </c>
      <c r="G7" s="246">
        <v>76.918986489208933</v>
      </c>
      <c r="H7" s="246">
        <v>52.871804315184804</v>
      </c>
      <c r="I7" s="246">
        <v>63.83236517044103</v>
      </c>
      <c r="J7" s="246">
        <v>69.497909001516803</v>
      </c>
      <c r="K7" s="246">
        <v>50.674079070869361</v>
      </c>
      <c r="L7" s="246">
        <v>59.913948047662259</v>
      </c>
    </row>
    <row r="8" spans="3:12">
      <c r="C8" s="34" t="s">
        <v>34</v>
      </c>
      <c r="D8" s="246">
        <v>63.195665340732376</v>
      </c>
      <c r="E8" s="246">
        <v>45.573288534229313</v>
      </c>
      <c r="F8" s="246">
        <v>52.256054031572219</v>
      </c>
      <c r="G8" s="246">
        <v>62.943343300144882</v>
      </c>
      <c r="H8" s="246">
        <v>40.294065387348972</v>
      </c>
      <c r="I8" s="246">
        <v>50.522293525620505</v>
      </c>
      <c r="J8" s="246">
        <v>60.247435704848954</v>
      </c>
      <c r="K8" s="246">
        <v>39.683073628774395</v>
      </c>
      <c r="L8" s="246">
        <v>49.642168960120578</v>
      </c>
    </row>
    <row r="9" spans="3:12">
      <c r="C9" s="34" t="s">
        <v>35</v>
      </c>
      <c r="D9" s="246">
        <v>58.256198386383907</v>
      </c>
      <c r="E9" s="246">
        <v>37.776696078981644</v>
      </c>
      <c r="F9" s="246">
        <v>45.54294196768366</v>
      </c>
      <c r="G9" s="246">
        <v>58.395638335002204</v>
      </c>
      <c r="H9" s="246">
        <v>34.476481974590513</v>
      </c>
      <c r="I9" s="246">
        <v>45.27817680438735</v>
      </c>
      <c r="J9" s="246">
        <v>55.604857813059709</v>
      </c>
      <c r="K9" s="246">
        <v>33.843419783284723</v>
      </c>
      <c r="L9" s="246">
        <v>44.382245888562132</v>
      </c>
    </row>
    <row r="10" spans="3:12">
      <c r="C10" s="34" t="s">
        <v>36</v>
      </c>
      <c r="D10" s="246">
        <v>61.521550524644368</v>
      </c>
      <c r="E10" s="246">
        <v>44.619407611847762</v>
      </c>
      <c r="F10" s="246">
        <v>51.02904569466947</v>
      </c>
      <c r="G10" s="246">
        <v>64.765317550835874</v>
      </c>
      <c r="H10" s="246">
        <v>41.652367414627541</v>
      </c>
      <c r="I10" s="246">
        <v>52.089986125998209</v>
      </c>
      <c r="J10" s="246">
        <v>60.733987358593033</v>
      </c>
      <c r="K10" s="246">
        <v>40.7950287194178</v>
      </c>
      <c r="L10" s="246">
        <v>50.451248015728673</v>
      </c>
    </row>
    <row r="11" spans="3:12">
      <c r="C11" s="34" t="s">
        <v>37</v>
      </c>
      <c r="D11" s="246">
        <v>68.143676148865822</v>
      </c>
      <c r="E11" s="246">
        <v>56.407194436756427</v>
      </c>
      <c r="F11" s="246">
        <v>60.857908202957212</v>
      </c>
      <c r="G11" s="246">
        <v>67.336186486435423</v>
      </c>
      <c r="H11" s="246">
        <v>50.690384483114379</v>
      </c>
      <c r="I11" s="246">
        <v>58.207492140585295</v>
      </c>
      <c r="J11" s="246">
        <v>65.049756389941592</v>
      </c>
      <c r="K11" s="246">
        <v>50.162942500024499</v>
      </c>
      <c r="L11" s="246">
        <v>57.372463425654566</v>
      </c>
    </row>
    <row r="12" spans="3:12">
      <c r="C12" s="34" t="s">
        <v>38</v>
      </c>
      <c r="D12" s="246">
        <v>68.88</v>
      </c>
      <c r="E12" s="246">
        <v>58.73</v>
      </c>
      <c r="F12" s="246">
        <v>62.58</v>
      </c>
      <c r="G12" s="246">
        <v>69.242404893278788</v>
      </c>
      <c r="H12" s="246">
        <v>52.829330026253572</v>
      </c>
      <c r="I12" s="246">
        <v>60.241340017778342</v>
      </c>
      <c r="J12" s="246">
        <v>69.267910998420234</v>
      </c>
      <c r="K12" s="246">
        <v>53.139087137958619</v>
      </c>
      <c r="L12" s="246">
        <v>60.950099889757524</v>
      </c>
    </row>
    <row r="13" spans="3:12">
      <c r="C13" s="34" t="s">
        <v>39</v>
      </c>
      <c r="D13" s="246">
        <v>71.08</v>
      </c>
      <c r="E13" s="246">
        <v>55.54</v>
      </c>
      <c r="F13" s="246">
        <v>61.43</v>
      </c>
      <c r="G13" s="246">
        <v>67.274237797450652</v>
      </c>
      <c r="H13" s="246">
        <v>50.216372056766858</v>
      </c>
      <c r="I13" s="246">
        <v>57.919564318324596</v>
      </c>
      <c r="J13" s="246">
        <v>66.662640978301908</v>
      </c>
      <c r="K13" s="246">
        <v>50.378495650432853</v>
      </c>
      <c r="L13" s="246">
        <v>58.264728887807387</v>
      </c>
    </row>
    <row r="14" spans="3:12" ht="30">
      <c r="C14" s="247" t="s">
        <v>221</v>
      </c>
      <c r="D14" s="248">
        <v>68.537551500751988</v>
      </c>
      <c r="E14" s="248">
        <v>52.735028464579848</v>
      </c>
      <c r="F14" s="248">
        <v>58.74398489839048</v>
      </c>
      <c r="G14" s="248">
        <v>68.685426800335946</v>
      </c>
      <c r="H14" s="248">
        <v>47.762084217471006</v>
      </c>
      <c r="I14" s="248">
        <v>57.233164441175383</v>
      </c>
      <c r="J14" s="248">
        <v>65.332502463578365</v>
      </c>
      <c r="K14" s="248">
        <v>46.919716091694326</v>
      </c>
      <c r="L14" s="248">
        <v>55.867241183010883</v>
      </c>
    </row>
    <row r="15" spans="3:12" hidden="1" outlineLevel="1">
      <c r="C15" s="34" t="s">
        <v>28</v>
      </c>
      <c r="D15" s="246">
        <v>61.551275593161982</v>
      </c>
      <c r="E15" s="246">
        <v>50.107129929181774</v>
      </c>
      <c r="F15" s="246">
        <v>54.36676779141996</v>
      </c>
      <c r="G15" s="246">
        <v>61.67663814221325</v>
      </c>
      <c r="H15" s="246">
        <v>46.675944105375194</v>
      </c>
      <c r="I15" s="246">
        <v>53.41304117657743</v>
      </c>
      <c r="J15" s="246">
        <v>60.721348346029949</v>
      </c>
      <c r="K15" s="246">
        <v>46.862482306330861</v>
      </c>
      <c r="L15" s="246">
        <v>53.539055226095769</v>
      </c>
    </row>
    <row r="16" spans="3:12" hidden="1" outlineLevel="1">
      <c r="C16" s="34" t="s">
        <v>29</v>
      </c>
      <c r="D16" s="246">
        <v>62.973743163998158</v>
      </c>
      <c r="E16" s="246">
        <v>49.64069809459631</v>
      </c>
      <c r="F16" s="246">
        <v>54.603405251960439</v>
      </c>
      <c r="G16" s="246">
        <v>65.519439815310292</v>
      </c>
      <c r="H16" s="246">
        <v>47.111446271205452</v>
      </c>
      <c r="I16" s="246">
        <v>55.378826372962358</v>
      </c>
      <c r="J16" s="246">
        <v>63.467484961176638</v>
      </c>
      <c r="K16" s="246">
        <v>46.961393537075921</v>
      </c>
      <c r="L16" s="246">
        <v>54.913279549801061</v>
      </c>
    </row>
    <row r="17" spans="2:12" hidden="1" outlineLevel="1">
      <c r="C17" s="34" t="s">
        <v>30</v>
      </c>
      <c r="D17" s="246">
        <v>68.349125480619023</v>
      </c>
      <c r="E17" s="246">
        <v>47.69016153132948</v>
      </c>
      <c r="F17" s="246">
        <v>55.379656895756852</v>
      </c>
      <c r="G17" s="246">
        <v>65.118609678257783</v>
      </c>
      <c r="H17" s="246">
        <v>44.136737812907491</v>
      </c>
      <c r="I17" s="246">
        <v>53.560095635235832</v>
      </c>
      <c r="J17" s="246">
        <v>59.792082639993346</v>
      </c>
      <c r="K17" s="246">
        <v>42.847789633989905</v>
      </c>
      <c r="L17" s="246">
        <v>51.010781288890179</v>
      </c>
    </row>
    <row r="18" spans="2:12" hidden="1" outlineLevel="1">
      <c r="C18" s="34" t="s">
        <v>31</v>
      </c>
      <c r="D18" s="246">
        <v>64.98</v>
      </c>
      <c r="E18" s="246">
        <v>44.26</v>
      </c>
      <c r="F18" s="246">
        <v>51.97</v>
      </c>
      <c r="G18" s="246">
        <v>63.349794364517557</v>
      </c>
      <c r="H18" s="246">
        <v>41.947183201000492</v>
      </c>
      <c r="I18" s="246">
        <v>51.559503046449777</v>
      </c>
      <c r="J18" s="246">
        <v>59.465218680842327</v>
      </c>
      <c r="K18" s="246">
        <v>40.776017475769336</v>
      </c>
      <c r="L18" s="246">
        <v>49.779626739355038</v>
      </c>
    </row>
    <row r="19" spans="2:12" hidden="1" outlineLevel="1">
      <c r="C19" s="34" t="s">
        <v>32</v>
      </c>
      <c r="D19" s="246">
        <v>70.790000000000006</v>
      </c>
      <c r="E19" s="246">
        <v>61.29</v>
      </c>
      <c r="F19" s="246">
        <v>64.83</v>
      </c>
      <c r="G19" s="246">
        <v>74.874791442368064</v>
      </c>
      <c r="H19" s="246">
        <v>56.483196671380441</v>
      </c>
      <c r="I19" s="246">
        <v>64.743211772153529</v>
      </c>
      <c r="J19" s="246">
        <v>71.881037209634371</v>
      </c>
      <c r="K19" s="246">
        <v>55.295957189017301</v>
      </c>
      <c r="L19" s="246">
        <v>63.285896324051336</v>
      </c>
    </row>
    <row r="20" spans="2:12" hidden="1" outlineLevel="1">
      <c r="C20" s="34" t="s">
        <v>33</v>
      </c>
      <c r="D20" s="246">
        <v>68.61</v>
      </c>
      <c r="E20" s="246">
        <v>55.43</v>
      </c>
      <c r="F20" s="246">
        <v>60.33</v>
      </c>
      <c r="G20" s="246">
        <v>71.073629783139523</v>
      </c>
      <c r="H20" s="246">
        <v>48.514638101483811</v>
      </c>
      <c r="I20" s="246">
        <v>58.646310437078903</v>
      </c>
      <c r="J20" s="246">
        <v>66.009695597680533</v>
      </c>
      <c r="K20" s="246">
        <v>47.387391640173199</v>
      </c>
      <c r="L20" s="246">
        <v>56.358772844823612</v>
      </c>
    </row>
    <row r="21" spans="2:12" hidden="1" outlineLevel="1">
      <c r="C21" s="34" t="s">
        <v>34</v>
      </c>
      <c r="D21" s="246">
        <v>62.167849398777847</v>
      </c>
      <c r="E21" s="246">
        <v>40.852737421696567</v>
      </c>
      <c r="F21" s="246">
        <v>48.650921001232007</v>
      </c>
      <c r="G21" s="246">
        <v>59.256861912846631</v>
      </c>
      <c r="H21" s="246">
        <v>37.065808402213932</v>
      </c>
      <c r="I21" s="246">
        <v>46.957421697276018</v>
      </c>
      <c r="J21" s="246">
        <v>56.315644033599447</v>
      </c>
      <c r="K21" s="246">
        <v>37.112221249420614</v>
      </c>
      <c r="L21" s="246">
        <v>46.245728503887108</v>
      </c>
    </row>
    <row r="22" spans="2:12" hidden="1" outlineLevel="1">
      <c r="C22" s="34" t="s">
        <v>35</v>
      </c>
      <c r="D22" s="246">
        <v>55.29</v>
      </c>
      <c r="E22" s="246">
        <v>36.68</v>
      </c>
      <c r="F22" s="246">
        <v>43.49</v>
      </c>
      <c r="G22" s="246">
        <v>54.020473269542222</v>
      </c>
      <c r="H22" s="246">
        <v>33.232696477828036</v>
      </c>
      <c r="I22" s="246">
        <v>42.498802261817936</v>
      </c>
      <c r="J22" s="246">
        <v>52.015428423011926</v>
      </c>
      <c r="K22" s="246">
        <v>33.333211502391485</v>
      </c>
      <c r="L22" s="246">
        <v>42.218823494154968</v>
      </c>
    </row>
    <row r="23" spans="2:12" hidden="1" outlineLevel="1">
      <c r="C23" s="34" t="s">
        <v>36</v>
      </c>
      <c r="D23" s="246">
        <v>62.97</v>
      </c>
      <c r="E23" s="246">
        <v>48.8</v>
      </c>
      <c r="F23" s="246">
        <v>53.98</v>
      </c>
      <c r="G23" s="246">
        <v>64.331696175923682</v>
      </c>
      <c r="H23" s="246">
        <v>44.333016360666129</v>
      </c>
      <c r="I23" s="246">
        <v>53.247383902951022</v>
      </c>
      <c r="J23" s="246">
        <v>62.405335937707015</v>
      </c>
      <c r="K23" s="246">
        <v>43.600109869358469</v>
      </c>
      <c r="L23" s="246">
        <v>52.544227313809579</v>
      </c>
    </row>
    <row r="24" spans="2:12" hidden="1" outlineLevel="1">
      <c r="C24" s="34" t="s">
        <v>37</v>
      </c>
      <c r="D24" s="246">
        <v>64.08</v>
      </c>
      <c r="E24" s="246">
        <v>58.01</v>
      </c>
      <c r="F24" s="246">
        <v>60.23</v>
      </c>
      <c r="G24" s="246">
        <v>63.764102634317325</v>
      </c>
      <c r="H24" s="246">
        <v>51.556115566818704</v>
      </c>
      <c r="I24" s="246">
        <v>56.997798951744777</v>
      </c>
      <c r="J24" s="246">
        <v>63.29869911974172</v>
      </c>
      <c r="K24" s="246">
        <v>51.752587938404488</v>
      </c>
      <c r="L24" s="246">
        <v>57.244134493454197</v>
      </c>
    </row>
    <row r="25" spans="2:12" hidden="1" outlineLevel="1">
      <c r="C25" s="34" t="s">
        <v>38</v>
      </c>
      <c r="D25" s="246">
        <v>71.19</v>
      </c>
      <c r="E25" s="246">
        <v>60.59</v>
      </c>
      <c r="F25" s="246">
        <v>64.47</v>
      </c>
      <c r="G25" s="246">
        <v>67.687255292609407</v>
      </c>
      <c r="H25" s="246">
        <v>54.108845279023029</v>
      </c>
      <c r="I25" s="246">
        <v>60.161391678040999</v>
      </c>
      <c r="J25" s="246">
        <v>67.106938849673668</v>
      </c>
      <c r="K25" s="246">
        <v>54.896556037051482</v>
      </c>
      <c r="L25" s="246">
        <v>60.704042611308388</v>
      </c>
    </row>
    <row r="26" spans="2:12" hidden="1" outlineLevel="1">
      <c r="C26" s="34" t="s">
        <v>39</v>
      </c>
      <c r="D26" s="246">
        <v>69.88</v>
      </c>
      <c r="E26" s="246">
        <v>58.98</v>
      </c>
      <c r="F26" s="246">
        <v>62.97</v>
      </c>
      <c r="G26" s="246">
        <v>68.153327517545165</v>
      </c>
      <c r="H26" s="246">
        <v>51.708270312402909</v>
      </c>
      <c r="I26" s="246">
        <v>59.038618392114415</v>
      </c>
      <c r="J26" s="246">
        <v>67.133092311541603</v>
      </c>
      <c r="K26" s="246">
        <v>52.762610748479467</v>
      </c>
      <c r="L26" s="246">
        <v>59.597480713147469</v>
      </c>
    </row>
    <row r="27" spans="2:12" collapsed="1">
      <c r="B27" s="249"/>
      <c r="C27" s="39">
        <v>2009</v>
      </c>
      <c r="D27" s="250">
        <v>65.207612587740101</v>
      </c>
      <c r="E27" s="250">
        <v>50.997978320657936</v>
      </c>
      <c r="F27" s="250">
        <v>56.241703647309272</v>
      </c>
      <c r="G27" s="250">
        <v>64.890034225514682</v>
      </c>
      <c r="H27" s="250">
        <v>46.37181571735173</v>
      </c>
      <c r="I27" s="250">
        <v>54.657491092885373</v>
      </c>
      <c r="J27" s="250">
        <v>62.449494630571635</v>
      </c>
      <c r="K27" s="250">
        <v>46.095366123073184</v>
      </c>
      <c r="L27" s="250">
        <v>53.92384753313668</v>
      </c>
    </row>
    <row r="28" spans="2:12" hidden="1" outlineLevel="1">
      <c r="C28" s="34" t="s">
        <v>28</v>
      </c>
      <c r="D28" s="246">
        <v>68.89</v>
      </c>
      <c r="E28" s="246">
        <v>55.76</v>
      </c>
      <c r="F28" s="246">
        <v>60.6</v>
      </c>
      <c r="G28" s="246">
        <v>66.194967704636682</v>
      </c>
      <c r="H28" s="246">
        <v>51.040377127422055</v>
      </c>
      <c r="I28" s="246">
        <v>57.760448936537401</v>
      </c>
      <c r="J28" s="246">
        <v>64.640384835079971</v>
      </c>
      <c r="K28" s="246">
        <v>51.882166558604432</v>
      </c>
      <c r="L28" s="246">
        <v>57.974963148093735</v>
      </c>
    </row>
    <row r="29" spans="2:12" hidden="1" outlineLevel="1">
      <c r="C29" s="34" t="s">
        <v>29</v>
      </c>
      <c r="D29" s="246">
        <v>68.209999999999994</v>
      </c>
      <c r="E29" s="246">
        <v>61.47</v>
      </c>
      <c r="F29" s="246">
        <v>63.96</v>
      </c>
      <c r="G29" s="246">
        <v>69.997007916343364</v>
      </c>
      <c r="H29" s="246">
        <v>53.794112180497308</v>
      </c>
      <c r="I29" s="246">
        <v>60.979038906541994</v>
      </c>
      <c r="J29" s="246">
        <v>67.688468492700352</v>
      </c>
      <c r="K29" s="246">
        <v>54.298905211684115</v>
      </c>
      <c r="L29" s="246">
        <v>60.693206024341421</v>
      </c>
    </row>
    <row r="30" spans="2:12" hidden="1" outlineLevel="1">
      <c r="C30" s="34" t="s">
        <v>30</v>
      </c>
      <c r="D30" s="246">
        <v>70.97</v>
      </c>
      <c r="E30" s="246">
        <v>53.52</v>
      </c>
      <c r="F30" s="246">
        <v>59.96</v>
      </c>
      <c r="G30" s="246">
        <v>70.812412059487656</v>
      </c>
      <c r="H30" s="246">
        <v>48.813500073120053</v>
      </c>
      <c r="I30" s="246">
        <v>58.568581711093948</v>
      </c>
      <c r="J30" s="246">
        <v>66.209471350668167</v>
      </c>
      <c r="K30" s="246">
        <v>48.242286768754084</v>
      </c>
      <c r="L30" s="246">
        <v>56.822669904639113</v>
      </c>
    </row>
    <row r="31" spans="2:12" hidden="1" outlineLevel="1">
      <c r="C31" s="34" t="s">
        <v>31</v>
      </c>
      <c r="D31" s="246">
        <v>69.209999999999994</v>
      </c>
      <c r="E31" s="246">
        <v>49.22</v>
      </c>
      <c r="F31" s="246">
        <v>56.59</v>
      </c>
      <c r="G31" s="246">
        <v>69.591098804687931</v>
      </c>
      <c r="H31" s="246">
        <v>44.509281033075553</v>
      </c>
      <c r="I31" s="246">
        <v>55.631430171291328</v>
      </c>
      <c r="J31" s="246">
        <v>66.464301190956505</v>
      </c>
      <c r="K31" s="246">
        <v>44.672075726842458</v>
      </c>
      <c r="L31" s="246">
        <v>55.079139950689175</v>
      </c>
    </row>
    <row r="32" spans="2:12" hidden="1" outlineLevel="1">
      <c r="C32" s="34" t="s">
        <v>32</v>
      </c>
      <c r="D32" s="246">
        <v>81.150000000000006</v>
      </c>
      <c r="E32" s="246">
        <v>66.44</v>
      </c>
      <c r="F32" s="246">
        <v>71.87</v>
      </c>
      <c r="G32" s="246">
        <v>83.184915186943059</v>
      </c>
      <c r="H32" s="246">
        <v>62.041073918507507</v>
      </c>
      <c r="I32" s="246">
        <v>71.416987501950473</v>
      </c>
      <c r="J32" s="246">
        <v>80.961169428951138</v>
      </c>
      <c r="K32" s="246">
        <v>63.355104403982239</v>
      </c>
      <c r="L32" s="246">
        <v>71.763031797437264</v>
      </c>
    </row>
    <row r="33" spans="3:12" hidden="1" outlineLevel="1">
      <c r="C33" s="34" t="s">
        <v>33</v>
      </c>
      <c r="D33" s="246">
        <v>75.7</v>
      </c>
      <c r="E33" s="246">
        <v>63.91</v>
      </c>
      <c r="F33" s="246">
        <v>68.260000000000005</v>
      </c>
      <c r="G33" s="246">
        <v>81.270161597056145</v>
      </c>
      <c r="H33" s="246">
        <v>55.989979033704827</v>
      </c>
      <c r="I33" s="246">
        <v>67.200090010156615</v>
      </c>
      <c r="J33" s="246">
        <v>76.313489039315016</v>
      </c>
      <c r="K33" s="246">
        <v>55.889358810905627</v>
      </c>
      <c r="L33" s="246">
        <v>65.643077418180823</v>
      </c>
    </row>
    <row r="34" spans="3:12" hidden="1" outlineLevel="1">
      <c r="C34" s="34" t="s">
        <v>34</v>
      </c>
      <c r="D34" s="246">
        <v>68.44</v>
      </c>
      <c r="E34" s="246">
        <v>54.05</v>
      </c>
      <c r="F34" s="246">
        <v>59.35</v>
      </c>
      <c r="G34" s="246">
        <v>69.946104825074784</v>
      </c>
      <c r="H34" s="246">
        <v>45.495971650718182</v>
      </c>
      <c r="I34" s="246">
        <v>56.157318561467022</v>
      </c>
      <c r="J34" s="246">
        <v>66.501038748165513</v>
      </c>
      <c r="K34" s="246">
        <v>45.614492783161957</v>
      </c>
      <c r="L34" s="246">
        <v>55.456624203364015</v>
      </c>
    </row>
    <row r="35" spans="3:12" hidden="1" outlineLevel="1">
      <c r="C35" s="34" t="s">
        <v>35</v>
      </c>
      <c r="D35" s="246">
        <v>65.12</v>
      </c>
      <c r="E35" s="246">
        <v>42.95</v>
      </c>
      <c r="F35" s="246">
        <v>51.11</v>
      </c>
      <c r="G35" s="246">
        <v>66.185392622053286</v>
      </c>
      <c r="H35" s="246">
        <v>39.78639946033497</v>
      </c>
      <c r="I35" s="246">
        <v>51.29753611486862</v>
      </c>
      <c r="J35" s="246">
        <v>63.590053840294082</v>
      </c>
      <c r="K35" s="246">
        <v>40.92888840235679</v>
      </c>
      <c r="L35" s="246">
        <v>51.607253736137892</v>
      </c>
    </row>
    <row r="36" spans="3:12" hidden="1" outlineLevel="1">
      <c r="C36" s="34" t="s">
        <v>36</v>
      </c>
      <c r="D36" s="246">
        <v>67.7</v>
      </c>
      <c r="E36" s="246">
        <v>53.67</v>
      </c>
      <c r="F36" s="246">
        <v>58.83</v>
      </c>
      <c r="G36" s="246">
        <v>74.288828196124328</v>
      </c>
      <c r="H36" s="246">
        <v>48.425906931656833</v>
      </c>
      <c r="I36" s="246">
        <v>59.703292365903124</v>
      </c>
      <c r="J36" s="246">
        <v>73.334819982083971</v>
      </c>
      <c r="K36" s="246">
        <v>49.370068041076017</v>
      </c>
      <c r="L36" s="246">
        <v>60.662707736080876</v>
      </c>
    </row>
    <row r="37" spans="3:12" hidden="1" outlineLevel="1">
      <c r="C37" s="34" t="s">
        <v>37</v>
      </c>
      <c r="D37" s="246">
        <v>77.84</v>
      </c>
      <c r="E37" s="246">
        <v>68.27</v>
      </c>
      <c r="F37" s="246">
        <v>71.790000000000006</v>
      </c>
      <c r="G37" s="246">
        <v>80.23097932110808</v>
      </c>
      <c r="H37" s="246">
        <v>61.021618909451576</v>
      </c>
      <c r="I37" s="246">
        <v>69.397755506411613</v>
      </c>
      <c r="J37" s="246">
        <v>77.684738240995728</v>
      </c>
      <c r="K37" s="246">
        <v>61.716597023541247</v>
      </c>
      <c r="L37" s="246">
        <v>69.241084062320297</v>
      </c>
    </row>
    <row r="38" spans="3:12" hidden="1" outlineLevel="1">
      <c r="C38" s="34" t="s">
        <v>38</v>
      </c>
      <c r="D38" s="246">
        <v>79.38</v>
      </c>
      <c r="E38" s="246">
        <v>71.72</v>
      </c>
      <c r="F38" s="246">
        <v>74.540000000000006</v>
      </c>
      <c r="G38" s="246">
        <v>78.66573385176315</v>
      </c>
      <c r="H38" s="246">
        <v>62.584806714548868</v>
      </c>
      <c r="I38" s="246">
        <v>69.596807084188086</v>
      </c>
      <c r="J38" s="246">
        <v>76.804257257271075</v>
      </c>
      <c r="K38" s="246">
        <v>63.279114363757316</v>
      </c>
      <c r="L38" s="246">
        <v>69.652414863419494</v>
      </c>
    </row>
    <row r="39" spans="3:12" hidden="1" outlineLevel="1">
      <c r="C39" s="34" t="s">
        <v>39</v>
      </c>
      <c r="D39" s="246">
        <v>77.430000000000007</v>
      </c>
      <c r="E39" s="246">
        <v>66.010000000000005</v>
      </c>
      <c r="F39" s="246">
        <v>70.22</v>
      </c>
      <c r="G39" s="246">
        <v>77.254527834065428</v>
      </c>
      <c r="H39" s="246">
        <v>57.786197825536071</v>
      </c>
      <c r="I39" s="246">
        <v>66.275256699520511</v>
      </c>
      <c r="J39" s="246">
        <v>73.885594447385358</v>
      </c>
      <c r="K39" s="246">
        <v>59.071407461758739</v>
      </c>
      <c r="L39" s="246">
        <v>66.052129666391551</v>
      </c>
    </row>
    <row r="40" spans="3:12" collapsed="1">
      <c r="C40" s="41">
        <v>2008</v>
      </c>
      <c r="D40" s="251">
        <v>72.511496786778366</v>
      </c>
      <c r="E40" s="251">
        <v>58.893785752362746</v>
      </c>
      <c r="F40" s="251">
        <v>63.912637219568246</v>
      </c>
      <c r="G40" s="251">
        <v>73.97029927782647</v>
      </c>
      <c r="H40" s="251">
        <v>52.602349456023518</v>
      </c>
      <c r="I40" s="251">
        <v>61.999457957856222</v>
      </c>
      <c r="J40" s="251">
        <v>71.163950994623377</v>
      </c>
      <c r="K40" s="251">
        <v>53.189922191708618</v>
      </c>
      <c r="L40" s="251">
        <v>61.717103063000927</v>
      </c>
    </row>
    <row r="41" spans="3:12" hidden="1" outlineLevel="1">
      <c r="C41" s="34" t="s">
        <v>28</v>
      </c>
      <c r="D41" s="246">
        <v>69.180000000000007</v>
      </c>
      <c r="E41" s="246">
        <v>65.23</v>
      </c>
      <c r="F41" s="246">
        <v>66.680000000000007</v>
      </c>
      <c r="G41" s="246">
        <v>71.734661606578115</v>
      </c>
      <c r="H41" s="246">
        <v>56.451085702190774</v>
      </c>
      <c r="I41" s="246">
        <v>63.102452456349347</v>
      </c>
      <c r="J41" s="246">
        <v>68.789489859201069</v>
      </c>
      <c r="K41" s="246">
        <v>57.502618168416596</v>
      </c>
      <c r="L41" s="246">
        <v>62.820329411079243</v>
      </c>
    </row>
    <row r="42" spans="3:12" hidden="1" outlineLevel="1">
      <c r="C42" s="34" t="s">
        <v>29</v>
      </c>
      <c r="D42" s="246">
        <v>75.430000000000007</v>
      </c>
      <c r="E42" s="246">
        <v>65.150000000000006</v>
      </c>
      <c r="F42" s="246">
        <v>68.92</v>
      </c>
      <c r="G42" s="246">
        <v>77.222484079101733</v>
      </c>
      <c r="H42" s="246">
        <v>57.72595022779641</v>
      </c>
      <c r="I42" s="246">
        <v>66.210783743928815</v>
      </c>
      <c r="J42" s="246">
        <v>73.683990339817825</v>
      </c>
      <c r="K42" s="246">
        <v>58.001429800844328</v>
      </c>
      <c r="L42" s="246">
        <v>65.39013154004526</v>
      </c>
    </row>
    <row r="43" spans="3:12" hidden="1" outlineLevel="1">
      <c r="C43" s="34" t="s">
        <v>30</v>
      </c>
      <c r="D43" s="246">
        <v>71.180000000000007</v>
      </c>
      <c r="E43" s="246">
        <v>55.55</v>
      </c>
      <c r="F43" s="246">
        <v>61.28</v>
      </c>
      <c r="G43" s="246">
        <v>74.63022429815598</v>
      </c>
      <c r="H43" s="246">
        <v>51.960738753142216</v>
      </c>
      <c r="I43" s="246">
        <v>61.826431404604676</v>
      </c>
      <c r="J43" s="246">
        <v>69.086472371130611</v>
      </c>
      <c r="K43" s="246">
        <v>51.435418621685976</v>
      </c>
      <c r="L43" s="246">
        <v>59.75155878343709</v>
      </c>
    </row>
    <row r="44" spans="3:12" hidden="1" outlineLevel="1">
      <c r="C44" s="34" t="s">
        <v>31</v>
      </c>
      <c r="D44" s="246">
        <v>72.5</v>
      </c>
      <c r="E44" s="246">
        <v>49.35</v>
      </c>
      <c r="F44" s="246">
        <v>57.84</v>
      </c>
      <c r="G44" s="246">
        <v>73.1649593598123</v>
      </c>
      <c r="H44" s="246">
        <v>46.424867539112782</v>
      </c>
      <c r="I44" s="246">
        <v>58.062075928825557</v>
      </c>
      <c r="J44" s="246">
        <v>69.913590811417265</v>
      </c>
      <c r="K44" s="246">
        <v>46.800566499291875</v>
      </c>
      <c r="L44" s="246">
        <v>57.690066495723741</v>
      </c>
    </row>
    <row r="45" spans="3:12" hidden="1" outlineLevel="1">
      <c r="C45" s="34" t="s">
        <v>32</v>
      </c>
      <c r="D45" s="246">
        <v>83.71</v>
      </c>
      <c r="E45" s="246">
        <v>65.12</v>
      </c>
      <c r="F45" s="246">
        <v>71.930000000000007</v>
      </c>
      <c r="G45" s="246">
        <v>86.99981957216302</v>
      </c>
      <c r="H45" s="246">
        <v>63.041020536237653</v>
      </c>
      <c r="I45" s="246">
        <v>73.467818582326757</v>
      </c>
      <c r="J45" s="246">
        <v>83.929598692673338</v>
      </c>
      <c r="K45" s="246">
        <v>63.937771202573771</v>
      </c>
      <c r="L45" s="246">
        <v>73.356746514597177</v>
      </c>
    </row>
    <row r="46" spans="3:12" hidden="1" outlineLevel="1">
      <c r="C46" s="34" t="s">
        <v>33</v>
      </c>
      <c r="D46" s="246">
        <v>77.900000000000006</v>
      </c>
      <c r="E46" s="246">
        <v>58.17</v>
      </c>
      <c r="F46" s="246">
        <v>65.400000000000006</v>
      </c>
      <c r="G46" s="246">
        <v>77.547326829822083</v>
      </c>
      <c r="H46" s="246">
        <v>53.850461574269154</v>
      </c>
      <c r="I46" s="246">
        <v>64.163266818578137</v>
      </c>
      <c r="J46" s="246">
        <v>74.297744383040822</v>
      </c>
      <c r="K46" s="246">
        <v>54.562629801806125</v>
      </c>
      <c r="L46" s="246">
        <v>63.860657063828924</v>
      </c>
    </row>
    <row r="47" spans="3:12" hidden="1" outlineLevel="1">
      <c r="C47" s="34" t="s">
        <v>34</v>
      </c>
      <c r="D47" s="246">
        <v>68.81</v>
      </c>
      <c r="E47" s="246">
        <v>44.37</v>
      </c>
      <c r="F47" s="246">
        <v>53.18</v>
      </c>
      <c r="G47" s="246">
        <v>65.891010530867518</v>
      </c>
      <c r="H47" s="246">
        <v>42.224644926575998</v>
      </c>
      <c r="I47" s="246">
        <v>52.455490053936252</v>
      </c>
      <c r="J47" s="246">
        <v>64.01123274778007</v>
      </c>
      <c r="K47" s="246">
        <v>43.003536316551042</v>
      </c>
      <c r="L47" s="246">
        <v>52.815757706790627</v>
      </c>
    </row>
    <row r="48" spans="3:12" hidden="1" outlineLevel="1">
      <c r="C48" s="34" t="s">
        <v>35</v>
      </c>
      <c r="D48" s="246">
        <v>63.32</v>
      </c>
      <c r="E48" s="246">
        <v>42.26</v>
      </c>
      <c r="F48" s="246">
        <v>49.85</v>
      </c>
      <c r="G48" s="246">
        <v>59.339253427205655</v>
      </c>
      <c r="H48" s="246">
        <v>38.925661231838298</v>
      </c>
      <c r="I48" s="246">
        <v>47.750349556860293</v>
      </c>
      <c r="J48" s="246">
        <v>56.732444040952146</v>
      </c>
      <c r="K48" s="246">
        <v>38.926266720235986</v>
      </c>
      <c r="L48" s="246">
        <v>47.243130711330338</v>
      </c>
    </row>
    <row r="49" spans="3:12" hidden="1" outlineLevel="1">
      <c r="C49" s="34" t="s">
        <v>36</v>
      </c>
      <c r="D49" s="246">
        <v>68.14</v>
      </c>
      <c r="E49" s="246">
        <v>49.57</v>
      </c>
      <c r="F49" s="246">
        <v>56.26</v>
      </c>
      <c r="G49" s="246">
        <v>71.933787895566695</v>
      </c>
      <c r="H49" s="246">
        <v>49.916998951946127</v>
      </c>
      <c r="I49" s="246">
        <v>59.434740782280826</v>
      </c>
      <c r="J49" s="246">
        <v>70.356076561668246</v>
      </c>
      <c r="K49" s="246">
        <v>49.946312899779571</v>
      </c>
      <c r="L49" s="246">
        <v>59.479253373691513</v>
      </c>
    </row>
    <row r="50" spans="3:12" hidden="1" outlineLevel="1">
      <c r="C50" s="34" t="s">
        <v>37</v>
      </c>
      <c r="D50" s="246">
        <v>80.430000000000007</v>
      </c>
      <c r="E50" s="246">
        <v>61.99</v>
      </c>
      <c r="F50" s="246">
        <v>68.63</v>
      </c>
      <c r="G50" s="246">
        <v>76.945213190231797</v>
      </c>
      <c r="H50" s="246">
        <v>59.004655815144595</v>
      </c>
      <c r="I50" s="246">
        <v>66.760264220423124</v>
      </c>
      <c r="J50" s="246">
        <v>75.688377853946903</v>
      </c>
      <c r="K50" s="246">
        <v>60.081675759927442</v>
      </c>
      <c r="L50" s="246">
        <v>67.371214459200985</v>
      </c>
    </row>
    <row r="51" spans="3:12" hidden="1" outlineLevel="1">
      <c r="C51" s="34" t="s">
        <v>38</v>
      </c>
      <c r="D51" s="246">
        <v>78.09</v>
      </c>
      <c r="E51" s="246">
        <v>67.23</v>
      </c>
      <c r="F51" s="246">
        <v>71.14</v>
      </c>
      <c r="G51" s="246">
        <v>76.789189042594302</v>
      </c>
      <c r="H51" s="246">
        <v>61.06084047380984</v>
      </c>
      <c r="I51" s="246">
        <v>67.860122670616306</v>
      </c>
      <c r="J51" s="246">
        <v>75.526452393626698</v>
      </c>
      <c r="K51" s="246">
        <v>61.990054653043011</v>
      </c>
      <c r="L51" s="246">
        <v>68.312600863273801</v>
      </c>
    </row>
    <row r="52" spans="3:12" hidden="1" outlineLevel="1">
      <c r="C52" s="34" t="s">
        <v>39</v>
      </c>
      <c r="D52" s="246">
        <v>78.88</v>
      </c>
      <c r="E52" s="246">
        <v>60.52</v>
      </c>
      <c r="F52" s="246">
        <v>67.13</v>
      </c>
      <c r="G52" s="246">
        <v>76.674537557519841</v>
      </c>
      <c r="H52" s="246">
        <v>56.685530600103135</v>
      </c>
      <c r="I52" s="246">
        <v>65.326672964352483</v>
      </c>
      <c r="J52" s="246">
        <v>73.662869741088841</v>
      </c>
      <c r="K52" s="246">
        <v>57.920199602417945</v>
      </c>
      <c r="L52" s="246">
        <v>65.27324590998569</v>
      </c>
    </row>
    <row r="53" spans="3:12" collapsed="1">
      <c r="C53" s="41">
        <v>2007</v>
      </c>
      <c r="D53" s="251">
        <v>73.969106148822718</v>
      </c>
      <c r="E53" s="251">
        <v>56.999413639152166</v>
      </c>
      <c r="F53" s="251">
        <v>63.166478987473681</v>
      </c>
      <c r="G53" s="251">
        <v>74.082336868154144</v>
      </c>
      <c r="H53" s="251">
        <v>53.080245022960767</v>
      </c>
      <c r="I53" s="251">
        <v>62.190069290217323</v>
      </c>
      <c r="J53" s="251">
        <v>71.306054020928357</v>
      </c>
      <c r="K53" s="251">
        <v>53.651891651545817</v>
      </c>
      <c r="L53" s="251">
        <v>61.934017800105615</v>
      </c>
    </row>
    <row r="54" spans="3:12" hidden="1" outlineLevel="1">
      <c r="C54" s="34" t="s">
        <v>28</v>
      </c>
      <c r="D54" s="246">
        <v>75.56</v>
      </c>
      <c r="E54" s="246">
        <v>60.79</v>
      </c>
      <c r="F54" s="246">
        <v>66.11</v>
      </c>
      <c r="G54" s="246">
        <v>72.268024650054528</v>
      </c>
      <c r="H54" s="246">
        <v>55.234135881903526</v>
      </c>
      <c r="I54" s="246">
        <v>62.598474665387641</v>
      </c>
      <c r="J54" s="246">
        <v>69.678547507361941</v>
      </c>
      <c r="K54" s="246">
        <v>56.217783705294451</v>
      </c>
      <c r="L54" s="246">
        <v>62.500496916329055</v>
      </c>
    </row>
    <row r="55" spans="3:12" hidden="1" outlineLevel="1">
      <c r="C55" s="34" t="s">
        <v>29</v>
      </c>
      <c r="D55" s="246">
        <v>74.459999999999994</v>
      </c>
      <c r="E55" s="246">
        <v>62.55</v>
      </c>
      <c r="F55" s="246">
        <v>66.84</v>
      </c>
      <c r="G55" s="246">
        <v>74.484363866677228</v>
      </c>
      <c r="H55" s="246">
        <v>57.137901371536991</v>
      </c>
      <c r="I55" s="246">
        <v>64.637376579339488</v>
      </c>
      <c r="J55" s="246">
        <v>72.602727563991209</v>
      </c>
      <c r="K55" s="246">
        <v>57.609273693564027</v>
      </c>
      <c r="L55" s="246">
        <v>64.607358801951591</v>
      </c>
    </row>
    <row r="56" spans="3:12" hidden="1" outlineLevel="1">
      <c r="C56" s="34" t="s">
        <v>30</v>
      </c>
      <c r="D56" s="246">
        <v>80.05</v>
      </c>
      <c r="E56" s="246">
        <v>62.27</v>
      </c>
      <c r="F56" s="246">
        <v>68.67</v>
      </c>
      <c r="G56" s="246">
        <v>78.063341344005153</v>
      </c>
      <c r="H56" s="246">
        <v>57.263043813145657</v>
      </c>
      <c r="I56" s="246">
        <v>66.255731266930468</v>
      </c>
      <c r="J56" s="246">
        <v>73.914573451881495</v>
      </c>
      <c r="K56" s="246">
        <v>55.910142102366933</v>
      </c>
      <c r="L56" s="246">
        <v>64.313578962271322</v>
      </c>
    </row>
    <row r="57" spans="3:12" hidden="1" outlineLevel="1">
      <c r="C57" s="34" t="s">
        <v>31</v>
      </c>
      <c r="D57" s="246">
        <v>78.67</v>
      </c>
      <c r="E57" s="246">
        <v>55.16</v>
      </c>
      <c r="F57" s="246">
        <v>63.63</v>
      </c>
      <c r="G57" s="246">
        <v>75.71614810123242</v>
      </c>
      <c r="H57" s="246">
        <v>52.574606466965733</v>
      </c>
      <c r="I57" s="246">
        <v>62.579494657000666</v>
      </c>
      <c r="J57" s="246">
        <v>74.531477385460448</v>
      </c>
      <c r="K57" s="246">
        <v>52.585640100413208</v>
      </c>
      <c r="L57" s="246">
        <v>62.828699399678577</v>
      </c>
    </row>
    <row r="58" spans="3:12" hidden="1" outlineLevel="1">
      <c r="C58" s="34" t="s">
        <v>32</v>
      </c>
      <c r="D58" s="246">
        <v>88.55</v>
      </c>
      <c r="E58" s="246">
        <v>75.069999999999993</v>
      </c>
      <c r="F58" s="246">
        <v>79.92</v>
      </c>
      <c r="G58" s="246">
        <v>90.852357614777773</v>
      </c>
      <c r="H58" s="246">
        <v>71.820018641243209</v>
      </c>
      <c r="I58" s="246">
        <v>80.048356512351134</v>
      </c>
      <c r="J58" s="246">
        <v>88.270799938586663</v>
      </c>
      <c r="K58" s="246">
        <v>71.434255952974553</v>
      </c>
      <c r="L58" s="246">
        <v>79.292589913958508</v>
      </c>
    </row>
    <row r="59" spans="3:12" hidden="1" outlineLevel="1">
      <c r="C59" s="34" t="s">
        <v>33</v>
      </c>
      <c r="D59" s="246">
        <v>81.94</v>
      </c>
      <c r="E59" s="246">
        <v>65.180000000000007</v>
      </c>
      <c r="F59" s="246">
        <v>71.22</v>
      </c>
      <c r="G59" s="246">
        <v>82.528954620097508</v>
      </c>
      <c r="H59" s="246">
        <v>61.294057053407627</v>
      </c>
      <c r="I59" s="246">
        <v>70.474637121893167</v>
      </c>
      <c r="J59" s="246">
        <v>80.542170677522833</v>
      </c>
      <c r="K59" s="246">
        <v>61.207927337858749</v>
      </c>
      <c r="L59" s="246">
        <v>70.232044233573689</v>
      </c>
    </row>
    <row r="60" spans="3:12" hidden="1" outlineLevel="1">
      <c r="C60" s="34" t="s">
        <v>34</v>
      </c>
      <c r="D60" s="246">
        <v>74.61</v>
      </c>
      <c r="E60" s="246">
        <v>49.91</v>
      </c>
      <c r="F60" s="246">
        <v>58.81</v>
      </c>
      <c r="G60" s="246">
        <v>71.569850386893876</v>
      </c>
      <c r="H60" s="246">
        <v>47.396571961474763</v>
      </c>
      <c r="I60" s="246">
        <v>57.818898988166694</v>
      </c>
      <c r="J60" s="246">
        <v>69.395615676339446</v>
      </c>
      <c r="K60" s="246">
        <v>47.118559888099412</v>
      </c>
      <c r="L60" s="246">
        <v>57.496661397088019</v>
      </c>
    </row>
    <row r="61" spans="3:12" hidden="1" outlineLevel="1">
      <c r="C61" s="34" t="s">
        <v>35</v>
      </c>
      <c r="D61" s="246">
        <v>67.86</v>
      </c>
      <c r="E61" s="246">
        <v>44.32</v>
      </c>
      <c r="F61" s="246">
        <v>52.8</v>
      </c>
      <c r="G61" s="246">
        <v>65.481956557777977</v>
      </c>
      <c r="H61" s="246">
        <v>42.676971218107212</v>
      </c>
      <c r="I61" s="246">
        <v>52.509357660114738</v>
      </c>
      <c r="J61" s="246">
        <v>63.988672620513668</v>
      </c>
      <c r="K61" s="246">
        <v>41.937184090263337</v>
      </c>
      <c r="L61" s="246">
        <v>52.210201699351792</v>
      </c>
    </row>
    <row r="62" spans="3:12" hidden="1" outlineLevel="1">
      <c r="C62" s="34" t="s">
        <v>36</v>
      </c>
      <c r="D62" s="246">
        <v>75.19</v>
      </c>
      <c r="E62" s="246">
        <v>58.15</v>
      </c>
      <c r="F62" s="246">
        <v>64.290000000000006</v>
      </c>
      <c r="G62" s="246">
        <v>78.806118173670001</v>
      </c>
      <c r="H62" s="246">
        <v>55.526827778045764</v>
      </c>
      <c r="I62" s="246">
        <v>65.563711198765219</v>
      </c>
      <c r="J62" s="246">
        <v>75.113017001940761</v>
      </c>
      <c r="K62" s="246">
        <v>55.571243711504607</v>
      </c>
      <c r="L62" s="246">
        <v>64.675072727403972</v>
      </c>
    </row>
    <row r="63" spans="3:12" hidden="1" outlineLevel="1">
      <c r="C63" s="34" t="s">
        <v>37</v>
      </c>
      <c r="D63" s="246">
        <v>76.739999999999995</v>
      </c>
      <c r="E63" s="246">
        <v>65.180000000000007</v>
      </c>
      <c r="F63" s="246">
        <v>69.349999999999994</v>
      </c>
      <c r="G63" s="246">
        <v>77.319425718070548</v>
      </c>
      <c r="H63" s="246">
        <v>59.466538346033133</v>
      </c>
      <c r="I63" s="246">
        <v>67.163824054967606</v>
      </c>
      <c r="J63" s="246">
        <v>75.826226542341402</v>
      </c>
      <c r="K63" s="246">
        <v>60.398492167057007</v>
      </c>
      <c r="L63" s="246">
        <v>67.585734274918323</v>
      </c>
    </row>
    <row r="64" spans="3:12" hidden="1" outlineLevel="1">
      <c r="C64" s="34" t="s">
        <v>38</v>
      </c>
      <c r="D64" s="246">
        <v>74.069999999999993</v>
      </c>
      <c r="E64" s="246">
        <v>69.67</v>
      </c>
      <c r="F64" s="246">
        <v>71.260000000000005</v>
      </c>
      <c r="G64" s="246">
        <v>76.709428421413918</v>
      </c>
      <c r="H64" s="246">
        <v>62.806089224556736</v>
      </c>
      <c r="I64" s="246">
        <v>68.800524291349191</v>
      </c>
      <c r="J64" s="246">
        <v>75.305390782328345</v>
      </c>
      <c r="K64" s="246">
        <v>63.72165018613898</v>
      </c>
      <c r="L64" s="246">
        <v>69.118109974353345</v>
      </c>
    </row>
    <row r="65" spans="3:12" hidden="1" outlineLevel="1">
      <c r="C65" s="34" t="s">
        <v>39</v>
      </c>
      <c r="D65" s="246">
        <v>74.849999999999994</v>
      </c>
      <c r="E65" s="246">
        <v>64.69</v>
      </c>
      <c r="F65" s="246">
        <v>68.349999999999994</v>
      </c>
      <c r="G65" s="246">
        <v>77.276415649711225</v>
      </c>
      <c r="H65" s="246">
        <v>58.550503298006255</v>
      </c>
      <c r="I65" s="246">
        <v>66.62419437821211</v>
      </c>
      <c r="J65" s="246">
        <v>72.924878885586196</v>
      </c>
      <c r="K65" s="246">
        <v>59.413443960935503</v>
      </c>
      <c r="L65" s="246">
        <v>65.707949146586728</v>
      </c>
    </row>
    <row r="66" spans="3:12" collapsed="1">
      <c r="C66" s="41">
        <v>2006</v>
      </c>
      <c r="D66" s="251">
        <v>76.915868386721101</v>
      </c>
      <c r="E66" s="251">
        <v>61.059167742418843</v>
      </c>
      <c r="F66" s="251">
        <v>66.771820821215186</v>
      </c>
      <c r="G66" s="251">
        <v>76.776769699073569</v>
      </c>
      <c r="H66" s="251">
        <v>56.803043949138441</v>
      </c>
      <c r="I66" s="251">
        <v>65.42666276733371</v>
      </c>
      <c r="J66" s="251">
        <v>74.352968763711189</v>
      </c>
      <c r="K66" s="251">
        <v>56.911900920105744</v>
      </c>
      <c r="L66" s="251">
        <v>65.044807541401354</v>
      </c>
    </row>
    <row r="67" spans="3:12" ht="15" customHeight="1">
      <c r="C67" s="576" t="s">
        <v>67</v>
      </c>
      <c r="D67" s="577"/>
      <c r="E67" s="577"/>
      <c r="F67" s="577"/>
      <c r="G67" s="577"/>
      <c r="H67" s="577"/>
      <c r="I67" s="577"/>
      <c r="J67" s="577"/>
      <c r="K67" s="577"/>
      <c r="L67" s="578"/>
    </row>
  </sheetData>
  <mergeCells count="6">
    <mergeCell ref="C67:L67"/>
    <mergeCell ref="C3:L3"/>
    <mergeCell ref="C4:C5"/>
    <mergeCell ref="D4:F4"/>
    <mergeCell ref="G4:I4"/>
    <mergeCell ref="J4:L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C2:L54"/>
  <sheetViews>
    <sheetView showGridLines="0" showRowColHeaders="0" zoomScaleNormal="100" workbookViewId="0"/>
  </sheetViews>
  <sheetFormatPr baseColWidth="10" defaultRowHeight="15" outlineLevelRow="1"/>
  <cols>
    <col min="1" max="1" width="14.7109375" style="83" customWidth="1"/>
    <col min="2" max="4" width="11.42578125" style="83"/>
    <col min="5" max="5" width="13.85546875" style="83" customWidth="1"/>
    <col min="6" max="7" width="11.42578125" style="83"/>
    <col min="8" max="8" width="14.140625" style="83" customWidth="1"/>
    <col min="9" max="10" width="11.42578125" style="83"/>
    <col min="11" max="11" width="14.28515625" style="83" customWidth="1"/>
    <col min="12" max="16384" width="11.42578125" style="83"/>
  </cols>
  <sheetData>
    <row r="2" spans="3:12" ht="44.25" customHeight="1"/>
    <row r="3" spans="3:12" ht="27" customHeight="1">
      <c r="C3" s="579" t="s">
        <v>222</v>
      </c>
      <c r="D3" s="579"/>
      <c r="E3" s="579"/>
      <c r="F3" s="579"/>
      <c r="G3" s="579"/>
      <c r="H3" s="579"/>
      <c r="I3" s="579"/>
      <c r="J3" s="579"/>
      <c r="K3" s="579"/>
      <c r="L3" s="579"/>
    </row>
    <row r="4" spans="3:12" ht="15" customHeight="1">
      <c r="C4" s="580"/>
      <c r="D4" s="582" t="s">
        <v>74</v>
      </c>
      <c r="E4" s="583"/>
      <c r="F4" s="583"/>
      <c r="G4" s="582" t="s">
        <v>77</v>
      </c>
      <c r="H4" s="583"/>
      <c r="I4" s="583"/>
      <c r="J4" s="582" t="s">
        <v>78</v>
      </c>
      <c r="K4" s="583"/>
      <c r="L4" s="583"/>
    </row>
    <row r="5" spans="3:12" ht="30">
      <c r="C5" s="581"/>
      <c r="D5" s="85" t="s">
        <v>79</v>
      </c>
      <c r="E5" s="85" t="s">
        <v>80</v>
      </c>
      <c r="F5" s="85" t="s">
        <v>59</v>
      </c>
      <c r="G5" s="85" t="s">
        <v>79</v>
      </c>
      <c r="H5" s="85" t="s">
        <v>80</v>
      </c>
      <c r="I5" s="85" t="s">
        <v>59</v>
      </c>
      <c r="J5" s="85" t="s">
        <v>81</v>
      </c>
      <c r="K5" s="85" t="s">
        <v>80</v>
      </c>
      <c r="L5" s="85" t="s">
        <v>27</v>
      </c>
    </row>
    <row r="6" spans="3:12">
      <c r="C6" s="34" t="s">
        <v>32</v>
      </c>
      <c r="D6" s="113">
        <f>IFERROR('Tablas evol IO zona'!D6/'Tablas evol IO zona'!D19-1,"-")</f>
        <v>0.15145845123899071</v>
      </c>
      <c r="E6" s="113">
        <f>IFERROR('Tablas evol IO zona'!E6/'Tablas evol IO zona'!E19-1,"-")</f>
        <v>4.7908425554507028E-2</v>
      </c>
      <c r="F6" s="113">
        <f>IFERROR('Tablas evol IO zona'!F6/'Tablas evol IO zona'!F19-1,"-")</f>
        <v>9.2887423625169108E-2</v>
      </c>
      <c r="G6" s="113">
        <f>IFERROR('Tablas evol IO zona'!G6/'Tablas evol IO zona'!G19-1,"-")</f>
        <v>9.997849192310615E-2</v>
      </c>
      <c r="H6" s="113">
        <f>IFERROR('Tablas evol IO zona'!H6/'Tablas evol IO zona'!H19-1,"-")</f>
        <v>5.1787574088854704E-2</v>
      </c>
      <c r="I6" s="113">
        <f>IFERROR('Tablas evol IO zona'!I6/'Tablas evol IO zona'!I19-1,"-")</f>
        <v>7.9184349174376223E-2</v>
      </c>
      <c r="J6" s="113">
        <f>IFERROR('Tablas evol IO zona'!J6/'Tablas evol IO zona'!J19-1,"-")</f>
        <v>5.3936846887755019E-2</v>
      </c>
      <c r="K6" s="113">
        <f>IFERROR('Tablas evol IO zona'!K6/'Tablas evol IO zona'!K19-1,"-")</f>
        <v>3.6394428775246679E-2</v>
      </c>
      <c r="L6" s="113">
        <f>IFERROR('Tablas evol IO zona'!L6/'Tablas evol IO zona'!L19-1,"-")</f>
        <v>4.8647891791392839E-2</v>
      </c>
    </row>
    <row r="7" spans="3:12">
      <c r="C7" s="34" t="s">
        <v>33</v>
      </c>
      <c r="D7" s="113">
        <f>IFERROR('Tablas evol IO zona'!D7/'Tablas evol IO zona'!D20-1,"-")</f>
        <v>9.858553650449875E-2</v>
      </c>
      <c r="E7" s="113">
        <f>IFERROR('Tablas evol IO zona'!E7/'Tablas evol IO zona'!E20-1,"-")</f>
        <v>7.2234268783355482E-2</v>
      </c>
      <c r="F7" s="113">
        <f>IFERROR('Tablas evol IO zona'!F7/'Tablas evol IO zona'!F20-1,"-")</f>
        <v>8.6421700608978469E-2</v>
      </c>
      <c r="G7" s="113">
        <f>IFERROR('Tablas evol IO zona'!G7/'Tablas evol IO zona'!G20-1,"-")</f>
        <v>8.224367777338526E-2</v>
      </c>
      <c r="H7" s="113">
        <f>IFERROR('Tablas evol IO zona'!H7/'Tablas evol IO zona'!H20-1,"-")</f>
        <v>8.9811372076745055E-2</v>
      </c>
      <c r="I7" s="113">
        <f>IFERROR('Tablas evol IO zona'!I7/'Tablas evol IO zona'!I20-1,"-")</f>
        <v>8.8429343546278183E-2</v>
      </c>
      <c r="J7" s="113">
        <f>IFERROR('Tablas evol IO zona'!J7/'Tablas evol IO zona'!J20-1,"-")</f>
        <v>5.284395530463315E-2</v>
      </c>
      <c r="K7" s="113">
        <f>IFERROR('Tablas evol IO zona'!K7/'Tablas evol IO zona'!K20-1,"-")</f>
        <v>6.9357846400430079E-2</v>
      </c>
      <c r="L7" s="113">
        <f>IFERROR('Tablas evol IO zona'!L7/'Tablas evol IO zona'!L20-1,"-")</f>
        <v>6.3081132242310378E-2</v>
      </c>
    </row>
    <row r="8" spans="3:12">
      <c r="C8" s="34" t="s">
        <v>34</v>
      </c>
      <c r="D8" s="113">
        <f>IFERROR('Tablas evol IO zona'!D8/'Tablas evol IO zona'!D21-1,"-")</f>
        <v>1.6532917768500743E-2</v>
      </c>
      <c r="E8" s="113">
        <f>IFERROR('Tablas evol IO zona'!E8/'Tablas evol IO zona'!E21-1,"-")</f>
        <v>0.11555042355682388</v>
      </c>
      <c r="F8" s="113">
        <f>IFERROR('Tablas evol IO zona'!F8/'Tablas evol IO zona'!F21-1,"-")</f>
        <v>7.410205102281453E-2</v>
      </c>
      <c r="G8" s="113">
        <f>IFERROR('Tablas evol IO zona'!G8/'Tablas evol IO zona'!G21-1,"-")</f>
        <v>6.2211890206407272E-2</v>
      </c>
      <c r="H8" s="113">
        <f>IFERROR('Tablas evol IO zona'!H8/'Tablas evol IO zona'!H21-1,"-")</f>
        <v>8.7095280645281159E-2</v>
      </c>
      <c r="I8" s="113">
        <f>IFERROR('Tablas evol IO zona'!I8/'Tablas evol IO zona'!I21-1,"-")</f>
        <v>7.5917111704437712E-2</v>
      </c>
      <c r="J8" s="113">
        <f>IFERROR('Tablas evol IO zona'!J8/'Tablas evol IO zona'!J21-1,"-")</f>
        <v>6.9817041760255716E-2</v>
      </c>
      <c r="K8" s="113">
        <f>IFERROR('Tablas evol IO zona'!K8/'Tablas evol IO zona'!K21-1,"-")</f>
        <v>6.9272393104034879E-2</v>
      </c>
      <c r="L8" s="113">
        <f>IFERROR('Tablas evol IO zona'!L8/'Tablas evol IO zona'!L21-1,"-")</f>
        <v>7.3443333386952414E-2</v>
      </c>
    </row>
    <row r="9" spans="3:12">
      <c r="C9" s="34" t="s">
        <v>35</v>
      </c>
      <c r="D9" s="113">
        <f>IFERROR('Tablas evol IO zona'!D9/'Tablas evol IO zona'!D22-1,"-")</f>
        <v>5.3648008435230654E-2</v>
      </c>
      <c r="E9" s="113">
        <f>IFERROR('Tablas evol IO zona'!E9/'Tablas evol IO zona'!E22-1,"-")</f>
        <v>2.989902069197492E-2</v>
      </c>
      <c r="F9" s="113">
        <f>IFERROR('Tablas evol IO zona'!F9/'Tablas evol IO zona'!F22-1,"-")</f>
        <v>4.7204919928343525E-2</v>
      </c>
      <c r="G9" s="113">
        <f>IFERROR('Tablas evol IO zona'!G9/'Tablas evol IO zona'!G22-1,"-")</f>
        <v>8.0990868843920039E-2</v>
      </c>
      <c r="H9" s="113">
        <f>IFERROR('Tablas evol IO zona'!H9/'Tablas evol IO zona'!H22-1,"-")</f>
        <v>3.7426559641114299E-2</v>
      </c>
      <c r="I9" s="113">
        <f>IFERROR('Tablas evol IO zona'!I9/'Tablas evol IO zona'!I22-1,"-")</f>
        <v>6.5398891136903448E-2</v>
      </c>
      <c r="J9" s="113">
        <f>IFERROR('Tablas evol IO zona'!J9/'Tablas evol IO zona'!J22-1,"-")</f>
        <v>6.9007013858599642E-2</v>
      </c>
      <c r="K9" s="113">
        <f>IFERROR('Tablas evol IO zona'!K9/'Tablas evol IO zona'!K22-1,"-")</f>
        <v>1.5306304370241497E-2</v>
      </c>
      <c r="L9" s="113">
        <f>IFERROR('Tablas evol IO zona'!L9/'Tablas evol IO zona'!L22-1,"-")</f>
        <v>5.1243076318947756E-2</v>
      </c>
    </row>
    <row r="10" spans="3:12">
      <c r="C10" s="34" t="s">
        <v>36</v>
      </c>
      <c r="D10" s="113">
        <f>IFERROR('Tablas evol IO zona'!D10/'Tablas evol IO zona'!D23-1,"-")</f>
        <v>-2.3002214949271571E-2</v>
      </c>
      <c r="E10" s="113">
        <f>IFERROR('Tablas evol IO zona'!E10/'Tablas evol IO zona'!E23-1,"-")</f>
        <v>-8.5667876806398202E-2</v>
      </c>
      <c r="F10" s="113">
        <f>IFERROR('Tablas evol IO zona'!F10/'Tablas evol IO zona'!F23-1,"-")</f>
        <v>-5.466754919100647E-2</v>
      </c>
      <c r="G10" s="113">
        <f>IFERROR('Tablas evol IO zona'!G10/'Tablas evol IO zona'!G23-1,"-")</f>
        <v>6.7404001555686488E-3</v>
      </c>
      <c r="H10" s="113">
        <f>IFERROR('Tablas evol IO zona'!H10/'Tablas evol IO zona'!H23-1,"-")</f>
        <v>-6.0466198018886863E-2</v>
      </c>
      <c r="I10" s="113">
        <f>IFERROR('Tablas evol IO zona'!I10/'Tablas evol IO zona'!I23-1,"-")</f>
        <v>-2.1736237390785118E-2</v>
      </c>
      <c r="J10" s="113">
        <f>IFERROR('Tablas evol IO zona'!J10/'Tablas evol IO zona'!J23-1,"-")</f>
        <v>-2.6782142167815937E-2</v>
      </c>
      <c r="K10" s="113">
        <f>IFERROR('Tablas evol IO zona'!K10/'Tablas evol IO zona'!K23-1,"-")</f>
        <v>-6.4336561498255285E-2</v>
      </c>
      <c r="L10" s="113">
        <f>IFERROR('Tablas evol IO zona'!L10/'Tablas evol IO zona'!L23-1,"-")</f>
        <v>-3.9832716267403034E-2</v>
      </c>
    </row>
    <row r="11" spans="3:12">
      <c r="C11" s="34" t="s">
        <v>37</v>
      </c>
      <c r="D11" s="113">
        <f>IFERROR('Tablas evol IO zona'!D11/'Tablas evol IO zona'!D24-1,"-")</f>
        <v>6.3415670238230692E-2</v>
      </c>
      <c r="E11" s="113">
        <f>IFERROR('Tablas evol IO zona'!E11/'Tablas evol IO zona'!E24-1,"-")</f>
        <v>-2.7629814915420936E-2</v>
      </c>
      <c r="F11" s="113">
        <f>IFERROR('Tablas evol IO zona'!F11/'Tablas evol IO zona'!F24-1,"-")</f>
        <v>1.0425173550675959E-2</v>
      </c>
      <c r="G11" s="113">
        <f>IFERROR('Tablas evol IO zona'!G11/'Tablas evol IO zona'!G24-1,"-")</f>
        <v>5.6020295190285285E-2</v>
      </c>
      <c r="H11" s="113">
        <f>IFERROR('Tablas evol IO zona'!H11/'Tablas evol IO zona'!H24-1,"-")</f>
        <v>-1.6792015344567757E-2</v>
      </c>
      <c r="I11" s="113">
        <f>IFERROR('Tablas evol IO zona'!I11/'Tablas evol IO zona'!I24-1,"-")</f>
        <v>2.1223507066731928E-2</v>
      </c>
      <c r="J11" s="113">
        <f>IFERROR('Tablas evol IO zona'!J11/'Tablas evol IO zona'!J24-1,"-")</f>
        <v>2.766340058406902E-2</v>
      </c>
      <c r="K11" s="113">
        <f>IFERROR('Tablas evol IO zona'!K11/'Tablas evol IO zona'!K24-1,"-")</f>
        <v>-3.0716250176164528E-2</v>
      </c>
      <c r="L11" s="113">
        <f>IFERROR('Tablas evol IO zona'!L11/'Tablas evol IO zona'!L24-1,"-")</f>
        <v>2.2417830811127804E-3</v>
      </c>
    </row>
    <row r="12" spans="3:12">
      <c r="C12" s="34" t="s">
        <v>38</v>
      </c>
      <c r="D12" s="113">
        <f>IFERROR('Tablas evol IO zona'!D12/'Tablas evol IO zona'!D25-1,"-")</f>
        <v>-3.2448377581120957E-2</v>
      </c>
      <c r="E12" s="113">
        <f>IFERROR('Tablas evol IO zona'!E12/'Tablas evol IO zona'!E25-1,"-")</f>
        <v>-3.0698135005776672E-2</v>
      </c>
      <c r="F12" s="113">
        <f>IFERROR('Tablas evol IO zona'!F12/'Tablas evol IO zona'!F25-1,"-")</f>
        <v>-2.931596091205213E-2</v>
      </c>
      <c r="G12" s="113">
        <f>IFERROR('Tablas evol IO zona'!G12/'Tablas evol IO zona'!G25-1,"-")</f>
        <v>2.297551575915624E-2</v>
      </c>
      <c r="H12" s="113">
        <f>IFERROR('Tablas evol IO zona'!H12/'Tablas evol IO zona'!H25-1,"-")</f>
        <v>-2.3647062622966342E-2</v>
      </c>
      <c r="I12" s="113">
        <f>IFERROR('Tablas evol IO zona'!I12/'Tablas evol IO zona'!I25-1,"-")</f>
        <v>1.3288977782495159E-3</v>
      </c>
      <c r="J12" s="113">
        <f>IFERROR('Tablas evol IO zona'!J12/'Tablas evol IO zona'!J25-1,"-")</f>
        <v>3.2201918099518112E-2</v>
      </c>
      <c r="K12" s="113">
        <f>IFERROR('Tablas evol IO zona'!K12/'Tablas evol IO zona'!K25-1,"-")</f>
        <v>-3.2014192254732565E-2</v>
      </c>
      <c r="L12" s="113">
        <f>IFERROR('Tablas evol IO zona'!L12/'Tablas evol IO zona'!L25-1,"-")</f>
        <v>4.05339196311294E-3</v>
      </c>
    </row>
    <row r="13" spans="3:12">
      <c r="C13" s="34" t="s">
        <v>39</v>
      </c>
      <c r="D13" s="113">
        <f>IFERROR('Tablas evol IO zona'!D13/'Tablas evol IO zona'!D26-1,"-")</f>
        <v>1.7172295363480305E-2</v>
      </c>
      <c r="E13" s="113">
        <f>IFERROR('Tablas evol IO zona'!E13/'Tablas evol IO zona'!E26-1,"-")</f>
        <v>-5.8324855883350235E-2</v>
      </c>
      <c r="F13" s="113">
        <f>IFERROR('Tablas evol IO zona'!F13/'Tablas evol IO zona'!F26-1,"-")</f>
        <v>-2.4456090201683378E-2</v>
      </c>
      <c r="G13" s="113">
        <f>IFERROR('Tablas evol IO zona'!G13/'Tablas evol IO zona'!G26-1,"-")</f>
        <v>-1.2898705787596443E-2</v>
      </c>
      <c r="H13" s="113">
        <f>IFERROR('Tablas evol IO zona'!H13/'Tablas evol IO zona'!H26-1,"-")</f>
        <v>-2.8852217384618295E-2</v>
      </c>
      <c r="I13" s="113">
        <f>IFERROR('Tablas evol IO zona'!I13/'Tablas evol IO zona'!I26-1,"-")</f>
        <v>-1.8954611477481453E-2</v>
      </c>
      <c r="J13" s="113">
        <f>IFERROR('Tablas evol IO zona'!J13/'Tablas evol IO zona'!J26-1,"-")</f>
        <v>-7.0077411458493444E-3</v>
      </c>
      <c r="K13" s="113">
        <f>IFERROR('Tablas evol IO zona'!K13/'Tablas evol IO zona'!K26-1,"-")</f>
        <v>-4.5185692372421538E-2</v>
      </c>
      <c r="L13" s="113">
        <f>IFERROR('Tablas evol IO zona'!L13/'Tablas evol IO zona'!L26-1,"-")</f>
        <v>-2.2362553070906399E-2</v>
      </c>
    </row>
    <row r="14" spans="3:12" ht="30">
      <c r="C14" s="247" t="s">
        <v>221</v>
      </c>
      <c r="D14" s="114">
        <v>4.5162418519454794E-2</v>
      </c>
      <c r="E14" s="114">
        <v>4.4880953186055006E-3</v>
      </c>
      <c r="F14" s="114">
        <v>2.5121666394654296E-2</v>
      </c>
      <c r="G14" s="114">
        <v>5.0555043464534766E-2</v>
      </c>
      <c r="H14" s="114">
        <v>1.4885086054055696E-2</v>
      </c>
      <c r="I14" s="114">
        <v>3.6033207528184397E-2</v>
      </c>
      <c r="J14" s="114">
        <v>3.2940667500921617E-2</v>
      </c>
      <c r="K14" s="114">
        <v>-4.9524578933801688E-4</v>
      </c>
      <c r="L14" s="114">
        <v>2.0897797192386935E-2</v>
      </c>
    </row>
    <row r="15" spans="3:12" hidden="1" outlineLevel="1">
      <c r="C15" s="34" t="s">
        <v>28</v>
      </c>
      <c r="D15" s="113">
        <f>IFERROR('Tablas evol IO zona'!D15/'Tablas evol IO zona'!D28-1,"-")</f>
        <v>-0.10652815222583856</v>
      </c>
      <c r="E15" s="113">
        <f>IFERROR('Tablas evol IO zona'!E15/'Tablas evol IO zona'!E28-1,"-")</f>
        <v>-0.10137858807062816</v>
      </c>
      <c r="F15" s="113">
        <f>IFERROR('Tablas evol IO zona'!F15/'Tablas evol IO zona'!F28-1,"-")</f>
        <v>-0.10285861730330104</v>
      </c>
      <c r="G15" s="113">
        <f>IFERROR('Tablas evol IO zona'!G15/'Tablas evol IO zona'!G28-1,"-")</f>
        <v>-6.8257901153216283E-2</v>
      </c>
      <c r="H15" s="113">
        <f>IFERROR('Tablas evol IO zona'!H15/'Tablas evol IO zona'!H28-1,"-")</f>
        <v>-8.5509419555248822E-2</v>
      </c>
      <c r="I15" s="113">
        <f>IFERROR('Tablas evol IO zona'!I15/'Tablas evol IO zona'!I28-1,"-")</f>
        <v>-7.5266169844638076E-2</v>
      </c>
      <c r="J15" s="113">
        <f>IFERROR('Tablas evol IO zona'!J15/'Tablas evol IO zona'!J28-1,"-")</f>
        <v>-6.0628297604490511E-2</v>
      </c>
      <c r="K15" s="113">
        <f>IFERROR('Tablas evol IO zona'!K15/'Tablas evol IO zona'!K28-1,"-")</f>
        <v>-9.6751631345300404E-2</v>
      </c>
      <c r="L15" s="113">
        <f>IFERROR('Tablas evol IO zona'!L15/'Tablas evol IO zona'!L28-1,"-")</f>
        <v>-7.6514199942942507E-2</v>
      </c>
    </row>
    <row r="16" spans="3:12" hidden="1" outlineLevel="1">
      <c r="C16" s="34" t="s">
        <v>29</v>
      </c>
      <c r="D16" s="113">
        <f>IFERROR('Tablas evol IO zona'!D16/'Tablas evol IO zona'!D29-1,"-")</f>
        <v>-7.6766703357305954E-2</v>
      </c>
      <c r="E16" s="113">
        <f>IFERROR('Tablas evol IO zona'!E16/'Tablas evol IO zona'!E29-1,"-")</f>
        <v>-0.19244024573619145</v>
      </c>
      <c r="F16" s="113">
        <f>IFERROR('Tablas evol IO zona'!F16/'Tablas evol IO zona'!F29-1,"-")</f>
        <v>-0.14628822307754163</v>
      </c>
      <c r="G16" s="113">
        <f>IFERROR('Tablas evol IO zona'!G16/'Tablas evol IO zona'!G29-1,"-")</f>
        <v>-6.3967992837414167E-2</v>
      </c>
      <c r="H16" s="113">
        <f>IFERROR('Tablas evol IO zona'!H16/'Tablas evol IO zona'!H29-1,"-")</f>
        <v>-0.12422671624116166</v>
      </c>
      <c r="I16" s="113">
        <f>IFERROR('Tablas evol IO zona'!I16/'Tablas evol IO zona'!I29-1,"-")</f>
        <v>-9.1838320741044477E-2</v>
      </c>
      <c r="J16" s="113">
        <f>IFERROR('Tablas evol IO zona'!J16/'Tablas evol IO zona'!J29-1,"-")</f>
        <v>-6.2358975251137649E-2</v>
      </c>
      <c r="K16" s="113">
        <f>IFERROR('Tablas evol IO zona'!K16/'Tablas evol IO zona'!K29-1,"-")</f>
        <v>-0.1351318529536264</v>
      </c>
      <c r="L16" s="113">
        <f>IFERROR('Tablas evol IO zona'!L16/'Tablas evol IO zona'!L29-1,"-")</f>
        <v>-9.5231853005462996E-2</v>
      </c>
    </row>
    <row r="17" spans="3:12" hidden="1" outlineLevel="1">
      <c r="C17" s="34" t="s">
        <v>30</v>
      </c>
      <c r="D17" s="113">
        <f>IFERROR('Tablas evol IO zona'!D17/'Tablas evol IO zona'!D30-1,"-")</f>
        <v>-3.6929329567154778E-2</v>
      </c>
      <c r="E17" s="113">
        <f>IFERROR('Tablas evol IO zona'!E17/'Tablas evol IO zona'!E30-1,"-")</f>
        <v>-0.10892822250879153</v>
      </c>
      <c r="F17" s="113">
        <f>IFERROR('Tablas evol IO zona'!F17/'Tablas evol IO zona'!F30-1,"-")</f>
        <v>-7.6389978389645563E-2</v>
      </c>
      <c r="G17" s="113">
        <f>IFERROR('Tablas evol IO zona'!G17/'Tablas evol IO zona'!G30-1,"-")</f>
        <v>-8.0406841338022228E-2</v>
      </c>
      <c r="H17" s="113">
        <f>IFERROR('Tablas evol IO zona'!H17/'Tablas evol IO zona'!H30-1,"-")</f>
        <v>-9.5808787593739786E-2</v>
      </c>
      <c r="I17" s="113">
        <f>IFERROR('Tablas evol IO zona'!I17/'Tablas evol IO zona'!I30-1,"-")</f>
        <v>-8.551489432617454E-2</v>
      </c>
      <c r="J17" s="113">
        <f>IFERROR('Tablas evol IO zona'!J17/'Tablas evol IO zona'!J30-1,"-")</f>
        <v>-9.6925539197951327E-2</v>
      </c>
      <c r="K17" s="113">
        <f>IFERROR('Tablas evol IO zona'!K17/'Tablas evol IO zona'!K30-1,"-")</f>
        <v>-0.11182092508637309</v>
      </c>
      <c r="L17" s="113">
        <f>IFERROR('Tablas evol IO zona'!L17/'Tablas evol IO zona'!L30-1,"-")</f>
        <v>-0.10228116041542146</v>
      </c>
    </row>
    <row r="18" spans="3:12" hidden="1" outlineLevel="1">
      <c r="C18" s="34" t="s">
        <v>31</v>
      </c>
      <c r="D18" s="113">
        <f>IFERROR('Tablas evol IO zona'!D18/'Tablas evol IO zona'!D31-1,"-")</f>
        <v>-6.1118335500650045E-2</v>
      </c>
      <c r="E18" s="113">
        <f>IFERROR('Tablas evol IO zona'!E18/'Tablas evol IO zona'!E31-1,"-")</f>
        <v>-0.10077204388459982</v>
      </c>
      <c r="F18" s="113">
        <f>IFERROR('Tablas evol IO zona'!F18/'Tablas evol IO zona'!F31-1,"-")</f>
        <v>-8.1639865700653846E-2</v>
      </c>
      <c r="G18" s="113">
        <f>IFERROR('Tablas evol IO zona'!G18/'Tablas evol IO zona'!G31-1,"-")</f>
        <v>-8.9685384300182025E-2</v>
      </c>
      <c r="H18" s="113">
        <f>IFERROR('Tablas evol IO zona'!H18/'Tablas evol IO zona'!H31-1,"-")</f>
        <v>-5.7563226648642662E-2</v>
      </c>
      <c r="I18" s="113">
        <f>IFERROR('Tablas evol IO zona'!I18/'Tablas evol IO zona'!I31-1,"-")</f>
        <v>-7.3194723060398204E-2</v>
      </c>
      <c r="J18" s="113">
        <f>IFERROR('Tablas evol IO zona'!J18/'Tablas evol IO zona'!J31-1,"-")</f>
        <v>-0.10530589180506589</v>
      </c>
      <c r="K18" s="113">
        <f>IFERROR('Tablas evol IO zona'!K18/'Tablas evol IO zona'!K31-1,"-")</f>
        <v>-8.7214623177495842E-2</v>
      </c>
      <c r="L18" s="113">
        <f>IFERROR('Tablas evol IO zona'!L18/'Tablas evol IO zona'!L31-1,"-")</f>
        <v>-9.6216339181741883E-2</v>
      </c>
    </row>
    <row r="19" spans="3:12" hidden="1" outlineLevel="1">
      <c r="C19" s="34" t="s">
        <v>32</v>
      </c>
      <c r="D19" s="113">
        <f>IFERROR('Tablas evol IO zona'!D19/'Tablas evol IO zona'!D32-1,"-")</f>
        <v>-0.12766481823783116</v>
      </c>
      <c r="E19" s="113">
        <f>IFERROR('Tablas evol IO zona'!E19/'Tablas evol IO zona'!E32-1,"-")</f>
        <v>-7.7513546056592442E-2</v>
      </c>
      <c r="F19" s="113">
        <f>IFERROR('Tablas evol IO zona'!F19/'Tablas evol IO zona'!F32-1,"-")</f>
        <v>-9.7954640322805098E-2</v>
      </c>
      <c r="G19" s="113">
        <f>IFERROR('Tablas evol IO zona'!G19/'Tablas evol IO zona'!G32-1,"-")</f>
        <v>-9.9899407553635133E-2</v>
      </c>
      <c r="H19" s="113">
        <f>IFERROR('Tablas evol IO zona'!H19/'Tablas evol IO zona'!H32-1,"-")</f>
        <v>-8.9583833678112623E-2</v>
      </c>
      <c r="I19" s="113">
        <f>IFERROR('Tablas evol IO zona'!I19/'Tablas evol IO zona'!I32-1,"-")</f>
        <v>-9.3448015146461838E-2</v>
      </c>
      <c r="J19" s="113">
        <f>IFERROR('Tablas evol IO zona'!J19/'Tablas evol IO zona'!J32-1,"-")</f>
        <v>-0.1121541633274602</v>
      </c>
      <c r="K19" s="113">
        <f>IFERROR('Tablas evol IO zona'!K19/'Tablas evol IO zona'!K32-1,"-")</f>
        <v>-0.12720596534062967</v>
      </c>
      <c r="L19" s="113">
        <f>IFERROR('Tablas evol IO zona'!L19/'Tablas evol IO zona'!L32-1,"-")</f>
        <v>-0.11812677448346953</v>
      </c>
    </row>
    <row r="20" spans="3:12" hidden="1" outlineLevel="1">
      <c r="C20" s="34" t="s">
        <v>33</v>
      </c>
      <c r="D20" s="113">
        <f>IFERROR('Tablas evol IO zona'!D20/'Tablas evol IO zona'!D33-1,"-")</f>
        <v>-9.3659180977543E-2</v>
      </c>
      <c r="E20" s="113">
        <f>IFERROR('Tablas evol IO zona'!E20/'Tablas evol IO zona'!E33-1,"-")</f>
        <v>-0.13268659051791576</v>
      </c>
      <c r="F20" s="113">
        <f>IFERROR('Tablas evol IO zona'!F20/'Tablas evol IO zona'!F33-1,"-")</f>
        <v>-0.11617345443891014</v>
      </c>
      <c r="G20" s="113">
        <f>IFERROR('Tablas evol IO zona'!G20/'Tablas evol IO zona'!G33-1,"-")</f>
        <v>-0.12546464303186489</v>
      </c>
      <c r="H20" s="113">
        <f>IFERROR('Tablas evol IO zona'!H20/'Tablas evol IO zona'!H33-1,"-")</f>
        <v>-0.13351212236962995</v>
      </c>
      <c r="I20" s="113">
        <f>IFERROR('Tablas evol IO zona'!I20/'Tablas evol IO zona'!I33-1,"-")</f>
        <v>-0.12728821600960494</v>
      </c>
      <c r="J20" s="113">
        <f>IFERROR('Tablas evol IO zona'!J20/'Tablas evol IO zona'!J33-1,"-")</f>
        <v>-0.13501929437830051</v>
      </c>
      <c r="K20" s="113">
        <f>IFERROR('Tablas evol IO zona'!K20/'Tablas evol IO zona'!K33-1,"-")</f>
        <v>-0.1521213939758681</v>
      </c>
      <c r="L20" s="113">
        <f>IFERROR('Tablas evol IO zona'!L20/'Tablas evol IO zona'!L33-1,"-")</f>
        <v>-0.14143615653805086</v>
      </c>
    </row>
    <row r="21" spans="3:12" hidden="1" outlineLevel="1">
      <c r="C21" s="34" t="s">
        <v>34</v>
      </c>
      <c r="D21" s="113">
        <f>IFERROR('Tablas evol IO zona'!D21/'Tablas evol IO zona'!D34-1,"-")</f>
        <v>-9.1644514921422449E-2</v>
      </c>
      <c r="E21" s="113">
        <f>IFERROR('Tablas evol IO zona'!E21/'Tablas evol IO zona'!E34-1,"-")</f>
        <v>-0.24416767027388397</v>
      </c>
      <c r="F21" s="113">
        <f>IFERROR('Tablas evol IO zona'!F21/'Tablas evol IO zona'!F34-1,"-")</f>
        <v>-0.18027091826062336</v>
      </c>
      <c r="G21" s="113">
        <f>IFERROR('Tablas evol IO zona'!G21/'Tablas evol IO zona'!G34-1,"-")</f>
        <v>-0.1528211319123548</v>
      </c>
      <c r="H21" s="113">
        <f>IFERROR('Tablas evol IO zona'!H21/'Tablas evol IO zona'!H34-1,"-")</f>
        <v>-0.18529471824943811</v>
      </c>
      <c r="I21" s="113">
        <f>IFERROR('Tablas evol IO zona'!I21/'Tablas evol IO zona'!I34-1,"-")</f>
        <v>-0.16382364934538762</v>
      </c>
      <c r="J21" s="113">
        <f>IFERROR('Tablas evol IO zona'!J21/'Tablas evol IO zona'!J34-1,"-")</f>
        <v>-0.15316143787072856</v>
      </c>
      <c r="K21" s="113">
        <f>IFERROR('Tablas evol IO zona'!K21/'Tablas evol IO zona'!K34-1,"-")</f>
        <v>-0.18639408255965206</v>
      </c>
      <c r="L21" s="113">
        <f>IFERROR('Tablas evol IO zona'!L21/'Tablas evol IO zona'!L34-1,"-")</f>
        <v>-0.16609189311090755</v>
      </c>
    </row>
    <row r="22" spans="3:12" hidden="1" outlineLevel="1">
      <c r="C22" s="34" t="s">
        <v>35</v>
      </c>
      <c r="D22" s="113">
        <f>IFERROR('Tablas evol IO zona'!D22/'Tablas evol IO zona'!D35-1,"-")</f>
        <v>-0.15095208845208852</v>
      </c>
      <c r="E22" s="113">
        <f>IFERROR('Tablas evol IO zona'!E22/'Tablas evol IO zona'!E35-1,"-")</f>
        <v>-0.14598370197904542</v>
      </c>
      <c r="F22" s="113">
        <f>IFERROR('Tablas evol IO zona'!F22/'Tablas evol IO zona'!F35-1,"-")</f>
        <v>-0.14909019761299158</v>
      </c>
      <c r="G22" s="113">
        <f>IFERROR('Tablas evol IO zona'!G22/'Tablas evol IO zona'!G35-1,"-")</f>
        <v>-0.18380066764849345</v>
      </c>
      <c r="H22" s="113">
        <f>IFERROR('Tablas evol IO zona'!H22/'Tablas evol IO zona'!H35-1,"-")</f>
        <v>-0.16472219329725091</v>
      </c>
      <c r="I22" s="113">
        <f>IFERROR('Tablas evol IO zona'!I22/'Tablas evol IO zona'!I35-1,"-")</f>
        <v>-0.17152351788101505</v>
      </c>
      <c r="J22" s="113">
        <f>IFERROR('Tablas evol IO zona'!J22/'Tablas evol IO zona'!J35-1,"-")</f>
        <v>-0.18201943100019602</v>
      </c>
      <c r="K22" s="113">
        <f>IFERROR('Tablas evol IO zona'!K22/'Tablas evol IO zona'!K35-1,"-")</f>
        <v>-0.18558229154173478</v>
      </c>
      <c r="L22" s="113">
        <f>IFERROR('Tablas evol IO zona'!L22/'Tablas evol IO zona'!L35-1,"-")</f>
        <v>-0.18192074877661413</v>
      </c>
    </row>
    <row r="23" spans="3:12" hidden="1" outlineLevel="1">
      <c r="C23" s="34" t="s">
        <v>36</v>
      </c>
      <c r="D23" s="113">
        <f>IFERROR('Tablas evol IO zona'!D23/'Tablas evol IO zona'!D36-1,"-")</f>
        <v>-6.9867060561299876E-2</v>
      </c>
      <c r="E23" s="113">
        <f>IFERROR('Tablas evol IO zona'!E23/'Tablas evol IO zona'!E36-1,"-")</f>
        <v>-9.0739705608347432E-2</v>
      </c>
      <c r="F23" s="113">
        <f>IFERROR('Tablas evol IO zona'!F23/'Tablas evol IO zona'!F36-1,"-")</f>
        <v>-8.2440931497535286E-2</v>
      </c>
      <c r="G23" s="113">
        <f>IFERROR('Tablas evol IO zona'!G23/'Tablas evol IO zona'!G36-1,"-")</f>
        <v>-0.13403269727062561</v>
      </c>
      <c r="H23" s="113">
        <f>IFERROR('Tablas evol IO zona'!H23/'Tablas evol IO zona'!H36-1,"-")</f>
        <v>-8.451861473171729E-2</v>
      </c>
      <c r="I23" s="113">
        <f>IFERROR('Tablas evol IO zona'!I23/'Tablas evol IO zona'!I36-1,"-")</f>
        <v>-0.10813320684872496</v>
      </c>
      <c r="J23" s="113">
        <f>IFERROR('Tablas evol IO zona'!J23/'Tablas evol IO zona'!J36-1,"-")</f>
        <v>-0.14903539746940242</v>
      </c>
      <c r="K23" s="113">
        <f>IFERROR('Tablas evol IO zona'!K23/'Tablas evol IO zona'!K36-1,"-")</f>
        <v>-0.11687158638138651</v>
      </c>
      <c r="L23" s="113">
        <f>IFERROR('Tablas evol IO zona'!L23/'Tablas evol IO zona'!L36-1,"-")</f>
        <v>-0.13382983920848956</v>
      </c>
    </row>
    <row r="24" spans="3:12" hidden="1" outlineLevel="1">
      <c r="C24" s="34" t="s">
        <v>37</v>
      </c>
      <c r="D24" s="113">
        <f>IFERROR('Tablas evol IO zona'!D24/'Tablas evol IO zona'!D37-1,"-")</f>
        <v>-0.17677286742034948</v>
      </c>
      <c r="E24" s="113">
        <f>IFERROR('Tablas evol IO zona'!E24/'Tablas evol IO zona'!E37-1,"-")</f>
        <v>-0.15028563058444411</v>
      </c>
      <c r="F24" s="113">
        <f>IFERROR('Tablas evol IO zona'!F24/'Tablas evol IO zona'!F37-1,"-")</f>
        <v>-0.16102521242512902</v>
      </c>
      <c r="G24" s="113">
        <f>IFERROR('Tablas evol IO zona'!G24/'Tablas evol IO zona'!G37-1,"-")</f>
        <v>-0.20524337140252835</v>
      </c>
      <c r="H24" s="113">
        <f>IFERROR('Tablas evol IO zona'!H24/'Tablas evol IO zona'!H37-1,"-")</f>
        <v>-0.1551172111096969</v>
      </c>
      <c r="I24" s="113">
        <f>IFERROR('Tablas evol IO zona'!I24/'Tablas evol IO zona'!I37-1,"-")</f>
        <v>-0.17867950431799218</v>
      </c>
      <c r="J24" s="113">
        <f>IFERROR('Tablas evol IO zona'!J24/'Tablas evol IO zona'!J37-1,"-")</f>
        <v>-0.18518488247492371</v>
      </c>
      <c r="K24" s="113">
        <f>IFERROR('Tablas evol IO zona'!K24/'Tablas evol IO zona'!K37-1,"-")</f>
        <v>-0.16144780441047446</v>
      </c>
      <c r="L24" s="113">
        <f>IFERROR('Tablas evol IO zona'!L24/'Tablas evol IO zona'!L37-1,"-")</f>
        <v>-0.1732634566793938</v>
      </c>
    </row>
    <row r="25" spans="3:12" hidden="1" outlineLevel="1">
      <c r="C25" s="34" t="s">
        <v>38</v>
      </c>
      <c r="D25" s="113">
        <f>IFERROR('Tablas evol IO zona'!D25/'Tablas evol IO zona'!D38-1,"-")</f>
        <v>-0.10317460317460314</v>
      </c>
      <c r="E25" s="113">
        <f>IFERROR('Tablas evol IO zona'!E25/'Tablas evol IO zona'!E38-1,"-")</f>
        <v>-0.15518683770217512</v>
      </c>
      <c r="F25" s="113">
        <f>IFERROR('Tablas evol IO zona'!F25/'Tablas evol IO zona'!F38-1,"-")</f>
        <v>-0.13509525087201513</v>
      </c>
      <c r="G25" s="113">
        <f>IFERROR('Tablas evol IO zona'!G25/'Tablas evol IO zona'!G38-1,"-")</f>
        <v>-0.13955858569681012</v>
      </c>
      <c r="H25" s="113">
        <f>IFERROR('Tablas evol IO zona'!H25/'Tablas evol IO zona'!H38-1,"-")</f>
        <v>-0.13543161480365273</v>
      </c>
      <c r="I25" s="113">
        <f>IFERROR('Tablas evol IO zona'!I25/'Tablas evol IO zona'!I38-1,"-")</f>
        <v>-0.13557253272744962</v>
      </c>
      <c r="J25" s="113">
        <f>IFERROR('Tablas evol IO zona'!J25/'Tablas evol IO zona'!J38-1,"-")</f>
        <v>-0.12626016778099058</v>
      </c>
      <c r="K25" s="113">
        <f>IFERROR('Tablas evol IO zona'!K25/'Tablas evol IO zona'!K38-1,"-")</f>
        <v>-0.1324695898637116</v>
      </c>
      <c r="L25" s="113">
        <f>IFERROR('Tablas evol IO zona'!L25/'Tablas evol IO zona'!L38-1,"-")</f>
        <v>-0.12847181637072957</v>
      </c>
    </row>
    <row r="26" spans="3:12" hidden="1" outlineLevel="1">
      <c r="C26" s="34" t="s">
        <v>39</v>
      </c>
      <c r="D26" s="113">
        <f>IFERROR('Tablas evol IO zona'!D26/'Tablas evol IO zona'!D39-1,"-")</f>
        <v>-9.7507426062249936E-2</v>
      </c>
      <c r="E26" s="113">
        <f>IFERROR('Tablas evol IO zona'!E26/'Tablas evol IO zona'!E39-1,"-")</f>
        <v>-0.10649901530071215</v>
      </c>
      <c r="F26" s="113">
        <f>IFERROR('Tablas evol IO zona'!F26/'Tablas evol IO zona'!F39-1,"-")</f>
        <v>-0.10324693819424668</v>
      </c>
      <c r="G26" s="113">
        <f>IFERROR('Tablas evol IO zona'!G26/'Tablas evol IO zona'!G39-1,"-")</f>
        <v>-0.11780798578005269</v>
      </c>
      <c r="H26" s="113">
        <f>IFERROR('Tablas evol IO zona'!H26/'Tablas evol IO zona'!H39-1,"-")</f>
        <v>-0.10517957127899646</v>
      </c>
      <c r="I26" s="113">
        <f>IFERROR('Tablas evol IO zona'!I26/'Tablas evol IO zona'!I39-1,"-")</f>
        <v>-0.10919064923755251</v>
      </c>
      <c r="J26" s="113">
        <f>IFERROR('Tablas evol IO zona'!J26/'Tablas evol IO zona'!J39-1,"-")</f>
        <v>-9.1391321763707012E-2</v>
      </c>
      <c r="K26" s="113">
        <f>IFERROR('Tablas evol IO zona'!K26/'Tablas evol IO zona'!K39-1,"-")</f>
        <v>-0.10679949884998796</v>
      </c>
      <c r="L26" s="113">
        <f>IFERROR('Tablas evol IO zona'!L26/'Tablas evol IO zona'!L39-1,"-")</f>
        <v>-9.7720527496153009E-2</v>
      </c>
    </row>
    <row r="27" spans="3:12" collapsed="1">
      <c r="C27" s="39">
        <v>2009</v>
      </c>
      <c r="D27" s="115">
        <f>IFERROR('Tablas evol IO zona'!D27/'Tablas evol IO zona'!D40-1,"-")</f>
        <v>-0.10072725736879351</v>
      </c>
      <c r="E27" s="115">
        <f>IFERROR('Tablas evol IO zona'!E27/'Tablas evol IO zona'!E40-1,"-")</f>
        <v>-0.13406860046160374</v>
      </c>
      <c r="F27" s="115">
        <f>IFERROR('Tablas evol IO zona'!F27/'Tablas evol IO zona'!F40-1,"-")</f>
        <v>-0.12002217254634506</v>
      </c>
      <c r="G27" s="115">
        <f>IFERROR('Tablas evol IO zona'!G27/'Tablas evol IO zona'!G40-1,"-")</f>
        <v>-0.12275555379608571</v>
      </c>
      <c r="H27" s="115">
        <f>IFERROR('Tablas evol IO zona'!H27/'Tablas evol IO zona'!H40-1,"-")</f>
        <v>-0.11844592120130726</v>
      </c>
      <c r="I27" s="115">
        <f>IFERROR('Tablas evol IO zona'!I27/'Tablas evol IO zona'!I40-1,"-")</f>
        <v>-0.11841985570198876</v>
      </c>
      <c r="J27" s="115">
        <f>IFERROR('Tablas evol IO zona'!J27/'Tablas evol IO zona'!J40-1,"-")</f>
        <v>-0.12245605032118212</v>
      </c>
      <c r="K27" s="115">
        <f>IFERROR('Tablas evol IO zona'!K27/'Tablas evol IO zona'!K40-1,"-")</f>
        <v>-0.13338158388472598</v>
      </c>
      <c r="L27" s="115">
        <f>IFERROR('Tablas evol IO zona'!L27/'Tablas evol IO zona'!L40-1,"-")</f>
        <v>-0.12627383890505806</v>
      </c>
    </row>
    <row r="28" spans="3:12" hidden="1" outlineLevel="1">
      <c r="C28" s="34" t="s">
        <v>28</v>
      </c>
      <c r="D28" s="113">
        <f>IFERROR('Tablas evol IO zona'!D28/'Tablas evol IO zona'!D41-1,"-")</f>
        <v>-4.1919629950853965E-3</v>
      </c>
      <c r="E28" s="113">
        <f>IFERROR('Tablas evol IO zona'!E28/'Tablas evol IO zona'!E41-1,"-")</f>
        <v>-0.14517859880423123</v>
      </c>
      <c r="F28" s="113">
        <f>IFERROR('Tablas evol IO zona'!F28/'Tablas evol IO zona'!F41-1,"-")</f>
        <v>-9.1181763647270597E-2</v>
      </c>
      <c r="G28" s="113">
        <f>IFERROR('Tablas evol IO zona'!G28/'Tablas evol IO zona'!G41-1,"-")</f>
        <v>-7.7224786147641611E-2</v>
      </c>
      <c r="H28" s="113">
        <f>IFERROR('Tablas evol IO zona'!H28/'Tablas evol IO zona'!H41-1,"-")</f>
        <v>-9.5847732731183521E-2</v>
      </c>
      <c r="I28" s="113">
        <f>IFERROR('Tablas evol IO zona'!I28/'Tablas evol IO zona'!I41-1,"-")</f>
        <v>-8.4656036522625433E-2</v>
      </c>
      <c r="J28" s="113">
        <f>IFERROR('Tablas evol IO zona'!J28/'Tablas evol IO zona'!J41-1,"-")</f>
        <v>-6.0315973161212844E-2</v>
      </c>
      <c r="K28" s="113">
        <f>IFERROR('Tablas evol IO zona'!K28/'Tablas evol IO zona'!K41-1,"-")</f>
        <v>-9.7742533972117629E-2</v>
      </c>
      <c r="L28" s="113">
        <f>IFERROR('Tablas evol IO zona'!L28/'Tablas evol IO zona'!L41-1,"-")</f>
        <v>-7.7130545293367381E-2</v>
      </c>
    </row>
    <row r="29" spans="3:12" hidden="1" outlineLevel="1">
      <c r="C29" s="34" t="s">
        <v>29</v>
      </c>
      <c r="D29" s="113">
        <f>IFERROR('Tablas evol IO zona'!D29/'Tablas evol IO zona'!D42-1,"-")</f>
        <v>-9.5717884130982478E-2</v>
      </c>
      <c r="E29" s="113">
        <f>IFERROR('Tablas evol IO zona'!E29/'Tablas evol IO zona'!E42-1,"-")</f>
        <v>-5.6485034535686984E-2</v>
      </c>
      <c r="F29" s="113">
        <f>IFERROR('Tablas evol IO zona'!F29/'Tablas evol IO zona'!F42-1,"-")</f>
        <v>-7.1967498549042386E-2</v>
      </c>
      <c r="G29" s="113">
        <f>IFERROR('Tablas evol IO zona'!G29/'Tablas evol IO zona'!G42-1,"-")</f>
        <v>-9.3566999934333372E-2</v>
      </c>
      <c r="H29" s="113">
        <f>IFERROR('Tablas evol IO zona'!H29/'Tablas evol IO zona'!H42-1,"-")</f>
        <v>-6.8112140757898287E-2</v>
      </c>
      <c r="I29" s="113">
        <f>IFERROR('Tablas evol IO zona'!I29/'Tablas evol IO zona'!I42-1,"-")</f>
        <v>-7.9016506701093725E-2</v>
      </c>
      <c r="J29" s="113">
        <f>IFERROR('Tablas evol IO zona'!J29/'Tablas evol IO zona'!J42-1,"-")</f>
        <v>-8.1368039644258761E-2</v>
      </c>
      <c r="K29" s="113">
        <f>IFERROR('Tablas evol IO zona'!K29/'Tablas evol IO zona'!K42-1,"-")</f>
        <v>-6.3835057202440093E-2</v>
      </c>
      <c r="L29" s="113">
        <f>IFERROR('Tablas evol IO zona'!L29/'Tablas evol IO zona'!L42-1,"-")</f>
        <v>-7.1829271559538221E-2</v>
      </c>
    </row>
    <row r="30" spans="3:12" hidden="1" outlineLevel="1">
      <c r="C30" s="34" t="s">
        <v>30</v>
      </c>
      <c r="D30" s="113">
        <f>IFERROR('Tablas evol IO zona'!D30/'Tablas evol IO zona'!D43-1,"-")</f>
        <v>-2.9502669289127592E-3</v>
      </c>
      <c r="E30" s="113">
        <f>IFERROR('Tablas evol IO zona'!E30/'Tablas evol IO zona'!E43-1,"-")</f>
        <v>-3.6543654365436384E-2</v>
      </c>
      <c r="F30" s="113">
        <f>IFERROR('Tablas evol IO zona'!F30/'Tablas evol IO zona'!F43-1,"-")</f>
        <v>-2.1540469973890364E-2</v>
      </c>
      <c r="G30" s="113">
        <f>IFERROR('Tablas evol IO zona'!G30/'Tablas evol IO zona'!G43-1,"-")</f>
        <v>-5.1156381674745344E-2</v>
      </c>
      <c r="H30" s="113">
        <f>IFERROR('Tablas evol IO zona'!H30/'Tablas evol IO zona'!H43-1,"-")</f>
        <v>-6.0569552233932344E-2</v>
      </c>
      <c r="I30" s="113">
        <f>IFERROR('Tablas evol IO zona'!I30/'Tablas evol IO zona'!I43-1,"-")</f>
        <v>-5.2693477845918379E-2</v>
      </c>
      <c r="J30" s="113">
        <f>IFERROR('Tablas evol IO zona'!J30/'Tablas evol IO zona'!J43-1,"-")</f>
        <v>-4.1643478407860757E-2</v>
      </c>
      <c r="K30" s="113">
        <f>IFERROR('Tablas evol IO zona'!K30/'Tablas evol IO zona'!K43-1,"-")</f>
        <v>-6.2080409540705372E-2</v>
      </c>
      <c r="L30" s="113">
        <f>IFERROR('Tablas evol IO zona'!L30/'Tablas evol IO zona'!L43-1,"-")</f>
        <v>-4.9017781936257276E-2</v>
      </c>
    </row>
    <row r="31" spans="3:12" hidden="1" outlineLevel="1">
      <c r="C31" s="34" t="s">
        <v>31</v>
      </c>
      <c r="D31" s="113">
        <f>IFERROR('Tablas evol IO zona'!D31/'Tablas evol IO zona'!D44-1,"-")</f>
        <v>-4.5379310344827672E-2</v>
      </c>
      <c r="E31" s="113">
        <f>IFERROR('Tablas evol IO zona'!E31/'Tablas evol IO zona'!E44-1,"-")</f>
        <v>-2.6342451874367123E-3</v>
      </c>
      <c r="F31" s="113">
        <f>IFERROR('Tablas evol IO zona'!F31/'Tablas evol IO zona'!F44-1,"-")</f>
        <v>-2.1611341632088554E-2</v>
      </c>
      <c r="G31" s="113">
        <f>IFERROR('Tablas evol IO zona'!G31/'Tablas evol IO zona'!G44-1,"-")</f>
        <v>-4.884661436834481E-2</v>
      </c>
      <c r="H31" s="113">
        <f>IFERROR('Tablas evol IO zona'!H31/'Tablas evol IO zona'!H44-1,"-")</f>
        <v>-4.1262078010741887E-2</v>
      </c>
      <c r="I31" s="113">
        <f>IFERROR('Tablas evol IO zona'!I31/'Tablas evol IO zona'!I44-1,"-")</f>
        <v>-4.1862880695375027E-2</v>
      </c>
      <c r="J31" s="113">
        <f>IFERROR('Tablas evol IO zona'!J31/'Tablas evol IO zona'!J44-1,"-")</f>
        <v>-4.9336467780131121E-2</v>
      </c>
      <c r="K31" s="113">
        <f>IFERROR('Tablas evol IO zona'!K31/'Tablas evol IO zona'!K44-1,"-")</f>
        <v>-4.5480021539517579E-2</v>
      </c>
      <c r="L31" s="113">
        <f>IFERROR('Tablas evol IO zona'!L31/'Tablas evol IO zona'!L44-1,"-")</f>
        <v>-4.5257818262839034E-2</v>
      </c>
    </row>
    <row r="32" spans="3:12" hidden="1" outlineLevel="1">
      <c r="C32" s="34" t="s">
        <v>32</v>
      </c>
      <c r="D32" s="113">
        <f>IFERROR('Tablas evol IO zona'!D32/'Tablas evol IO zona'!D45-1,"-")</f>
        <v>-3.0581770397801744E-2</v>
      </c>
      <c r="E32" s="113">
        <f>IFERROR('Tablas evol IO zona'!E32/'Tablas evol IO zona'!E45-1,"-")</f>
        <v>2.0270270270270174E-2</v>
      </c>
      <c r="F32" s="113">
        <f>IFERROR('Tablas evol IO zona'!F32/'Tablas evol IO zona'!F45-1,"-")</f>
        <v>-8.3414430696515662E-4</v>
      </c>
      <c r="G32" s="113">
        <f>IFERROR('Tablas evol IO zona'!G32/'Tablas evol IO zona'!G45-1,"-")</f>
        <v>-4.384956663106232E-2</v>
      </c>
      <c r="H32" s="113">
        <f>IFERROR('Tablas evol IO zona'!H32/'Tablas evol IO zona'!H45-1,"-")</f>
        <v>-1.5861840579743602E-2</v>
      </c>
      <c r="I32" s="113">
        <f>IFERROR('Tablas evol IO zona'!I32/'Tablas evol IO zona'!I45-1,"-")</f>
        <v>-2.7914685912147519E-2</v>
      </c>
      <c r="J32" s="113">
        <f>IFERROR('Tablas evol IO zona'!J32/'Tablas evol IO zona'!J45-1,"-")</f>
        <v>-3.5368085990637899E-2</v>
      </c>
      <c r="K32" s="113">
        <f>IFERROR('Tablas evol IO zona'!K32/'Tablas evol IO zona'!K45-1,"-")</f>
        <v>-9.1130295540874373E-3</v>
      </c>
      <c r="L32" s="113">
        <f>IFERROR('Tablas evol IO zona'!L32/'Tablas evol IO zona'!L45-1,"-")</f>
        <v>-2.1725537089390734E-2</v>
      </c>
    </row>
    <row r="33" spans="3:12" hidden="1" outlineLevel="1">
      <c r="C33" s="34" t="s">
        <v>33</v>
      </c>
      <c r="D33" s="113">
        <f>IFERROR('Tablas evol IO zona'!D33/'Tablas evol IO zona'!D46-1,"-")</f>
        <v>-2.8241335044929428E-2</v>
      </c>
      <c r="E33" s="113">
        <f>IFERROR('Tablas evol IO zona'!E33/'Tablas evol IO zona'!E46-1,"-")</f>
        <v>9.867629362214192E-2</v>
      </c>
      <c r="F33" s="113">
        <f>IFERROR('Tablas evol IO zona'!F33/'Tablas evol IO zona'!F46-1,"-")</f>
        <v>4.3730886850152917E-2</v>
      </c>
      <c r="G33" s="113">
        <f>IFERROR('Tablas evol IO zona'!G33/'Tablas evol IO zona'!G46-1,"-")</f>
        <v>4.8007261106547627E-2</v>
      </c>
      <c r="H33" s="113">
        <f>IFERROR('Tablas evol IO zona'!H33/'Tablas evol IO zona'!H46-1,"-")</f>
        <v>3.9730717191437837E-2</v>
      </c>
      <c r="I33" s="113">
        <f>IFERROR('Tablas evol IO zona'!I33/'Tablas evol IO zona'!I46-1,"-")</f>
        <v>4.7329622417217498E-2</v>
      </c>
      <c r="J33" s="113">
        <f>IFERROR('Tablas evol IO zona'!J33/'Tablas evol IO zona'!J46-1,"-")</f>
        <v>2.7130630586603699E-2</v>
      </c>
      <c r="K33" s="113">
        <f>IFERROR('Tablas evol IO zona'!K33/'Tablas evol IO zona'!K46-1,"-")</f>
        <v>2.4315708643786627E-2</v>
      </c>
      <c r="L33" s="113">
        <f>IFERROR('Tablas evol IO zona'!L33/'Tablas evol IO zona'!L46-1,"-")</f>
        <v>2.7911086986943445E-2</v>
      </c>
    </row>
    <row r="34" spans="3:12" hidden="1" outlineLevel="1">
      <c r="C34" s="34" t="s">
        <v>34</v>
      </c>
      <c r="D34" s="113">
        <f>IFERROR('Tablas evol IO zona'!D34/'Tablas evol IO zona'!D47-1,"-")</f>
        <v>-5.3771254178172079E-3</v>
      </c>
      <c r="E34" s="113">
        <f>IFERROR('Tablas evol IO zona'!E34/'Tablas evol IO zona'!E47-1,"-")</f>
        <v>0.21816542709037634</v>
      </c>
      <c r="F34" s="113">
        <f>IFERROR('Tablas evol IO zona'!F34/'Tablas evol IO zona'!F47-1,"-")</f>
        <v>0.11602106054907857</v>
      </c>
      <c r="G34" s="113">
        <f>IFERROR('Tablas evol IO zona'!G34/'Tablas evol IO zona'!G47-1,"-")</f>
        <v>6.1542451110346841E-2</v>
      </c>
      <c r="H34" s="113">
        <f>IFERROR('Tablas evol IO zona'!H34/'Tablas evol IO zona'!H47-1,"-")</f>
        <v>7.7474345369408448E-2</v>
      </c>
      <c r="I34" s="113">
        <f>IFERROR('Tablas evol IO zona'!I34/'Tablas evol IO zona'!I47-1,"-")</f>
        <v>7.0570849757088272E-2</v>
      </c>
      <c r="J34" s="113">
        <f>IFERROR('Tablas evol IO zona'!J34/'Tablas evol IO zona'!J47-1,"-")</f>
        <v>3.8896391984761358E-2</v>
      </c>
      <c r="K34" s="113">
        <f>IFERROR('Tablas evol IO zona'!K34/'Tablas evol IO zona'!K47-1,"-")</f>
        <v>6.0714924637628398E-2</v>
      </c>
      <c r="L34" s="113">
        <f>IFERROR('Tablas evol IO zona'!L34/'Tablas evol IO zona'!L47-1,"-")</f>
        <v>5.0001488404924466E-2</v>
      </c>
    </row>
    <row r="35" spans="3:12" hidden="1" outlineLevel="1">
      <c r="C35" s="34" t="s">
        <v>35</v>
      </c>
      <c r="D35" s="113">
        <f>IFERROR('Tablas evol IO zona'!D35/'Tablas evol IO zona'!D48-1,"-")</f>
        <v>2.8427037271004485E-2</v>
      </c>
      <c r="E35" s="113">
        <f>IFERROR('Tablas evol IO zona'!E35/'Tablas evol IO zona'!E48-1,"-")</f>
        <v>1.6327496450544432E-2</v>
      </c>
      <c r="F35" s="113">
        <f>IFERROR('Tablas evol IO zona'!F35/'Tablas evol IO zona'!F48-1,"-")</f>
        <v>2.5275827482447388E-2</v>
      </c>
      <c r="G35" s="113">
        <f>IFERROR('Tablas evol IO zona'!G35/'Tablas evol IO zona'!G48-1,"-")</f>
        <v>0.11537285691074839</v>
      </c>
      <c r="H35" s="113">
        <f>IFERROR('Tablas evol IO zona'!H35/'Tablas evol IO zona'!H48-1,"-")</f>
        <v>2.2112359848434737E-2</v>
      </c>
      <c r="I35" s="113">
        <f>IFERROR('Tablas evol IO zona'!I35/'Tablas evol IO zona'!I48-1,"-")</f>
        <v>7.4286085671150914E-2</v>
      </c>
      <c r="J35" s="113">
        <f>IFERROR('Tablas evol IO zona'!J35/'Tablas evol IO zona'!J48-1,"-")</f>
        <v>0.12087633302721446</v>
      </c>
      <c r="K35" s="113">
        <f>IFERROR('Tablas evol IO zona'!K35/'Tablas evol IO zona'!K48-1,"-")</f>
        <v>5.1446538567741174E-2</v>
      </c>
      <c r="L35" s="113">
        <f>IFERROR('Tablas evol IO zona'!L35/'Tablas evol IO zona'!L48-1,"-")</f>
        <v>9.2375821819973281E-2</v>
      </c>
    </row>
    <row r="36" spans="3:12" hidden="1" outlineLevel="1">
      <c r="C36" s="34" t="s">
        <v>36</v>
      </c>
      <c r="D36" s="113">
        <f>IFERROR('Tablas evol IO zona'!D36/'Tablas evol IO zona'!D49-1,"-")</f>
        <v>-6.457293806868214E-3</v>
      </c>
      <c r="E36" s="113">
        <f>IFERROR('Tablas evol IO zona'!E36/'Tablas evol IO zona'!E49-1,"-")</f>
        <v>8.2711317329029699E-2</v>
      </c>
      <c r="F36" s="113">
        <f>IFERROR('Tablas evol IO zona'!F36/'Tablas evol IO zona'!F49-1,"-")</f>
        <v>4.5680767863490956E-2</v>
      </c>
      <c r="G36" s="113">
        <f>IFERROR('Tablas evol IO zona'!G36/'Tablas evol IO zona'!G49-1,"-")</f>
        <v>3.2739000259192075E-2</v>
      </c>
      <c r="H36" s="113">
        <f>IFERROR('Tablas evol IO zona'!H36/'Tablas evol IO zona'!H49-1,"-")</f>
        <v>-2.9871427601742107E-2</v>
      </c>
      <c r="I36" s="113">
        <f>IFERROR('Tablas evol IO zona'!I36/'Tablas evol IO zona'!I49-1,"-")</f>
        <v>4.5184277762067016E-3</v>
      </c>
      <c r="J36" s="113">
        <f>IFERROR('Tablas evol IO zona'!J36/'Tablas evol IO zona'!J49-1,"-")</f>
        <v>4.2338111588766658E-2</v>
      </c>
      <c r="K36" s="113">
        <f>IFERROR('Tablas evol IO zona'!K36/'Tablas evol IO zona'!K49-1,"-")</f>
        <v>-1.1537285241852047E-2</v>
      </c>
      <c r="L36" s="113">
        <f>IFERROR('Tablas evol IO zona'!L36/'Tablas evol IO zona'!L49-1,"-")</f>
        <v>1.989692699997514E-2</v>
      </c>
    </row>
    <row r="37" spans="3:12" hidden="1" outlineLevel="1">
      <c r="C37" s="34" t="s">
        <v>37</v>
      </c>
      <c r="D37" s="113">
        <f>IFERROR('Tablas evol IO zona'!D37/'Tablas evol IO zona'!D50-1,"-")</f>
        <v>-3.2201914708442136E-2</v>
      </c>
      <c r="E37" s="113">
        <f>IFERROR('Tablas evol IO zona'!E37/'Tablas evol IO zona'!E50-1,"-")</f>
        <v>0.10130666236489749</v>
      </c>
      <c r="F37" s="113">
        <f>IFERROR('Tablas evol IO zona'!F37/'Tablas evol IO zona'!F50-1,"-")</f>
        <v>4.6044004079848655E-2</v>
      </c>
      <c r="G37" s="113">
        <f>IFERROR('Tablas evol IO zona'!G37/'Tablas evol IO zona'!G50-1,"-")</f>
        <v>4.2702671090830258E-2</v>
      </c>
      <c r="H37" s="113">
        <f>IFERROR('Tablas evol IO zona'!H37/'Tablas evol IO zona'!H50-1,"-")</f>
        <v>3.4183117695422371E-2</v>
      </c>
      <c r="I37" s="113">
        <f>IFERROR('Tablas evol IO zona'!I37/'Tablas evol IO zona'!I50-1,"-")</f>
        <v>3.9506903047601183E-2</v>
      </c>
      <c r="J37" s="113">
        <f>IFERROR('Tablas evol IO zona'!J37/'Tablas evol IO zona'!J50-1,"-")</f>
        <v>2.6376049317652583E-2</v>
      </c>
      <c r="K37" s="113">
        <f>IFERROR('Tablas evol IO zona'!K37/'Tablas evol IO zona'!K50-1,"-")</f>
        <v>2.7211645529771511E-2</v>
      </c>
      <c r="L37" s="113">
        <f>IFERROR('Tablas evol IO zona'!L37/'Tablas evol IO zona'!L50-1,"-")</f>
        <v>2.7754726081888892E-2</v>
      </c>
    </row>
    <row r="38" spans="3:12" hidden="1" outlineLevel="1">
      <c r="C38" s="34" t="s">
        <v>38</v>
      </c>
      <c r="D38" s="113">
        <f>IFERROR('Tablas evol IO zona'!D38/'Tablas evol IO zona'!D51-1,"-")</f>
        <v>1.65194006915097E-2</v>
      </c>
      <c r="E38" s="113">
        <f>IFERROR('Tablas evol IO zona'!E38/'Tablas evol IO zona'!E51-1,"-")</f>
        <v>6.6785661163171195E-2</v>
      </c>
      <c r="F38" s="113">
        <f>IFERROR('Tablas evol IO zona'!F38/'Tablas evol IO zona'!F51-1,"-")</f>
        <v>4.779308405960081E-2</v>
      </c>
      <c r="G38" s="113">
        <f>IFERROR('Tablas evol IO zona'!G38/'Tablas evol IO zona'!G51-1,"-")</f>
        <v>2.4437617229268405E-2</v>
      </c>
      <c r="H38" s="113">
        <f>IFERROR('Tablas evol IO zona'!H38/'Tablas evol IO zona'!H51-1,"-")</f>
        <v>2.4958160236800087E-2</v>
      </c>
      <c r="I38" s="113">
        <f>IFERROR('Tablas evol IO zona'!I38/'Tablas evol IO zona'!I51-1,"-")</f>
        <v>2.5592120161665566E-2</v>
      </c>
      <c r="J38" s="113">
        <f>IFERROR('Tablas evol IO zona'!J38/'Tablas evol IO zona'!J51-1,"-")</f>
        <v>1.6918640067783874E-2</v>
      </c>
      <c r="K38" s="113">
        <f>IFERROR('Tablas evol IO zona'!K38/'Tablas evol IO zona'!K51-1,"-")</f>
        <v>2.0794621297386184E-2</v>
      </c>
      <c r="L38" s="113">
        <f>IFERROR('Tablas evol IO zona'!L38/'Tablas evol IO zona'!L51-1,"-")</f>
        <v>1.9612984767295005E-2</v>
      </c>
    </row>
    <row r="39" spans="3:12" hidden="1" outlineLevel="1">
      <c r="C39" s="34" t="s">
        <v>39</v>
      </c>
      <c r="D39" s="113">
        <f>IFERROR('Tablas evol IO zona'!D39/'Tablas evol IO zona'!D52-1,"-")</f>
        <v>-1.8382352941176294E-2</v>
      </c>
      <c r="E39" s="113">
        <f>IFERROR('Tablas evol IO zona'!E39/'Tablas evol IO zona'!E52-1,"-")</f>
        <v>9.0713813615333816E-2</v>
      </c>
      <c r="F39" s="113">
        <f>IFERROR('Tablas evol IO zona'!F39/'Tablas evol IO zona'!F52-1,"-")</f>
        <v>4.6030090868464324E-2</v>
      </c>
      <c r="G39" s="113">
        <f>IFERROR('Tablas evol IO zona'!G39/'Tablas evol IO zona'!G52-1,"-")</f>
        <v>7.5643139824677075E-3</v>
      </c>
      <c r="H39" s="113">
        <f>IFERROR('Tablas evol IO zona'!H39/'Tablas evol IO zona'!H52-1,"-")</f>
        <v>1.9417075464950084E-2</v>
      </c>
      <c r="I39" s="113">
        <f>IFERROR('Tablas evol IO zona'!I39/'Tablas evol IO zona'!I52-1,"-")</f>
        <v>1.4520619099730459E-2</v>
      </c>
      <c r="J39" s="113">
        <f>IFERROR('Tablas evol IO zona'!J39/'Tablas evol IO zona'!J52-1,"-")</f>
        <v>3.0235681433448125E-3</v>
      </c>
      <c r="K39" s="113">
        <f>IFERROR('Tablas evol IO zona'!K39/'Tablas evol IO zona'!K52-1,"-")</f>
        <v>1.9875757805446703E-2</v>
      </c>
      <c r="L39" s="113">
        <f>IFERROR('Tablas evol IO zona'!L39/'Tablas evol IO zona'!L52-1,"-")</f>
        <v>1.1932664685926131E-2</v>
      </c>
    </row>
    <row r="40" spans="3:12" collapsed="1">
      <c r="C40" s="41">
        <v>2008</v>
      </c>
      <c r="D40" s="116">
        <f>IFERROR('Tablas evol IO zona'!D40/'Tablas evol IO zona'!D53-1,"-")</f>
        <v>-1.9705650614618819E-2</v>
      </c>
      <c r="E40" s="116">
        <f>IFERROR('Tablas evol IO zona'!E40/'Tablas evol IO zona'!E53-1,"-")</f>
        <v>3.3234940366287491E-2</v>
      </c>
      <c r="F40" s="116">
        <f>IFERROR('Tablas evol IO zona'!F40/'Tablas evol IO zona'!F53-1,"-")</f>
        <v>1.1812566476002706E-2</v>
      </c>
      <c r="G40" s="116">
        <f>IFERROR('Tablas evol IO zona'!G40/'Tablas evol IO zona'!G53-1,"-")</f>
        <v>-1.5123387714816028E-3</v>
      </c>
      <c r="H40" s="116">
        <f>IFERROR('Tablas evol IO zona'!H40/'Tablas evol IO zona'!H53-1,"-")</f>
        <v>-9.0032660310916945E-3</v>
      </c>
      <c r="I40" s="116">
        <f>IFERROR('Tablas evol IO zona'!I40/'Tablas evol IO zona'!I53-1,"-")</f>
        <v>-3.064980221706981E-3</v>
      </c>
      <c r="J40" s="116">
        <f>IFERROR('Tablas evol IO zona'!J40/'Tablas evol IO zona'!J53-1,"-")</f>
        <v>-1.9928606098897905E-3</v>
      </c>
      <c r="K40" s="116">
        <f>IFERROR('Tablas evol IO zona'!K40/'Tablas evol IO zona'!K53-1,"-")</f>
        <v>-8.6104971440255085E-3</v>
      </c>
      <c r="L40" s="116">
        <f>IFERROR('Tablas evol IO zona'!L40/'Tablas evol IO zona'!L53-1,"-")</f>
        <v>-3.5023520967877309E-3</v>
      </c>
    </row>
    <row r="41" spans="3:12" hidden="1" outlineLevel="1">
      <c r="C41" s="34" t="s">
        <v>28</v>
      </c>
      <c r="D41" s="113">
        <f>IFERROR('Tablas evol IO zona'!D41/'Tablas evol IO zona'!D54-1,"-")</f>
        <v>-8.4436209634727311E-2</v>
      </c>
      <c r="E41" s="113">
        <f>IFERROR('Tablas evol IO zona'!E41/'Tablas evol IO zona'!E54-1,"-")</f>
        <v>7.3038328672479169E-2</v>
      </c>
      <c r="F41" s="113">
        <f>IFERROR('Tablas evol IO zona'!F41/'Tablas evol IO zona'!F54-1,"-")</f>
        <v>8.621993646952264E-3</v>
      </c>
      <c r="G41" s="113">
        <f>IFERROR('Tablas evol IO zona'!G41/'Tablas evol IO zona'!G54-1,"-")</f>
        <v>-7.3803462327790559E-3</v>
      </c>
      <c r="H41" s="113">
        <f>IFERROR('Tablas evol IO zona'!H41/'Tablas evol IO zona'!H54-1,"-")</f>
        <v>2.2032567376254697E-2</v>
      </c>
      <c r="I41" s="113">
        <f>IFERROR('Tablas evol IO zona'!I41/'Tablas evol IO zona'!I54-1,"-")</f>
        <v>8.0509596065343469E-3</v>
      </c>
      <c r="J41" s="113">
        <f>IFERROR('Tablas evol IO zona'!J41/'Tablas evol IO zona'!J54-1,"-")</f>
        <v>-1.2759417065445255E-2</v>
      </c>
      <c r="K41" s="113">
        <f>IFERROR('Tablas evol IO zona'!K41/'Tablas evol IO zona'!K54-1,"-")</f>
        <v>2.2854591170963223E-2</v>
      </c>
      <c r="L41" s="113">
        <f>IFERROR('Tablas evol IO zona'!L41/'Tablas evol IO zona'!L54-1,"-")</f>
        <v>5.1172792302491832E-3</v>
      </c>
    </row>
    <row r="42" spans="3:12" hidden="1" outlineLevel="1">
      <c r="C42" s="34" t="s">
        <v>29</v>
      </c>
      <c r="D42" s="113">
        <f>IFERROR('Tablas evol IO zona'!D42/'Tablas evol IO zona'!D55-1,"-")</f>
        <v>1.3027128659683251E-2</v>
      </c>
      <c r="E42" s="113">
        <f>IFERROR('Tablas evol IO zona'!E42/'Tablas evol IO zona'!E55-1,"-")</f>
        <v>4.1566746602717863E-2</v>
      </c>
      <c r="F42" s="113">
        <f>IFERROR('Tablas evol IO zona'!F42/'Tablas evol IO zona'!F55-1,"-")</f>
        <v>3.1119090365050894E-2</v>
      </c>
      <c r="G42" s="113">
        <f>IFERROR('Tablas evol IO zona'!G42/'Tablas evol IO zona'!G55-1,"-")</f>
        <v>3.6761006878243352E-2</v>
      </c>
      <c r="H42" s="113">
        <f>IFERROR('Tablas evol IO zona'!H42/'Tablas evol IO zona'!H55-1,"-")</f>
        <v>1.0291747546617991E-2</v>
      </c>
      <c r="I42" s="113">
        <f>IFERROR('Tablas evol IO zona'!I42/'Tablas evol IO zona'!I55-1,"-")</f>
        <v>2.4342064109889039E-2</v>
      </c>
      <c r="J42" s="113">
        <f>IFERROR('Tablas evol IO zona'!J42/'Tablas evol IO zona'!J55-1,"-")</f>
        <v>1.4892867142954236E-2</v>
      </c>
      <c r="K42" s="113">
        <f>IFERROR('Tablas evol IO zona'!K42/'Tablas evol IO zona'!K55-1,"-")</f>
        <v>6.8071697860010438E-3</v>
      </c>
      <c r="L42" s="113">
        <f>IFERROR('Tablas evol IO zona'!L42/'Tablas evol IO zona'!L55-1,"-")</f>
        <v>1.2115844891495975E-2</v>
      </c>
    </row>
    <row r="43" spans="3:12" hidden="1" outlineLevel="1">
      <c r="C43" s="34" t="s">
        <v>30</v>
      </c>
      <c r="D43" s="113">
        <f>IFERROR('Tablas evol IO zona'!D43/'Tablas evol IO zona'!D56-1,"-")</f>
        <v>-0.11080574640849461</v>
      </c>
      <c r="E43" s="113">
        <f>IFERROR('Tablas evol IO zona'!E43/'Tablas evol IO zona'!E56-1,"-")</f>
        <v>-0.10791713505700984</v>
      </c>
      <c r="F43" s="113">
        <f>IFERROR('Tablas evol IO zona'!F43/'Tablas evol IO zona'!F56-1,"-")</f>
        <v>-0.10761613513907098</v>
      </c>
      <c r="G43" s="113">
        <f>IFERROR('Tablas evol IO zona'!G43/'Tablas evol IO zona'!G56-1,"-")</f>
        <v>-4.3978607458272978E-2</v>
      </c>
      <c r="H43" s="113">
        <f>IFERROR('Tablas evol IO zona'!H43/'Tablas evol IO zona'!H56-1,"-")</f>
        <v>-9.2595585336073483E-2</v>
      </c>
      <c r="I43" s="113">
        <f>IFERROR('Tablas evol IO zona'!I43/'Tablas evol IO zona'!I56-1,"-")</f>
        <v>-6.6851573103631878E-2</v>
      </c>
      <c r="J43" s="113">
        <f>IFERROR('Tablas evol IO zona'!J43/'Tablas evol IO zona'!J56-1,"-")</f>
        <v>-6.5320015462092651E-2</v>
      </c>
      <c r="K43" s="113">
        <f>IFERROR('Tablas evol IO zona'!K43/'Tablas evol IO zona'!K56-1,"-")</f>
        <v>-8.0034199743010848E-2</v>
      </c>
      <c r="L43" s="113">
        <f>IFERROR('Tablas evol IO zona'!L43/'Tablas evol IO zona'!L56-1,"-")</f>
        <v>-7.0934011952755394E-2</v>
      </c>
    </row>
    <row r="44" spans="3:12" hidden="1" outlineLevel="1">
      <c r="C44" s="34" t="s">
        <v>31</v>
      </c>
      <c r="D44" s="113">
        <f>IFERROR('Tablas evol IO zona'!D44/'Tablas evol IO zona'!D57-1,"-")</f>
        <v>-7.8428880132197842E-2</v>
      </c>
      <c r="E44" s="113">
        <f>IFERROR('Tablas evol IO zona'!E44/'Tablas evol IO zona'!E57-1,"-")</f>
        <v>-0.10532994923857864</v>
      </c>
      <c r="F44" s="113">
        <f>IFERROR('Tablas evol IO zona'!F44/'Tablas evol IO zona'!F57-1,"-")</f>
        <v>-9.0994813767090954E-2</v>
      </c>
      <c r="G44" s="113">
        <f>IFERROR('Tablas evol IO zona'!G44/'Tablas evol IO zona'!G57-1,"-")</f>
        <v>-3.3694116848220879E-2</v>
      </c>
      <c r="H44" s="113">
        <f>IFERROR('Tablas evol IO zona'!H44/'Tablas evol IO zona'!H57-1,"-")</f>
        <v>-0.11697165877441273</v>
      </c>
      <c r="I44" s="113">
        <f>IFERROR('Tablas evol IO zona'!I44/'Tablas evol IO zona'!I57-1,"-")</f>
        <v>-7.2186884105331361E-2</v>
      </c>
      <c r="J44" s="113">
        <f>IFERROR('Tablas evol IO zona'!J44/'Tablas evol IO zona'!J57-1,"-")</f>
        <v>-6.1958876115664308E-2</v>
      </c>
      <c r="K44" s="113">
        <f>IFERROR('Tablas evol IO zona'!K44/'Tablas evol IO zona'!K57-1,"-")</f>
        <v>-0.11001242145335932</v>
      </c>
      <c r="L44" s="113">
        <f>IFERROR('Tablas evol IO zona'!L44/'Tablas evol IO zona'!L57-1,"-")</f>
        <v>-8.1787987863093048E-2</v>
      </c>
    </row>
    <row r="45" spans="3:12" hidden="1" outlineLevel="1">
      <c r="C45" s="34" t="s">
        <v>32</v>
      </c>
      <c r="D45" s="113">
        <f>IFERROR('Tablas evol IO zona'!D45/'Tablas evol IO zona'!D58-1,"-")</f>
        <v>-5.4658385093167783E-2</v>
      </c>
      <c r="E45" s="113">
        <f>IFERROR('Tablas evol IO zona'!E45/'Tablas evol IO zona'!E58-1,"-")</f>
        <v>-0.13254295990408937</v>
      </c>
      <c r="F45" s="113">
        <f>IFERROR('Tablas evol IO zona'!F45/'Tablas evol IO zona'!F58-1,"-")</f>
        <v>-9.9974974974974873E-2</v>
      </c>
      <c r="G45" s="113">
        <f>IFERROR('Tablas evol IO zona'!G45/'Tablas evol IO zona'!G58-1,"-")</f>
        <v>-4.2404381611645836E-2</v>
      </c>
      <c r="H45" s="113">
        <f>IFERROR('Tablas evol IO zona'!H45/'Tablas evol IO zona'!H58-1,"-")</f>
        <v>-0.12223608780803275</v>
      </c>
      <c r="I45" s="113">
        <f>IFERROR('Tablas evol IO zona'!I45/'Tablas evol IO zona'!I58-1,"-")</f>
        <v>-8.2207033557385123E-2</v>
      </c>
      <c r="J45" s="113">
        <f>IFERROR('Tablas evol IO zona'!J45/'Tablas evol IO zona'!J58-1,"-")</f>
        <v>-4.9180490591834047E-2</v>
      </c>
      <c r="K45" s="113">
        <f>IFERROR('Tablas evol IO zona'!K45/'Tablas evol IO zona'!K58-1,"-")</f>
        <v>-0.10494243483596644</v>
      </c>
      <c r="L45" s="113">
        <f>IFERROR('Tablas evol IO zona'!L45/'Tablas evol IO zona'!L58-1,"-")</f>
        <v>-7.486000149323413E-2</v>
      </c>
    </row>
    <row r="46" spans="3:12" hidden="1" outlineLevel="1">
      <c r="C46" s="34" t="s">
        <v>33</v>
      </c>
      <c r="D46" s="113">
        <f>IFERROR('Tablas evol IO zona'!D46/'Tablas evol IO zona'!D59-1,"-")</f>
        <v>-4.930436905052471E-2</v>
      </c>
      <c r="E46" s="113">
        <f>IFERROR('Tablas evol IO zona'!E46/'Tablas evol IO zona'!E59-1,"-")</f>
        <v>-0.10754832770788592</v>
      </c>
      <c r="F46" s="113">
        <f>IFERROR('Tablas evol IO zona'!F46/'Tablas evol IO zona'!F59-1,"-")</f>
        <v>-8.1718618365627549E-2</v>
      </c>
      <c r="G46" s="113">
        <f>IFERROR('Tablas evol IO zona'!G46/'Tablas evol IO zona'!G59-1,"-")</f>
        <v>-6.0362182136041498E-2</v>
      </c>
      <c r="H46" s="113">
        <f>IFERROR('Tablas evol IO zona'!H46/'Tablas evol IO zona'!H59-1,"-")</f>
        <v>-0.12144073727494675</v>
      </c>
      <c r="I46" s="113">
        <f>IFERROR('Tablas evol IO zona'!I46/'Tablas evol IO zona'!I59-1,"-")</f>
        <v>-8.955520114844806E-2</v>
      </c>
      <c r="J46" s="113">
        <f>IFERROR('Tablas evol IO zona'!J46/'Tablas evol IO zona'!J59-1,"-")</f>
        <v>-7.7529898212994941E-2</v>
      </c>
      <c r="K46" s="113">
        <f>IFERROR('Tablas evol IO zona'!K46/'Tablas evol IO zona'!K59-1,"-")</f>
        <v>-0.10856922991970563</v>
      </c>
      <c r="L46" s="113">
        <f>IFERROR('Tablas evol IO zona'!L46/'Tablas evol IO zona'!L59-1,"-")</f>
        <v>-9.0719090399179803E-2</v>
      </c>
    </row>
    <row r="47" spans="3:12" hidden="1" outlineLevel="1">
      <c r="C47" s="34" t="s">
        <v>34</v>
      </c>
      <c r="D47" s="113">
        <f>IFERROR('Tablas evol IO zona'!D47/'Tablas evol IO zona'!D60-1,"-")</f>
        <v>-7.7737568690524061E-2</v>
      </c>
      <c r="E47" s="113">
        <f>IFERROR('Tablas evol IO zona'!E47/'Tablas evol IO zona'!E60-1,"-")</f>
        <v>-0.1109997996393508</v>
      </c>
      <c r="F47" s="113">
        <f>IFERROR('Tablas evol IO zona'!F47/'Tablas evol IO zona'!F60-1,"-")</f>
        <v>-9.5732018364223848E-2</v>
      </c>
      <c r="G47" s="113">
        <f>IFERROR('Tablas evol IO zona'!G47/'Tablas evol IO zona'!G60-1,"-")</f>
        <v>-7.9346817484283627E-2</v>
      </c>
      <c r="H47" s="113">
        <f>IFERROR('Tablas evol IO zona'!H47/'Tablas evol IO zona'!H60-1,"-")</f>
        <v>-0.10912027644325517</v>
      </c>
      <c r="I47" s="113">
        <f>IFERROR('Tablas evol IO zona'!I47/'Tablas evol IO zona'!I60-1,"-")</f>
        <v>-9.2762211458369825E-2</v>
      </c>
      <c r="J47" s="113">
        <f>IFERROR('Tablas evol IO zona'!J47/'Tablas evol IO zona'!J60-1,"-")</f>
        <v>-7.7589670126598342E-2</v>
      </c>
      <c r="K47" s="113">
        <f>IFERROR('Tablas evol IO zona'!K47/'Tablas evol IO zona'!K60-1,"-")</f>
        <v>-8.7333390097681818E-2</v>
      </c>
      <c r="L47" s="113">
        <f>IFERROR('Tablas evol IO zona'!L47/'Tablas evol IO zona'!L60-1,"-")</f>
        <v>-8.1411747683396096E-2</v>
      </c>
    </row>
    <row r="48" spans="3:12" hidden="1" outlineLevel="1">
      <c r="C48" s="34" t="s">
        <v>35</v>
      </c>
      <c r="D48" s="113">
        <f>IFERROR('Tablas evol IO zona'!D48/'Tablas evol IO zona'!D61-1,"-")</f>
        <v>-6.6902446212791067E-2</v>
      </c>
      <c r="E48" s="113">
        <f>IFERROR('Tablas evol IO zona'!E48/'Tablas evol IO zona'!E61-1,"-")</f>
        <v>-4.6480144404332235E-2</v>
      </c>
      <c r="F48" s="113">
        <f>IFERROR('Tablas evol IO zona'!F48/'Tablas evol IO zona'!F61-1,"-")</f>
        <v>-5.5871212121212044E-2</v>
      </c>
      <c r="G48" s="113">
        <f>IFERROR('Tablas evol IO zona'!G48/'Tablas evol IO zona'!G61-1,"-")</f>
        <v>-9.380756858039685E-2</v>
      </c>
      <c r="H48" s="113">
        <f>IFERROR('Tablas evol IO zona'!H48/'Tablas evol IO zona'!H61-1,"-")</f>
        <v>-8.7900098793264103E-2</v>
      </c>
      <c r="I48" s="113">
        <f>IFERROR('Tablas evol IO zona'!I48/'Tablas evol IO zona'!I61-1,"-")</f>
        <v>-9.0631619111755213E-2</v>
      </c>
      <c r="J48" s="113">
        <f>IFERROR('Tablas evol IO zona'!J48/'Tablas evol IO zona'!J61-1,"-")</f>
        <v>-0.11339864201582606</v>
      </c>
      <c r="K48" s="113">
        <f>IFERROR('Tablas evol IO zona'!K48/'Tablas evol IO zona'!K61-1,"-")</f>
        <v>-7.1795887953440385E-2</v>
      </c>
      <c r="L48" s="113">
        <f>IFERROR('Tablas evol IO zona'!L48/'Tablas evol IO zona'!L61-1,"-")</f>
        <v>-9.5136023733904174E-2</v>
      </c>
    </row>
    <row r="49" spans="3:12" hidden="1" outlineLevel="1">
      <c r="C49" s="34" t="s">
        <v>36</v>
      </c>
      <c r="D49" s="113">
        <f>IFERROR('Tablas evol IO zona'!D49/'Tablas evol IO zona'!D62-1,"-")</f>
        <v>-9.3762468413352784E-2</v>
      </c>
      <c r="E49" s="113">
        <f>IFERROR('Tablas evol IO zona'!E49/'Tablas evol IO zona'!E62-1,"-")</f>
        <v>-0.14754944110060186</v>
      </c>
      <c r="F49" s="113">
        <f>IFERROR('Tablas evol IO zona'!F49/'Tablas evol IO zona'!F62-1,"-")</f>
        <v>-0.12490278425882728</v>
      </c>
      <c r="G49" s="113">
        <f>IFERROR('Tablas evol IO zona'!G49/'Tablas evol IO zona'!G62-1,"-")</f>
        <v>-8.7205542378807732E-2</v>
      </c>
      <c r="H49" s="113">
        <f>IFERROR('Tablas evol IO zona'!H49/'Tablas evol IO zona'!H62-1,"-")</f>
        <v>-0.10102916104848425</v>
      </c>
      <c r="I49" s="113">
        <f>IFERROR('Tablas evol IO zona'!I49/'Tablas evol IO zona'!I62-1,"-")</f>
        <v>-9.3481139252529433E-2</v>
      </c>
      <c r="J49" s="113">
        <f>IFERROR('Tablas evol IO zona'!J49/'Tablas evol IO zona'!J62-1,"-")</f>
        <v>-6.3330440317017289E-2</v>
      </c>
      <c r="K49" s="113">
        <f>IFERROR('Tablas evol IO zona'!K49/'Tablas evol IO zona'!K62-1,"-")</f>
        <v>-0.10122017137004513</v>
      </c>
      <c r="L49" s="113">
        <f>IFERROR('Tablas evol IO zona'!L49/'Tablas evol IO zona'!L62-1,"-")</f>
        <v>-8.0337278871136064E-2</v>
      </c>
    </row>
    <row r="50" spans="3:12" hidden="1" outlineLevel="1">
      <c r="C50" s="34" t="s">
        <v>37</v>
      </c>
      <c r="D50" s="113">
        <f>IFERROR('Tablas evol IO zona'!D50/'Tablas evol IO zona'!D63-1,"-")</f>
        <v>4.8084440969507591E-2</v>
      </c>
      <c r="E50" s="113">
        <f>IFERROR('Tablas evol IO zona'!E50/'Tablas evol IO zona'!E63-1,"-")</f>
        <v>-4.8941393065357497E-2</v>
      </c>
      <c r="F50" s="113">
        <f>IFERROR('Tablas evol IO zona'!F50/'Tablas evol IO zona'!F63-1,"-")</f>
        <v>-1.0382119682768587E-2</v>
      </c>
      <c r="G50" s="113">
        <f>IFERROR('Tablas evol IO zona'!G50/'Tablas evol IO zona'!G63-1,"-")</f>
        <v>-4.8398254948665009E-3</v>
      </c>
      <c r="H50" s="113">
        <f>IFERROR('Tablas evol IO zona'!H50/'Tablas evol IO zona'!H63-1,"-")</f>
        <v>-7.767099678828826E-3</v>
      </c>
      <c r="I50" s="113">
        <f>IFERROR('Tablas evol IO zona'!I50/'Tablas evol IO zona'!I63-1,"-")</f>
        <v>-6.0085892997129298E-3</v>
      </c>
      <c r="J50" s="113">
        <f>IFERROR('Tablas evol IO zona'!J50/'Tablas evol IO zona'!J63-1,"-")</f>
        <v>-1.8179552732657811E-3</v>
      </c>
      <c r="K50" s="113">
        <f>IFERROR('Tablas evol IO zona'!K50/'Tablas evol IO zona'!K63-1,"-")</f>
        <v>-5.2454357014952713E-3</v>
      </c>
      <c r="L50" s="113">
        <f>IFERROR('Tablas evol IO zona'!L50/'Tablas evol IO zona'!L63-1,"-")</f>
        <v>-3.1740398771837874E-3</v>
      </c>
    </row>
    <row r="51" spans="3:12" hidden="1" outlineLevel="1">
      <c r="C51" s="34" t="s">
        <v>38</v>
      </c>
      <c r="D51" s="113">
        <f>IFERROR('Tablas evol IO zona'!D51/'Tablas evol IO zona'!D64-1,"-")</f>
        <v>5.4272985014175879E-2</v>
      </c>
      <c r="E51" s="113">
        <f>IFERROR('Tablas evol IO zona'!E51/'Tablas evol IO zona'!E64-1,"-")</f>
        <v>-3.5022247739342593E-2</v>
      </c>
      <c r="F51" s="113">
        <f>IFERROR('Tablas evol IO zona'!F51/'Tablas evol IO zona'!F64-1,"-")</f>
        <v>-1.6839741790626306E-3</v>
      </c>
      <c r="G51" s="113">
        <f>IFERROR('Tablas evol IO zona'!G51/'Tablas evol IO zona'!G64-1,"-")</f>
        <v>1.0397759808900009E-3</v>
      </c>
      <c r="H51" s="113">
        <f>IFERROR('Tablas evol IO zona'!H51/'Tablas evol IO zona'!H64-1,"-")</f>
        <v>-2.7787890828657402E-2</v>
      </c>
      <c r="I51" s="113">
        <f>IFERROR('Tablas evol IO zona'!I51/'Tablas evol IO zona'!I64-1,"-")</f>
        <v>-1.3668524047150687E-2</v>
      </c>
      <c r="J51" s="113">
        <f>IFERROR('Tablas evol IO zona'!J51/'Tablas evol IO zona'!J64-1,"-")</f>
        <v>2.9355350128563718E-3</v>
      </c>
      <c r="K51" s="113">
        <f>IFERROR('Tablas evol IO zona'!K51/'Tablas evol IO zona'!K64-1,"-")</f>
        <v>-2.7174367393778431E-2</v>
      </c>
      <c r="L51" s="113">
        <f>IFERROR('Tablas evol IO zona'!L51/'Tablas evol IO zona'!L64-1,"-")</f>
        <v>-1.1654096319740681E-2</v>
      </c>
    </row>
    <row r="52" spans="3:12" hidden="1" outlineLevel="1">
      <c r="C52" s="34" t="s">
        <v>39</v>
      </c>
      <c r="D52" s="113">
        <f>IFERROR('Tablas evol IO zona'!D52/'Tablas evol IO zona'!D65-1,"-")</f>
        <v>5.3841015364061384E-2</v>
      </c>
      <c r="E52" s="113">
        <f>IFERROR('Tablas evol IO zona'!E52/'Tablas evol IO zona'!E65-1,"-")</f>
        <v>-6.4461276858865268E-2</v>
      </c>
      <c r="F52" s="113">
        <f>IFERROR('Tablas evol IO zona'!F52/'Tablas evol IO zona'!F65-1,"-")</f>
        <v>-1.7849305047549335E-2</v>
      </c>
      <c r="G52" s="113">
        <f>IFERROR('Tablas evol IO zona'!G52/'Tablas evol IO zona'!G65-1,"-")</f>
        <v>-7.7886388380079552E-3</v>
      </c>
      <c r="H52" s="113">
        <f>IFERROR('Tablas evol IO zona'!H52/'Tablas evol IO zona'!H65-1,"-")</f>
        <v>-3.1852376885829869E-2</v>
      </c>
      <c r="I52" s="113">
        <f>IFERROR('Tablas evol IO zona'!I52/'Tablas evol IO zona'!I65-1,"-")</f>
        <v>-1.9475228570778103E-2</v>
      </c>
      <c r="J52" s="113">
        <f>IFERROR('Tablas evol IO zona'!J52/'Tablas evol IO zona'!J65-1,"-")</f>
        <v>1.0119877698535396E-2</v>
      </c>
      <c r="K52" s="113">
        <f>IFERROR('Tablas evol IO zona'!K52/'Tablas evol IO zona'!K65-1,"-")</f>
        <v>-2.5133105556031543E-2</v>
      </c>
      <c r="L52" s="113">
        <f>IFERROR('Tablas evol IO zona'!L52/'Tablas evol IO zona'!L65-1,"-")</f>
        <v>-6.6156871770760572E-3</v>
      </c>
    </row>
    <row r="53" spans="3:12" collapsed="1">
      <c r="C53" s="41">
        <v>2007</v>
      </c>
      <c r="D53" s="116">
        <f>IFERROR('Tablas evol IO zona'!D53/'Tablas evol IO zona'!D66-1,"-")</f>
        <v>-3.831149930054123E-2</v>
      </c>
      <c r="E53" s="116">
        <f>IFERROR('Tablas evol IO zona'!E53/'Tablas evol IO zona'!E66-1,"-")</f>
        <v>-6.6488854227311989E-2</v>
      </c>
      <c r="F53" s="116">
        <f>IFERROR('Tablas evol IO zona'!F53/'Tablas evol IO zona'!F66-1,"-")</f>
        <v>-5.3994960589662244E-2</v>
      </c>
      <c r="G53" s="116">
        <f>IFERROR('Tablas evol IO zona'!G53/'Tablas evol IO zona'!G66-1,"-")</f>
        <v>-3.5094376091625801E-2</v>
      </c>
      <c r="H53" s="116">
        <f>IFERROR('Tablas evol IO zona'!H53/'Tablas evol IO zona'!H66-1,"-")</f>
        <v>-6.5538722352820988E-2</v>
      </c>
      <c r="I53" s="116">
        <f>IFERROR('Tablas evol IO zona'!I53/'Tablas evol IO zona'!I66-1,"-")</f>
        <v>-4.9469028989391761E-2</v>
      </c>
      <c r="J53" s="116">
        <f>IFERROR('Tablas evol IO zona'!J53/'Tablas evol IO zona'!J66-1,"-")</f>
        <v>-4.097905965887827E-2</v>
      </c>
      <c r="K53" s="116">
        <f>IFERROR('Tablas evol IO zona'!K53/'Tablas evol IO zona'!K66-1,"-")</f>
        <v>-5.7281679505599481E-2</v>
      </c>
      <c r="L53" s="116">
        <f>IFERROR('Tablas evol IO zona'!L53/'Tablas evol IO zona'!L66-1,"-")</f>
        <v>-4.782533547071699E-2</v>
      </c>
    </row>
    <row r="54" spans="3:12" ht="15" customHeight="1">
      <c r="C54" s="576" t="s">
        <v>67</v>
      </c>
      <c r="D54" s="577"/>
      <c r="E54" s="577"/>
      <c r="F54" s="577"/>
      <c r="G54" s="577"/>
      <c r="H54" s="577"/>
      <c r="I54" s="577"/>
      <c r="J54" s="577"/>
      <c r="K54" s="577"/>
      <c r="L54" s="578"/>
    </row>
  </sheetData>
  <mergeCells count="6">
    <mergeCell ref="C54:L54"/>
    <mergeCell ref="C3:L3"/>
    <mergeCell ref="C4:C5"/>
    <mergeCell ref="D4:F4"/>
    <mergeCell ref="G4:I4"/>
    <mergeCell ref="J4:L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C2:J70"/>
  <sheetViews>
    <sheetView showGridLines="0" showRowColHeaders="0" zoomScaleNormal="100" workbookViewId="0"/>
  </sheetViews>
  <sheetFormatPr baseColWidth="10" defaultRowHeight="15" outlineLevelRow="1"/>
  <cols>
    <col min="1" max="1" width="14.28515625" style="83" customWidth="1"/>
    <col min="2" max="8" width="11.42578125" style="83"/>
    <col min="9" max="9" width="14" style="83" customWidth="1"/>
    <col min="10" max="11" width="11.42578125" style="83"/>
    <col min="12" max="12" width="14.28515625" style="83" customWidth="1"/>
    <col min="13" max="16384" width="11.42578125" style="83"/>
  </cols>
  <sheetData>
    <row r="2" spans="3:10" ht="42.75" customHeight="1"/>
    <row r="3" spans="3:10" ht="35.25" customHeight="1">
      <c r="C3" s="590" t="s">
        <v>223</v>
      </c>
      <c r="D3" s="590"/>
      <c r="E3" s="590"/>
      <c r="F3" s="590"/>
      <c r="G3" s="590"/>
      <c r="H3" s="590"/>
      <c r="I3" s="590"/>
      <c r="J3" s="590"/>
    </row>
    <row r="4" spans="3:10" ht="45" customHeight="1">
      <c r="C4" s="108"/>
      <c r="D4" s="85" t="s">
        <v>224</v>
      </c>
      <c r="E4" s="85" t="s">
        <v>98</v>
      </c>
      <c r="F4" s="85" t="s">
        <v>99</v>
      </c>
      <c r="G4" s="85" t="s">
        <v>100</v>
      </c>
      <c r="H4" s="109" t="s">
        <v>25</v>
      </c>
      <c r="I4" s="109" t="s">
        <v>101</v>
      </c>
      <c r="J4" s="110" t="s">
        <v>27</v>
      </c>
    </row>
    <row r="5" spans="3:10">
      <c r="C5" s="34" t="s">
        <v>32</v>
      </c>
      <c r="D5" s="246">
        <v>48.14953738434609</v>
      </c>
      <c r="E5" s="246">
        <v>65.974813320268566</v>
      </c>
      <c r="F5" s="246">
        <v>92.994396486445552</v>
      </c>
      <c r="G5" s="246">
        <v>81.011523521234722</v>
      </c>
      <c r="H5" s="246">
        <v>81.511743763208159</v>
      </c>
      <c r="I5" s="246">
        <v>64.226307402235733</v>
      </c>
      <c r="J5" s="246">
        <v>70.851891673619704</v>
      </c>
    </row>
    <row r="6" spans="3:10">
      <c r="C6" s="34" t="s">
        <v>33</v>
      </c>
      <c r="D6" s="246">
        <v>40.347586896724181</v>
      </c>
      <c r="E6" s="246">
        <v>56.748224913478104</v>
      </c>
      <c r="F6" s="246">
        <v>90.687566257761617</v>
      </c>
      <c r="G6" s="246">
        <v>67.10145115819833</v>
      </c>
      <c r="H6" s="246">
        <v>75.373953659573658</v>
      </c>
      <c r="I6" s="246">
        <v>59.433945518661396</v>
      </c>
      <c r="J6" s="246">
        <v>65.543821197739675</v>
      </c>
    </row>
    <row r="7" spans="3:10">
      <c r="C7" s="34" t="s">
        <v>34</v>
      </c>
      <c r="D7" s="246">
        <v>40.432663010359533</v>
      </c>
      <c r="E7" s="246">
        <v>43.657539029378022</v>
      </c>
      <c r="F7" s="246">
        <v>77.349608763693269</v>
      </c>
      <c r="G7" s="246">
        <v>60.088602496979462</v>
      </c>
      <c r="H7" s="246">
        <v>63.195665340732376</v>
      </c>
      <c r="I7" s="246">
        <v>45.573288534229313</v>
      </c>
      <c r="J7" s="246">
        <v>52.256054031572219</v>
      </c>
    </row>
    <row r="8" spans="3:10">
      <c r="C8" s="34" t="s">
        <v>35</v>
      </c>
      <c r="D8" s="246">
        <v>24.915963908710268</v>
      </c>
      <c r="E8" s="246">
        <v>47.093974600937379</v>
      </c>
      <c r="F8" s="246">
        <v>68.002423140996513</v>
      </c>
      <c r="G8" s="246">
        <v>53.84095721876502</v>
      </c>
      <c r="H8" s="246">
        <v>58.256198386383907</v>
      </c>
      <c r="I8" s="246">
        <v>37.776696078981644</v>
      </c>
      <c r="J8" s="246">
        <v>45.54294196768366</v>
      </c>
    </row>
    <row r="9" spans="3:10">
      <c r="C9" s="34" t="s">
        <v>36</v>
      </c>
      <c r="D9" s="246">
        <v>53.369896404631319</v>
      </c>
      <c r="E9" s="246">
        <v>46.959449349094719</v>
      </c>
      <c r="F9" s="246">
        <v>68.636619718309859</v>
      </c>
      <c r="G9" s="246">
        <v>71.993556182037864</v>
      </c>
      <c r="H9" s="246">
        <v>61.521550524644368</v>
      </c>
      <c r="I9" s="246">
        <v>44.619407611847762</v>
      </c>
      <c r="J9" s="246">
        <v>51.02904569466947</v>
      </c>
    </row>
    <row r="10" spans="3:10">
      <c r="C10" s="34" t="s">
        <v>37</v>
      </c>
      <c r="D10" s="246">
        <v>53.794892964557413</v>
      </c>
      <c r="E10" s="246">
        <v>64.917243077041888</v>
      </c>
      <c r="F10" s="246">
        <v>70.759351809783425</v>
      </c>
      <c r="G10" s="246">
        <v>68.769568550011044</v>
      </c>
      <c r="H10" s="246">
        <v>68.143676148865822</v>
      </c>
      <c r="I10" s="246">
        <v>56.407194436756427</v>
      </c>
      <c r="J10" s="246">
        <v>60.857908202957212</v>
      </c>
    </row>
    <row r="11" spans="3:10">
      <c r="C11" s="34" t="s">
        <v>38</v>
      </c>
      <c r="D11" s="246">
        <v>52.507182031862108</v>
      </c>
      <c r="E11" s="246">
        <v>65.760000000000005</v>
      </c>
      <c r="F11" s="246">
        <v>72.11</v>
      </c>
      <c r="G11" s="246">
        <v>67.010000000000005</v>
      </c>
      <c r="H11" s="246">
        <v>68.88</v>
      </c>
      <c r="I11" s="246">
        <v>58.73</v>
      </c>
      <c r="J11" s="246">
        <v>62.58</v>
      </c>
    </row>
    <row r="12" spans="3:10">
      <c r="C12" s="34" t="s">
        <v>39</v>
      </c>
      <c r="D12" s="246">
        <v>58.294509642035734</v>
      </c>
      <c r="E12" s="246">
        <v>72.290000000000006</v>
      </c>
      <c r="F12" s="246">
        <v>71.709999999999994</v>
      </c>
      <c r="G12" s="246">
        <v>67.95</v>
      </c>
      <c r="H12" s="246">
        <v>71.08</v>
      </c>
      <c r="I12" s="246">
        <v>55.54</v>
      </c>
      <c r="J12" s="246">
        <v>61.43</v>
      </c>
    </row>
    <row r="13" spans="3:10" ht="30">
      <c r="C13" s="247" t="s">
        <v>221</v>
      </c>
      <c r="D13" s="248">
        <v>46.430125420804742</v>
      </c>
      <c r="E13" s="248">
        <v>57.932201907795033</v>
      </c>
      <c r="F13" s="248">
        <v>76.615583763210253</v>
      </c>
      <c r="G13" s="248">
        <v>67.233649723469398</v>
      </c>
      <c r="H13" s="248">
        <v>68.537551500751988</v>
      </c>
      <c r="I13" s="248">
        <v>52.735028464579848</v>
      </c>
      <c r="J13" s="248">
        <v>58.74398489839048</v>
      </c>
    </row>
    <row r="14" spans="3:10" hidden="1" outlineLevel="1">
      <c r="C14" s="34" t="s">
        <v>28</v>
      </c>
      <c r="D14" s="246">
        <v>50.763696408562836</v>
      </c>
      <c r="E14" s="246">
        <v>56.396827771958698</v>
      </c>
      <c r="F14" s="246">
        <v>64.719983569017785</v>
      </c>
      <c r="G14" s="246">
        <v>64.371922622218179</v>
      </c>
      <c r="H14" s="246">
        <v>61.551275593161982</v>
      </c>
      <c r="I14" s="246">
        <v>50.107129929181774</v>
      </c>
      <c r="J14" s="246">
        <v>54.36676779141996</v>
      </c>
    </row>
    <row r="15" spans="3:10" hidden="1" outlineLevel="1">
      <c r="C15" s="34" t="s">
        <v>29</v>
      </c>
      <c r="D15" s="246">
        <v>60.950639853747717</v>
      </c>
      <c r="E15" s="246">
        <v>56.017756496583374</v>
      </c>
      <c r="F15" s="246">
        <v>63.441350692134691</v>
      </c>
      <c r="G15" s="246">
        <v>80.15975298697812</v>
      </c>
      <c r="H15" s="246">
        <v>62.973743163998158</v>
      </c>
      <c r="I15" s="246">
        <v>49.64069809459631</v>
      </c>
      <c r="J15" s="246">
        <v>54.603405251960439</v>
      </c>
    </row>
    <row r="16" spans="3:10" hidden="1" outlineLevel="1">
      <c r="C16" s="34" t="s">
        <v>30</v>
      </c>
      <c r="D16" s="246">
        <v>50.002948634782094</v>
      </c>
      <c r="E16" s="246">
        <v>57.688501880071243</v>
      </c>
      <c r="F16" s="246">
        <v>75.934742024382842</v>
      </c>
      <c r="G16" s="246">
        <v>68.935860626453433</v>
      </c>
      <c r="H16" s="246">
        <v>68.349125480619023</v>
      </c>
      <c r="I16" s="246">
        <v>47.69016153132948</v>
      </c>
      <c r="J16" s="246">
        <v>55.379656895756852</v>
      </c>
    </row>
    <row r="17" spans="3:10" hidden="1" outlineLevel="1">
      <c r="C17" s="34" t="s">
        <v>31</v>
      </c>
      <c r="D17" s="246">
        <v>38.476538695917121</v>
      </c>
      <c r="E17" s="246">
        <v>52.32</v>
      </c>
      <c r="F17" s="246">
        <v>75.069999999999993</v>
      </c>
      <c r="G17" s="246">
        <v>62.15</v>
      </c>
      <c r="H17" s="246">
        <v>64.98</v>
      </c>
      <c r="I17" s="246">
        <v>44.26</v>
      </c>
      <c r="J17" s="246">
        <v>51.97</v>
      </c>
    </row>
    <row r="18" spans="3:10" hidden="1" outlineLevel="1">
      <c r="C18" s="34" t="s">
        <v>32</v>
      </c>
      <c r="D18" s="246">
        <v>40.638084566845549</v>
      </c>
      <c r="E18" s="246">
        <v>67.61</v>
      </c>
      <c r="F18" s="246">
        <v>73.47</v>
      </c>
      <c r="G18" s="246">
        <v>74.69</v>
      </c>
      <c r="H18" s="246">
        <v>70.790000000000006</v>
      </c>
      <c r="I18" s="246">
        <v>61.29</v>
      </c>
      <c r="J18" s="246">
        <v>64.83</v>
      </c>
    </row>
    <row r="19" spans="3:10" hidden="1" outlineLevel="1">
      <c r="C19" s="34" t="s">
        <v>33</v>
      </c>
      <c r="D19" s="246">
        <v>43.12673232293448</v>
      </c>
      <c r="E19" s="246">
        <v>55.89</v>
      </c>
      <c r="F19" s="246">
        <v>76.31</v>
      </c>
      <c r="G19" s="246">
        <v>75.78</v>
      </c>
      <c r="H19" s="246">
        <v>68.61</v>
      </c>
      <c r="I19" s="246">
        <v>55.43</v>
      </c>
      <c r="J19" s="246">
        <v>60.33</v>
      </c>
    </row>
    <row r="20" spans="3:10" hidden="1" outlineLevel="1">
      <c r="C20" s="34" t="s">
        <v>34</v>
      </c>
      <c r="D20" s="246">
        <v>26.423438363736871</v>
      </c>
      <c r="E20" s="246">
        <v>50.821487355977851</v>
      </c>
      <c r="F20" s="246">
        <v>71.268332858183655</v>
      </c>
      <c r="G20" s="246">
        <v>62.819170358437376</v>
      </c>
      <c r="H20" s="246">
        <v>62.167849398777847</v>
      </c>
      <c r="I20" s="246">
        <v>40.852737421696567</v>
      </c>
      <c r="J20" s="246">
        <v>48.650921001232007</v>
      </c>
    </row>
    <row r="21" spans="3:10" hidden="1" outlineLevel="1">
      <c r="C21" s="34" t="s">
        <v>35</v>
      </c>
      <c r="D21" s="246">
        <v>30.300112341518215</v>
      </c>
      <c r="E21" s="246">
        <v>41.79</v>
      </c>
      <c r="F21" s="246">
        <v>64.13</v>
      </c>
      <c r="G21" s="246">
        <v>60.25</v>
      </c>
      <c r="H21" s="246">
        <v>55.29</v>
      </c>
      <c r="I21" s="246">
        <v>36.68</v>
      </c>
      <c r="J21" s="246">
        <v>43.49</v>
      </c>
    </row>
    <row r="22" spans="3:10" hidden="1" outlineLevel="1">
      <c r="C22" s="34" t="s">
        <v>36</v>
      </c>
      <c r="D22" s="246">
        <v>43.062465450525153</v>
      </c>
      <c r="E22" s="246">
        <v>56.49</v>
      </c>
      <c r="F22" s="246">
        <v>68.17</v>
      </c>
      <c r="G22" s="246">
        <v>63.17</v>
      </c>
      <c r="H22" s="246">
        <v>62.97</v>
      </c>
      <c r="I22" s="246">
        <v>48.8</v>
      </c>
      <c r="J22" s="246">
        <v>53.98</v>
      </c>
    </row>
    <row r="23" spans="3:10" hidden="1" outlineLevel="1">
      <c r="C23" s="34" t="s">
        <v>37</v>
      </c>
      <c r="D23" s="246">
        <v>60.947948429893543</v>
      </c>
      <c r="E23" s="246">
        <v>64.83</v>
      </c>
      <c r="F23" s="246">
        <v>67.36</v>
      </c>
      <c r="G23" s="246">
        <v>48.94</v>
      </c>
      <c r="H23" s="246">
        <v>64.08</v>
      </c>
      <c r="I23" s="246">
        <v>58.01</v>
      </c>
      <c r="J23" s="246">
        <v>60.23</v>
      </c>
    </row>
    <row r="24" spans="3:10" hidden="1" outlineLevel="1">
      <c r="C24" s="34" t="s">
        <v>38</v>
      </c>
      <c r="D24" s="246">
        <v>58.090499881544659</v>
      </c>
      <c r="E24" s="246">
        <v>67.72</v>
      </c>
      <c r="F24" s="246">
        <v>76.849999999999994</v>
      </c>
      <c r="G24" s="246">
        <v>59.73</v>
      </c>
      <c r="H24" s="246">
        <v>71.19</v>
      </c>
      <c r="I24" s="246">
        <v>60.59</v>
      </c>
      <c r="J24" s="246">
        <v>64.47</v>
      </c>
    </row>
    <row r="25" spans="3:10" hidden="1" outlineLevel="1">
      <c r="C25" s="34" t="s">
        <v>39</v>
      </c>
      <c r="D25" s="246">
        <v>67.281870218798474</v>
      </c>
      <c r="E25" s="246">
        <v>66.180000000000007</v>
      </c>
      <c r="F25" s="246">
        <v>76.03</v>
      </c>
      <c r="G25" s="246">
        <v>54.41</v>
      </c>
      <c r="H25" s="246">
        <v>69.88</v>
      </c>
      <c r="I25" s="246">
        <v>58.98</v>
      </c>
      <c r="J25" s="246">
        <v>62.97</v>
      </c>
    </row>
    <row r="26" spans="3:10" collapsed="1">
      <c r="C26" s="39">
        <v>2009</v>
      </c>
      <c r="D26" s="250">
        <v>47.484877806960263</v>
      </c>
      <c r="E26" s="250">
        <v>57.77316806700297</v>
      </c>
      <c r="F26" s="250">
        <v>71.033417992421036</v>
      </c>
      <c r="G26" s="250">
        <v>64.630059748757304</v>
      </c>
      <c r="H26" s="250">
        <v>65.207612587740101</v>
      </c>
      <c r="I26" s="250">
        <v>50.997978320657936</v>
      </c>
      <c r="J26" s="250">
        <v>56.241703647309272</v>
      </c>
    </row>
    <row r="27" spans="3:10" hidden="1" outlineLevel="1">
      <c r="C27" s="34" t="s">
        <v>28</v>
      </c>
      <c r="D27" s="246">
        <v>54.241024119367559</v>
      </c>
      <c r="E27" s="246">
        <v>58.36</v>
      </c>
      <c r="F27" s="246">
        <v>81.16</v>
      </c>
      <c r="G27" s="246">
        <v>49.74</v>
      </c>
      <c r="H27" s="246">
        <v>68.89</v>
      </c>
      <c r="I27" s="246">
        <v>55.76</v>
      </c>
      <c r="J27" s="246">
        <v>60.6</v>
      </c>
    </row>
    <row r="28" spans="3:10" hidden="1" outlineLevel="1">
      <c r="C28" s="34" t="s">
        <v>29</v>
      </c>
      <c r="D28" s="246">
        <v>31.885040905430039</v>
      </c>
      <c r="E28" s="246">
        <v>64.61</v>
      </c>
      <c r="F28" s="246">
        <v>73.11</v>
      </c>
      <c r="G28" s="246">
        <v>67.97</v>
      </c>
      <c r="H28" s="246">
        <v>68.209999999999994</v>
      </c>
      <c r="I28" s="246">
        <v>61.47</v>
      </c>
      <c r="J28" s="246">
        <v>63.96</v>
      </c>
    </row>
    <row r="29" spans="3:10" hidden="1" outlineLevel="1">
      <c r="C29" s="34" t="s">
        <v>30</v>
      </c>
      <c r="D29" s="246">
        <v>20.367936925098554</v>
      </c>
      <c r="E29" s="246">
        <v>63.55</v>
      </c>
      <c r="F29" s="246">
        <v>81.2</v>
      </c>
      <c r="G29" s="246">
        <v>63.11</v>
      </c>
      <c r="H29" s="246">
        <v>70.97</v>
      </c>
      <c r="I29" s="246">
        <v>53.52</v>
      </c>
      <c r="J29" s="246">
        <v>59.96</v>
      </c>
    </row>
    <row r="30" spans="3:10" hidden="1" outlineLevel="1">
      <c r="C30" s="34" t="s">
        <v>31</v>
      </c>
      <c r="D30" s="246">
        <v>34.436861514984528</v>
      </c>
      <c r="E30" s="246">
        <v>60.27</v>
      </c>
      <c r="F30" s="246">
        <v>76.12</v>
      </c>
      <c r="G30" s="246">
        <v>74.290000000000006</v>
      </c>
      <c r="H30" s="246">
        <v>69.209999999999994</v>
      </c>
      <c r="I30" s="246">
        <v>49.22</v>
      </c>
      <c r="J30" s="246">
        <v>56.59</v>
      </c>
    </row>
    <row r="31" spans="3:10" hidden="1" outlineLevel="1">
      <c r="C31" s="34" t="s">
        <v>32</v>
      </c>
      <c r="D31" s="246">
        <v>49.45</v>
      </c>
      <c r="E31" s="246">
        <v>74.150000000000006</v>
      </c>
      <c r="F31" s="246">
        <v>89.02</v>
      </c>
      <c r="G31" s="246">
        <v>83.57</v>
      </c>
      <c r="H31" s="246">
        <v>81.150000000000006</v>
      </c>
      <c r="I31" s="246">
        <v>66.44</v>
      </c>
      <c r="J31" s="246">
        <v>71.87</v>
      </c>
    </row>
    <row r="32" spans="3:10" hidden="1" outlineLevel="1">
      <c r="C32" s="34" t="s">
        <v>33</v>
      </c>
      <c r="D32" s="246">
        <v>18.261201305582638</v>
      </c>
      <c r="E32" s="246">
        <v>70.83</v>
      </c>
      <c r="F32" s="246">
        <v>85.3</v>
      </c>
      <c r="G32" s="246">
        <v>65.75</v>
      </c>
      <c r="H32" s="246">
        <v>75.7</v>
      </c>
      <c r="I32" s="246">
        <v>63.91</v>
      </c>
      <c r="J32" s="246">
        <v>68.260000000000005</v>
      </c>
    </row>
    <row r="33" spans="3:10" hidden="1" outlineLevel="1">
      <c r="C33" s="34" t="s">
        <v>34</v>
      </c>
      <c r="D33" s="246">
        <v>30.113178754609809</v>
      </c>
      <c r="E33" s="246">
        <v>62.49</v>
      </c>
      <c r="F33" s="246">
        <v>74.849999999999994</v>
      </c>
      <c r="G33" s="246">
        <v>68.75</v>
      </c>
      <c r="H33" s="246">
        <v>68.44</v>
      </c>
      <c r="I33" s="246">
        <v>54.05</v>
      </c>
      <c r="J33" s="246">
        <v>59.35</v>
      </c>
    </row>
    <row r="34" spans="3:10" hidden="1" outlineLevel="1">
      <c r="C34" s="34" t="s">
        <v>35</v>
      </c>
      <c r="D34" s="246">
        <v>25.624178712220761</v>
      </c>
      <c r="E34" s="246">
        <v>56.6</v>
      </c>
      <c r="F34" s="246">
        <v>71.819999999999993</v>
      </c>
      <c r="G34" s="246">
        <v>71.760000000000005</v>
      </c>
      <c r="H34" s="246">
        <v>65.12</v>
      </c>
      <c r="I34" s="246">
        <v>42.95</v>
      </c>
      <c r="J34" s="246">
        <v>51.11</v>
      </c>
    </row>
    <row r="35" spans="3:10" hidden="1" outlineLevel="1">
      <c r="C35" s="34" t="s">
        <v>36</v>
      </c>
      <c r="D35" s="246">
        <v>28.943241066508413</v>
      </c>
      <c r="E35" s="246">
        <v>59.83</v>
      </c>
      <c r="F35" s="246">
        <v>72.66</v>
      </c>
      <c r="G35" s="246">
        <v>79.430000000000007</v>
      </c>
      <c r="H35" s="246">
        <v>67.7</v>
      </c>
      <c r="I35" s="246">
        <v>53.67</v>
      </c>
      <c r="J35" s="246">
        <v>58.83</v>
      </c>
    </row>
    <row r="36" spans="3:10" hidden="1" outlineLevel="1">
      <c r="C36" s="34" t="s">
        <v>37</v>
      </c>
      <c r="D36" s="246">
        <v>56.708066635581368</v>
      </c>
      <c r="E36" s="246">
        <v>70.77</v>
      </c>
      <c r="F36" s="246">
        <v>83.52</v>
      </c>
      <c r="G36" s="246">
        <v>79.28</v>
      </c>
      <c r="H36" s="246">
        <v>77.84</v>
      </c>
      <c r="I36" s="246">
        <v>68.27</v>
      </c>
      <c r="J36" s="246">
        <v>71.790000000000006</v>
      </c>
    </row>
    <row r="37" spans="3:10" hidden="1" outlineLevel="1">
      <c r="C37" s="34" t="s">
        <v>38</v>
      </c>
      <c r="D37" s="246">
        <v>49.175533042261883</v>
      </c>
      <c r="E37" s="246">
        <v>70.709999999999994</v>
      </c>
      <c r="F37" s="246">
        <v>87.3</v>
      </c>
      <c r="G37" s="246">
        <v>77.37</v>
      </c>
      <c r="H37" s="246">
        <v>79.38</v>
      </c>
      <c r="I37" s="246">
        <v>71.72</v>
      </c>
      <c r="J37" s="246">
        <v>74.540000000000006</v>
      </c>
    </row>
    <row r="38" spans="3:10" hidden="1" outlineLevel="1">
      <c r="C38" s="34" t="s">
        <v>39</v>
      </c>
      <c r="D38" s="246">
        <v>53.55008265864101</v>
      </c>
      <c r="E38" s="246">
        <v>71.569999999999993</v>
      </c>
      <c r="F38" s="246">
        <v>84.27</v>
      </c>
      <c r="G38" s="246">
        <v>71.53</v>
      </c>
      <c r="H38" s="246">
        <v>77.430000000000007</v>
      </c>
      <c r="I38" s="246">
        <v>66.010000000000005</v>
      </c>
      <c r="J38" s="246">
        <v>70.22</v>
      </c>
    </row>
    <row r="39" spans="3:10" collapsed="1">
      <c r="C39" s="41">
        <v>2008</v>
      </c>
      <c r="D39" s="251">
        <v>36.356031393837554</v>
      </c>
      <c r="E39" s="251">
        <v>65.318943997043306</v>
      </c>
      <c r="F39" s="251">
        <v>80.052022397984331</v>
      </c>
      <c r="G39" s="251">
        <v>70.994456291855656</v>
      </c>
      <c r="H39" s="251">
        <v>72.511496786778366</v>
      </c>
      <c r="I39" s="251">
        <v>58.893785752362746</v>
      </c>
      <c r="J39" s="251">
        <v>63.912637219568246</v>
      </c>
    </row>
    <row r="40" spans="3:10" hidden="1" outlineLevel="1">
      <c r="C40" s="34" t="s">
        <v>28</v>
      </c>
      <c r="D40" s="246">
        <v>46.695773812046966</v>
      </c>
      <c r="E40" s="246">
        <v>62.57</v>
      </c>
      <c r="F40" s="246">
        <v>76.13</v>
      </c>
      <c r="G40" s="246">
        <v>65.61</v>
      </c>
      <c r="H40" s="246">
        <v>69.180000000000007</v>
      </c>
      <c r="I40" s="246">
        <v>65.23</v>
      </c>
      <c r="J40" s="246">
        <v>66.680000000000007</v>
      </c>
    </row>
    <row r="41" spans="3:10" hidden="1" outlineLevel="1">
      <c r="C41" s="34" t="s">
        <v>29</v>
      </c>
      <c r="D41" s="246">
        <v>40.320461192827771</v>
      </c>
      <c r="E41" s="246">
        <v>74.08</v>
      </c>
      <c r="F41" s="246">
        <v>78.06</v>
      </c>
      <c r="G41" s="246">
        <v>78.75</v>
      </c>
      <c r="H41" s="246">
        <v>75.430000000000007</v>
      </c>
      <c r="I41" s="246">
        <v>65.150000000000006</v>
      </c>
      <c r="J41" s="246">
        <v>68.92</v>
      </c>
    </row>
    <row r="42" spans="3:10" hidden="1" outlineLevel="1">
      <c r="C42" s="34" t="s">
        <v>30</v>
      </c>
      <c r="D42" s="246">
        <v>31.821457335424526</v>
      </c>
      <c r="E42" s="246">
        <v>70.180000000000007</v>
      </c>
      <c r="F42" s="246">
        <v>75.77</v>
      </c>
      <c r="G42" s="246">
        <v>67.31</v>
      </c>
      <c r="H42" s="246">
        <v>71.180000000000007</v>
      </c>
      <c r="I42" s="246">
        <v>55.55</v>
      </c>
      <c r="J42" s="246">
        <v>61.28</v>
      </c>
    </row>
    <row r="43" spans="3:10" hidden="1" outlineLevel="1">
      <c r="C43" s="34" t="s">
        <v>31</v>
      </c>
      <c r="D43" s="246">
        <v>25.441905811538298</v>
      </c>
      <c r="E43" s="246">
        <v>67.58</v>
      </c>
      <c r="F43" s="246">
        <v>81.27</v>
      </c>
      <c r="G43" s="246">
        <v>64.27</v>
      </c>
      <c r="H43" s="246">
        <v>72.5</v>
      </c>
      <c r="I43" s="246">
        <v>49.35</v>
      </c>
      <c r="J43" s="246">
        <v>57.84</v>
      </c>
    </row>
    <row r="44" spans="3:10" hidden="1" outlineLevel="1">
      <c r="C44" s="34" t="s">
        <v>32</v>
      </c>
      <c r="D44" s="246">
        <v>36.971726505870883</v>
      </c>
      <c r="E44" s="246">
        <v>79.81</v>
      </c>
      <c r="F44" s="246">
        <v>86.66</v>
      </c>
      <c r="G44" s="246">
        <v>96.51</v>
      </c>
      <c r="H44" s="246">
        <v>83.71</v>
      </c>
      <c r="I44" s="246">
        <v>65.12</v>
      </c>
      <c r="J44" s="246">
        <v>71.930000000000007</v>
      </c>
    </row>
    <row r="45" spans="3:10" hidden="1" outlineLevel="1">
      <c r="C45" s="34" t="s">
        <v>33</v>
      </c>
      <c r="D45" s="246">
        <v>32.542071128820311</v>
      </c>
      <c r="E45" s="246">
        <v>66.09</v>
      </c>
      <c r="F45" s="246">
        <v>89.74</v>
      </c>
      <c r="G45" s="246">
        <v>75.45</v>
      </c>
      <c r="H45" s="246">
        <v>77.900000000000006</v>
      </c>
      <c r="I45" s="246">
        <v>58.17</v>
      </c>
      <c r="J45" s="246">
        <v>65.400000000000006</v>
      </c>
    </row>
    <row r="46" spans="3:10" hidden="1" outlineLevel="1">
      <c r="C46" s="34" t="s">
        <v>34</v>
      </c>
      <c r="D46" s="246">
        <v>30.376754493967002</v>
      </c>
      <c r="E46" s="246">
        <v>57.02</v>
      </c>
      <c r="F46" s="246">
        <v>82.68</v>
      </c>
      <c r="G46" s="246">
        <v>55</v>
      </c>
      <c r="H46" s="246">
        <v>68.81</v>
      </c>
      <c r="I46" s="246">
        <v>44.37</v>
      </c>
      <c r="J46" s="246">
        <v>53.18</v>
      </c>
    </row>
    <row r="47" spans="3:10" hidden="1" outlineLevel="1">
      <c r="C47" s="34" t="s">
        <v>35</v>
      </c>
      <c r="D47" s="246">
        <v>33.400640236394977</v>
      </c>
      <c r="E47" s="246">
        <v>50.81</v>
      </c>
      <c r="F47" s="246">
        <v>75.86</v>
      </c>
      <c r="G47" s="246">
        <v>54.76</v>
      </c>
      <c r="H47" s="246">
        <v>63.32</v>
      </c>
      <c r="I47" s="246">
        <v>42.26</v>
      </c>
      <c r="J47" s="246">
        <v>49.85</v>
      </c>
    </row>
    <row r="48" spans="3:10" hidden="1" outlineLevel="1">
      <c r="C48" s="34" t="s">
        <v>36</v>
      </c>
      <c r="D48" s="246">
        <v>43.733070672248218</v>
      </c>
      <c r="E48" s="246">
        <v>60.65</v>
      </c>
      <c r="F48" s="246">
        <v>76.260000000000005</v>
      </c>
      <c r="G48" s="246">
        <v>61.92</v>
      </c>
      <c r="H48" s="246">
        <v>68.14</v>
      </c>
      <c r="I48" s="246">
        <v>49.57</v>
      </c>
      <c r="J48" s="246">
        <v>56.26</v>
      </c>
    </row>
    <row r="49" spans="3:10" hidden="1" outlineLevel="1">
      <c r="C49" s="34" t="s">
        <v>37</v>
      </c>
      <c r="D49" s="246">
        <v>67.367643437576945</v>
      </c>
      <c r="E49" s="246">
        <v>69.64</v>
      </c>
      <c r="F49" s="246">
        <v>89.02</v>
      </c>
      <c r="G49" s="246">
        <v>78.569999999999993</v>
      </c>
      <c r="H49" s="246">
        <v>80.430000000000007</v>
      </c>
      <c r="I49" s="246">
        <v>61.99</v>
      </c>
      <c r="J49" s="246">
        <v>68.63</v>
      </c>
    </row>
    <row r="50" spans="3:10" hidden="1" outlineLevel="1">
      <c r="C50" s="34" t="s">
        <v>38</v>
      </c>
      <c r="D50" s="246">
        <v>45.525732578182712</v>
      </c>
      <c r="E50" s="246">
        <v>69.569999999999993</v>
      </c>
      <c r="F50" s="246">
        <v>84.03</v>
      </c>
      <c r="G50" s="246">
        <v>84.6</v>
      </c>
      <c r="H50" s="246">
        <v>78.09</v>
      </c>
      <c r="I50" s="246">
        <v>67.23</v>
      </c>
      <c r="J50" s="246">
        <v>71.14</v>
      </c>
    </row>
    <row r="51" spans="3:10" hidden="1" outlineLevel="1">
      <c r="C51" s="34" t="s">
        <v>39</v>
      </c>
      <c r="D51" s="246">
        <v>46.092095542969709</v>
      </c>
      <c r="E51" s="246">
        <v>70.900000000000006</v>
      </c>
      <c r="F51" s="246">
        <v>88.11</v>
      </c>
      <c r="G51" s="246">
        <v>72.11</v>
      </c>
      <c r="H51" s="246">
        <v>78.88</v>
      </c>
      <c r="I51" s="246">
        <v>60.52</v>
      </c>
      <c r="J51" s="246">
        <v>67.13</v>
      </c>
    </row>
    <row r="52" spans="3:10" collapsed="1">
      <c r="C52" s="41">
        <v>2007</v>
      </c>
      <c r="D52" s="251">
        <v>40.431744263841992</v>
      </c>
      <c r="E52" s="251">
        <v>66.579105959965432</v>
      </c>
      <c r="F52" s="251">
        <v>81.96894051600475</v>
      </c>
      <c r="G52" s="251">
        <v>71.197347442058046</v>
      </c>
      <c r="H52" s="251">
        <v>73.969106148822718</v>
      </c>
      <c r="I52" s="251">
        <v>56.999413639152166</v>
      </c>
      <c r="J52" s="251">
        <v>63.166478987473681</v>
      </c>
    </row>
    <row r="53" spans="3:10" hidden="1" outlineLevel="1">
      <c r="C53" s="34" t="s">
        <v>28</v>
      </c>
      <c r="D53" s="246">
        <v>54.429943363703522</v>
      </c>
      <c r="E53" s="246">
        <v>58.34</v>
      </c>
      <c r="F53" s="246">
        <v>87.05</v>
      </c>
      <c r="G53" s="246">
        <v>81.5</v>
      </c>
      <c r="H53" s="246">
        <v>75.56</v>
      </c>
      <c r="I53" s="246">
        <v>60.79</v>
      </c>
      <c r="J53" s="246">
        <v>66.11</v>
      </c>
    </row>
    <row r="54" spans="3:10" hidden="1" outlineLevel="1">
      <c r="C54" s="34" t="s">
        <v>29</v>
      </c>
      <c r="D54" s="246">
        <v>46.889928589017487</v>
      </c>
      <c r="E54" s="246">
        <v>65.84</v>
      </c>
      <c r="F54" s="246">
        <v>80.97</v>
      </c>
      <c r="G54" s="246">
        <v>78.52</v>
      </c>
      <c r="H54" s="246">
        <v>74.459999999999994</v>
      </c>
      <c r="I54" s="246">
        <v>62.55</v>
      </c>
      <c r="J54" s="246">
        <v>66.84</v>
      </c>
    </row>
    <row r="55" spans="3:10" hidden="1" outlineLevel="1">
      <c r="C55" s="34" t="s">
        <v>30</v>
      </c>
      <c r="D55" s="246">
        <v>41.305097266683084</v>
      </c>
      <c r="E55" s="246">
        <v>72.89</v>
      </c>
      <c r="F55" s="246">
        <v>90.17</v>
      </c>
      <c r="G55" s="246">
        <v>69.2</v>
      </c>
      <c r="H55" s="246">
        <v>80.05</v>
      </c>
      <c r="I55" s="246">
        <v>62.27</v>
      </c>
      <c r="J55" s="246">
        <v>68.67</v>
      </c>
    </row>
    <row r="56" spans="3:10" hidden="1" outlineLevel="1">
      <c r="C56" s="34" t="s">
        <v>31</v>
      </c>
      <c r="D56" s="246">
        <v>35.168677665599603</v>
      </c>
      <c r="E56" s="246">
        <v>69.209999999999994</v>
      </c>
      <c r="F56" s="246">
        <v>87.75</v>
      </c>
      <c r="G56" s="246">
        <v>79.05</v>
      </c>
      <c r="H56" s="246">
        <v>78.67</v>
      </c>
      <c r="I56" s="246">
        <v>55.16</v>
      </c>
      <c r="J56" s="246">
        <v>63.63</v>
      </c>
    </row>
    <row r="57" spans="3:10" hidden="1" outlineLevel="1">
      <c r="C57" s="34" t="s">
        <v>32</v>
      </c>
      <c r="D57" s="246">
        <v>67.318394484117206</v>
      </c>
      <c r="E57" s="246">
        <v>84.28</v>
      </c>
      <c r="F57" s="246">
        <v>91.34</v>
      </c>
      <c r="G57" s="246">
        <v>94.46</v>
      </c>
      <c r="H57" s="246">
        <v>88.55</v>
      </c>
      <c r="I57" s="246">
        <v>75.069999999999993</v>
      </c>
      <c r="J57" s="246">
        <v>79.92</v>
      </c>
    </row>
    <row r="58" spans="3:10" hidden="1" outlineLevel="1">
      <c r="C58" s="34" t="s">
        <v>33</v>
      </c>
      <c r="D58" s="246">
        <v>48.544693425264711</v>
      </c>
      <c r="E58" s="246">
        <v>77.81</v>
      </c>
      <c r="F58" s="246">
        <v>85.64</v>
      </c>
      <c r="G58" s="246">
        <v>87.11</v>
      </c>
      <c r="H58" s="246">
        <v>81.94</v>
      </c>
      <c r="I58" s="246">
        <v>65.180000000000007</v>
      </c>
      <c r="J58" s="246">
        <v>71.22</v>
      </c>
    </row>
    <row r="59" spans="3:10" hidden="1" outlineLevel="1">
      <c r="C59" s="34" t="s">
        <v>34</v>
      </c>
      <c r="D59" s="246">
        <v>35.440203562340969</v>
      </c>
      <c r="E59" s="246">
        <v>64.099999999999994</v>
      </c>
      <c r="F59" s="246">
        <v>84.33</v>
      </c>
      <c r="G59" s="246">
        <v>74.38</v>
      </c>
      <c r="H59" s="246">
        <v>74.61</v>
      </c>
      <c r="I59" s="246">
        <v>49.91</v>
      </c>
      <c r="J59" s="246">
        <v>58.81</v>
      </c>
    </row>
    <row r="60" spans="3:10" hidden="1" outlineLevel="1">
      <c r="C60" s="34" t="s">
        <v>35</v>
      </c>
      <c r="D60" s="246">
        <v>38.660428465895102</v>
      </c>
      <c r="E60" s="246">
        <v>54.93</v>
      </c>
      <c r="F60" s="246">
        <v>76.989999999999995</v>
      </c>
      <c r="G60" s="246">
        <v>73.83</v>
      </c>
      <c r="H60" s="246">
        <v>67.86</v>
      </c>
      <c r="I60" s="246">
        <v>44.32</v>
      </c>
      <c r="J60" s="246">
        <v>52.8</v>
      </c>
    </row>
    <row r="61" spans="3:10" hidden="1" outlineLevel="1">
      <c r="C61" s="34" t="s">
        <v>36</v>
      </c>
      <c r="D61" s="246">
        <v>52.167938931297712</v>
      </c>
      <c r="E61" s="246">
        <v>67.08</v>
      </c>
      <c r="F61" s="246">
        <v>78.34</v>
      </c>
      <c r="G61" s="246">
        <v>90.41</v>
      </c>
      <c r="H61" s="246">
        <v>75.19</v>
      </c>
      <c r="I61" s="246">
        <v>58.15</v>
      </c>
      <c r="J61" s="246">
        <v>64.290000000000006</v>
      </c>
    </row>
    <row r="62" spans="3:10" hidden="1" outlineLevel="1">
      <c r="C62" s="34" t="s">
        <v>37</v>
      </c>
      <c r="D62" s="246">
        <v>61.605515882787493</v>
      </c>
      <c r="E62" s="246">
        <v>71.650000000000006</v>
      </c>
      <c r="F62" s="246">
        <v>81.900000000000006</v>
      </c>
      <c r="G62" s="246">
        <v>73.849999999999994</v>
      </c>
      <c r="H62" s="246">
        <v>76.739999999999995</v>
      </c>
      <c r="I62" s="246">
        <v>65.180000000000007</v>
      </c>
      <c r="J62" s="246">
        <v>69.349999999999994</v>
      </c>
    </row>
    <row r="63" spans="3:10" hidden="1" outlineLevel="1">
      <c r="C63" s="34" t="s">
        <v>38</v>
      </c>
      <c r="D63" s="246">
        <v>59.432933478735002</v>
      </c>
      <c r="E63" s="246">
        <v>71.400000000000006</v>
      </c>
      <c r="F63" s="246">
        <v>76.06</v>
      </c>
      <c r="G63" s="246">
        <v>77.16</v>
      </c>
      <c r="H63" s="246">
        <v>74.069999999999993</v>
      </c>
      <c r="I63" s="246">
        <v>69.67</v>
      </c>
      <c r="J63" s="246">
        <v>71.260000000000005</v>
      </c>
    </row>
    <row r="64" spans="3:10" hidden="1" outlineLevel="1">
      <c r="C64" s="34" t="s">
        <v>39</v>
      </c>
      <c r="D64" s="246">
        <v>52.99679881802512</v>
      </c>
      <c r="E64" s="246">
        <v>71.63</v>
      </c>
      <c r="F64" s="246">
        <v>80.09</v>
      </c>
      <c r="G64" s="246">
        <v>68.41</v>
      </c>
      <c r="H64" s="246">
        <v>74.849999999999994</v>
      </c>
      <c r="I64" s="246">
        <v>64.69</v>
      </c>
      <c r="J64" s="246">
        <v>68.349999999999994</v>
      </c>
    </row>
    <row r="65" spans="3:10" collapsed="1">
      <c r="C65" s="41">
        <v>2006</v>
      </c>
      <c r="D65" s="251">
        <v>49.717452682212695</v>
      </c>
      <c r="E65" s="251">
        <v>69.105981968760688</v>
      </c>
      <c r="F65" s="251">
        <v>83.449981218613942</v>
      </c>
      <c r="G65" s="251">
        <v>78.987084779238543</v>
      </c>
      <c r="H65" s="251">
        <v>76.915868386721101</v>
      </c>
      <c r="I65" s="251">
        <v>61.059167742418843</v>
      </c>
      <c r="J65" s="251">
        <v>66.771820821215186</v>
      </c>
    </row>
    <row r="66" spans="3:10" ht="15" customHeight="1">
      <c r="C66" s="591" t="s">
        <v>23</v>
      </c>
      <c r="D66" s="591"/>
      <c r="E66" s="591"/>
      <c r="F66" s="591"/>
      <c r="G66" s="591"/>
      <c r="H66" s="591"/>
      <c r="I66" s="591"/>
      <c r="J66" s="591"/>
    </row>
    <row r="68" spans="3:10" ht="30" customHeight="1"/>
    <row r="70" spans="3:10" ht="30" customHeight="1"/>
  </sheetData>
  <mergeCells count="2">
    <mergeCell ref="C3:J3"/>
    <mergeCell ref="C66:J6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C3:J53"/>
  <sheetViews>
    <sheetView showGridLines="0" showRowColHeaders="0" zoomScaleNormal="100" workbookViewId="0">
      <selection activeCell="L4" sqref="L4"/>
    </sheetView>
  </sheetViews>
  <sheetFormatPr baseColWidth="10" defaultRowHeight="15" outlineLevelRow="1"/>
  <cols>
    <col min="1" max="1" width="14.28515625" style="83" customWidth="1"/>
    <col min="2" max="8" width="11.42578125" style="83"/>
    <col min="9" max="9" width="14" style="83" customWidth="1"/>
    <col min="10" max="11" width="11.42578125" style="83"/>
    <col min="12" max="12" width="14.28515625" style="83" customWidth="1"/>
    <col min="13" max="16384" width="11.42578125" style="83"/>
  </cols>
  <sheetData>
    <row r="3" spans="3:10" ht="38.25" customHeight="1">
      <c r="C3" s="590" t="s">
        <v>225</v>
      </c>
      <c r="D3" s="590"/>
      <c r="E3" s="590"/>
      <c r="F3" s="590"/>
      <c r="G3" s="590"/>
      <c r="H3" s="590"/>
      <c r="I3" s="590"/>
      <c r="J3" s="590"/>
    </row>
    <row r="4" spans="3:10" ht="30">
      <c r="C4" s="108"/>
      <c r="D4" s="85" t="s">
        <v>226</v>
      </c>
      <c r="E4" s="85" t="s">
        <v>98</v>
      </c>
      <c r="F4" s="85" t="s">
        <v>99</v>
      </c>
      <c r="G4" s="85" t="s">
        <v>100</v>
      </c>
      <c r="H4" s="109" t="s">
        <v>25</v>
      </c>
      <c r="I4" s="109" t="s">
        <v>101</v>
      </c>
      <c r="J4" s="110" t="s">
        <v>27</v>
      </c>
    </row>
    <row r="5" spans="3:10">
      <c r="C5" s="34" t="s">
        <v>32</v>
      </c>
      <c r="D5" s="113">
        <f>IFERROR('tablas evol IO CAT '!D5/'tablas evol IO CAT '!D18-1,"-")</f>
        <v>0.18483776727087031</v>
      </c>
      <c r="E5" s="113">
        <f>IFERROR('tablas evol IO CAT '!E5/'tablas evol IO CAT '!E18-1,"-")</f>
        <v>-2.4185574319352643E-2</v>
      </c>
      <c r="F5" s="113">
        <f>IFERROR('tablas evol IO CAT '!F5/'tablas evol IO CAT '!F18-1,"-")</f>
        <v>0.26574651540010286</v>
      </c>
      <c r="G5" s="113">
        <f>IFERROR('tablas evol IO CAT '!G5/'tablas evol IO CAT '!G18-1,"-")</f>
        <v>8.4636812441220011E-2</v>
      </c>
      <c r="H5" s="113">
        <f>IFERROR('tablas evol IO CAT '!H5/'tablas evol IO CAT '!H18-1,"-")</f>
        <v>0.15145845123899071</v>
      </c>
      <c r="I5" s="113">
        <f>IFERROR('tablas evol IO CAT '!I5/'tablas evol IO CAT '!I18-1,"-")</f>
        <v>4.7908425554507028E-2</v>
      </c>
      <c r="J5" s="113">
        <f>IFERROR('tablas evol IO CAT '!J5/'tablas evol IO CAT '!J18-1,"-")</f>
        <v>9.2887423625169108E-2</v>
      </c>
    </row>
    <row r="6" spans="3:10">
      <c r="C6" s="34" t="s">
        <v>33</v>
      </c>
      <c r="D6" s="113">
        <f>IFERROR('tablas evol IO CAT '!D6/'tablas evol IO CAT '!D19-1,"-")</f>
        <v>-6.444136331498429E-2</v>
      </c>
      <c r="E6" s="113">
        <f>IFERROR('tablas evol IO CAT '!E6/'tablas evol IO CAT '!E19-1,"-")</f>
        <v>1.5355607684346184E-2</v>
      </c>
      <c r="F6" s="113">
        <f>IFERROR('tablas evol IO CAT '!F6/'tablas evol IO CAT '!F19-1,"-")</f>
        <v>0.18840998896293559</v>
      </c>
      <c r="G6" s="113">
        <f>IFERROR('tablas evol IO CAT '!G6/'tablas evol IO CAT '!G19-1,"-")</f>
        <v>-0.11452294591978984</v>
      </c>
      <c r="H6" s="113">
        <f>IFERROR('tablas evol IO CAT '!H6/'tablas evol IO CAT '!H19-1,"-")</f>
        <v>9.858553650449875E-2</v>
      </c>
      <c r="I6" s="113">
        <f>IFERROR('tablas evol IO CAT '!I6/'tablas evol IO CAT '!I19-1,"-")</f>
        <v>7.2234268783355482E-2</v>
      </c>
      <c r="J6" s="113">
        <f>IFERROR('tablas evol IO CAT '!J6/'tablas evol IO CAT '!J19-1,"-")</f>
        <v>8.6421700608978469E-2</v>
      </c>
    </row>
    <row r="7" spans="3:10">
      <c r="C7" s="34" t="s">
        <v>34</v>
      </c>
      <c r="D7" s="113">
        <f>IFERROR('tablas evol IO CAT '!D7/'tablas evol IO CAT '!D20-1,"-")</f>
        <v>0.53018174447155642</v>
      </c>
      <c r="E7" s="113">
        <f>IFERROR('tablas evol IO CAT '!E7/'tablas evol IO CAT '!E20-1,"-")</f>
        <v>-0.14096298041063082</v>
      </c>
      <c r="F7" s="113">
        <f>IFERROR('tablas evol IO CAT '!F7/'tablas evol IO CAT '!F20-1,"-")</f>
        <v>8.5329285274719391E-2</v>
      </c>
      <c r="G7" s="113">
        <f>IFERROR('tablas evol IO CAT '!G7/'tablas evol IO CAT '!G20-1,"-")</f>
        <v>-4.3467111168098427E-2</v>
      </c>
      <c r="H7" s="113">
        <f>IFERROR('tablas evol IO CAT '!H7/'tablas evol IO CAT '!H20-1,"-")</f>
        <v>1.6532917768500743E-2</v>
      </c>
      <c r="I7" s="113">
        <f>IFERROR('tablas evol IO CAT '!I7/'tablas evol IO CAT '!I20-1,"-")</f>
        <v>0.11555042355682388</v>
      </c>
      <c r="J7" s="113">
        <f>IFERROR('tablas evol IO CAT '!J7/'tablas evol IO CAT '!J20-1,"-")</f>
        <v>7.410205102281453E-2</v>
      </c>
    </row>
    <row r="8" spans="3:10">
      <c r="C8" s="34" t="s">
        <v>35</v>
      </c>
      <c r="D8" s="113">
        <f>IFERROR('tablas evol IO CAT '!D8/'tablas evol IO CAT '!D21-1,"-")</f>
        <v>-0.17769400892386822</v>
      </c>
      <c r="E8" s="113">
        <f>IFERROR('tablas evol IO CAT '!E8/'tablas evol IO CAT '!E21-1,"-")</f>
        <v>0.12691970808656095</v>
      </c>
      <c r="F8" s="113">
        <f>IFERROR('tablas evol IO CAT '!F8/'tablas evol IO CAT '!F21-1,"-")</f>
        <v>6.0383956666092642E-2</v>
      </c>
      <c r="G8" s="113">
        <f>IFERROR('tablas evol IO CAT '!G8/'tablas evol IO CAT '!G21-1,"-")</f>
        <v>-0.10637415404539385</v>
      </c>
      <c r="H8" s="113">
        <f>IFERROR('tablas evol IO CAT '!H8/'tablas evol IO CAT '!H21-1,"-")</f>
        <v>5.3648008435230654E-2</v>
      </c>
      <c r="I8" s="113">
        <f>IFERROR('tablas evol IO CAT '!I8/'tablas evol IO CAT '!I21-1,"-")</f>
        <v>2.989902069197492E-2</v>
      </c>
      <c r="J8" s="113">
        <f>IFERROR('tablas evol IO CAT '!J8/'tablas evol IO CAT '!J21-1,"-")</f>
        <v>4.7204919928343525E-2</v>
      </c>
    </row>
    <row r="9" spans="3:10">
      <c r="C9" s="34" t="s">
        <v>36</v>
      </c>
      <c r="D9" s="113">
        <f>IFERROR('tablas evol IO CAT '!D9/'tablas evol IO CAT '!D22-1,"-")</f>
        <v>0.23935998197661168</v>
      </c>
      <c r="E9" s="113">
        <f>IFERROR('tablas evol IO CAT '!E9/'tablas evol IO CAT '!E22-1,"-")</f>
        <v>-0.16871217296699037</v>
      </c>
      <c r="F9" s="113">
        <f>IFERROR('tablas evol IO CAT '!F9/'tablas evol IO CAT '!F22-1,"-")</f>
        <v>6.844942325214376E-3</v>
      </c>
      <c r="G9" s="113">
        <f>IFERROR('tablas evol IO CAT '!G9/'tablas evol IO CAT '!G22-1,"-")</f>
        <v>0.1396795343048578</v>
      </c>
      <c r="H9" s="113">
        <f>IFERROR('tablas evol IO CAT '!H9/'tablas evol IO CAT '!H22-1,"-")</f>
        <v>-2.3002214949271571E-2</v>
      </c>
      <c r="I9" s="113">
        <f>IFERROR('tablas evol IO CAT '!I9/'tablas evol IO CAT '!I22-1,"-")</f>
        <v>-8.5667876806398202E-2</v>
      </c>
      <c r="J9" s="113">
        <f>IFERROR('tablas evol IO CAT '!J9/'tablas evol IO CAT '!J22-1,"-")</f>
        <v>-5.466754919100647E-2</v>
      </c>
    </row>
    <row r="10" spans="3:10">
      <c r="C10" s="34" t="s">
        <v>37</v>
      </c>
      <c r="D10" s="113">
        <f>IFERROR('tablas evol IO CAT '!D10/'tablas evol IO CAT '!D23-1,"-")</f>
        <v>-0.11736335101687734</v>
      </c>
      <c r="E10" s="113">
        <f>IFERROR('tablas evol IO CAT '!E10/'tablas evol IO CAT '!E23-1,"-")</f>
        <v>1.3457207626390577E-3</v>
      </c>
      <c r="F10" s="113">
        <f>IFERROR('tablas evol IO CAT '!F10/'tablas evol IO CAT '!F23-1,"-")</f>
        <v>5.0465436606048408E-2</v>
      </c>
      <c r="G10" s="113">
        <f>IFERROR('tablas evol IO CAT '!G10/'tablas evol IO CAT '!G23-1,"-")</f>
        <v>0.40518121270966589</v>
      </c>
      <c r="H10" s="113">
        <f>IFERROR('tablas evol IO CAT '!H10/'tablas evol IO CAT '!H23-1,"-")</f>
        <v>6.3415670238230692E-2</v>
      </c>
      <c r="I10" s="113">
        <f>IFERROR('tablas evol IO CAT '!I10/'tablas evol IO CAT '!I23-1,"-")</f>
        <v>-2.7629814915420936E-2</v>
      </c>
      <c r="J10" s="113">
        <f>IFERROR('tablas evol IO CAT '!J10/'tablas evol IO CAT '!J23-1,"-")</f>
        <v>1.0425173550675959E-2</v>
      </c>
    </row>
    <row r="11" spans="3:10">
      <c r="C11" s="34" t="s">
        <v>38</v>
      </c>
      <c r="D11" s="113">
        <f>IFERROR('tablas evol IO CAT '!D11/'tablas evol IO CAT '!D24-1,"-")</f>
        <v>-9.6114129867496123E-2</v>
      </c>
      <c r="E11" s="113">
        <f>IFERROR('tablas evol IO CAT '!E11/'tablas evol IO CAT '!E24-1,"-")</f>
        <v>-2.8942705256940204E-2</v>
      </c>
      <c r="F11" s="113">
        <f>IFERROR('tablas evol IO CAT '!F11/'tablas evol IO CAT '!F24-1,"-")</f>
        <v>-6.1678594664931641E-2</v>
      </c>
      <c r="G11" s="113">
        <f>IFERROR('tablas evol IO CAT '!G11/'tablas evol IO CAT '!G24-1,"-")</f>
        <v>0.12188180143981264</v>
      </c>
      <c r="H11" s="113">
        <f>IFERROR('tablas evol IO CAT '!H11/'tablas evol IO CAT '!H24-1,"-")</f>
        <v>-3.2448377581120957E-2</v>
      </c>
      <c r="I11" s="113">
        <f>IFERROR('tablas evol IO CAT '!I11/'tablas evol IO CAT '!I24-1,"-")</f>
        <v>-3.0698135005776672E-2</v>
      </c>
      <c r="J11" s="113">
        <f>IFERROR('tablas evol IO CAT '!J11/'tablas evol IO CAT '!J24-1,"-")</f>
        <v>-2.931596091205213E-2</v>
      </c>
    </row>
    <row r="12" spans="3:10">
      <c r="C12" s="34" t="s">
        <v>39</v>
      </c>
      <c r="D12" s="113">
        <f>IFERROR('tablas evol IO CAT '!D12/'tablas evol IO CAT '!D25-1,"-")</f>
        <v>-0.13357774609320661</v>
      </c>
      <c r="E12" s="113">
        <f>IFERROR('tablas evol IO CAT '!E12/'tablas evol IO CAT '!E25-1,"-")</f>
        <v>9.2323964944091896E-2</v>
      </c>
      <c r="F12" s="113">
        <f>IFERROR('tablas evol IO CAT '!F12/'tablas evol IO CAT '!F25-1,"-")</f>
        <v>-5.681967644350927E-2</v>
      </c>
      <c r="G12" s="113">
        <f>IFERROR('tablas evol IO CAT '!G12/'tablas evol IO CAT '!G25-1,"-")</f>
        <v>0.24885131409667349</v>
      </c>
      <c r="H12" s="113">
        <f>IFERROR('tablas evol IO CAT '!H12/'tablas evol IO CAT '!H25-1,"-")</f>
        <v>1.7172295363480305E-2</v>
      </c>
      <c r="I12" s="113">
        <f>IFERROR('tablas evol IO CAT '!I12/'tablas evol IO CAT '!I25-1,"-")</f>
        <v>-5.8324855883350235E-2</v>
      </c>
      <c r="J12" s="113">
        <f>IFERROR('tablas evol IO CAT '!J12/'tablas evol IO CAT '!J25-1,"-")</f>
        <v>-2.4456090201683378E-2</v>
      </c>
    </row>
    <row r="13" spans="3:10" ht="30">
      <c r="C13" s="247" t="s">
        <v>221</v>
      </c>
      <c r="D13" s="114">
        <v>3.1041519155587949E-3</v>
      </c>
      <c r="E13" s="114">
        <v>-1.5590650213822221E-2</v>
      </c>
      <c r="F13" s="114">
        <v>6.9270223077383397E-2</v>
      </c>
      <c r="G13" s="114">
        <v>7.5703095582815072E-2</v>
      </c>
      <c r="H13" s="114">
        <v>4.5162418519454794E-2</v>
      </c>
      <c r="I13" s="114">
        <v>4.4880953186055006E-3</v>
      </c>
      <c r="J13" s="114">
        <v>2.5121666394654296E-2</v>
      </c>
    </row>
    <row r="14" spans="3:10" hidden="1" outlineLevel="1">
      <c r="C14" s="34" t="s">
        <v>28</v>
      </c>
      <c r="D14" s="113">
        <f>IFERROR('tablas evol IO CAT '!D14/'tablas evol IO CAT '!D27-1,"-")</f>
        <v>-6.4108813711780455E-2</v>
      </c>
      <c r="E14" s="113">
        <f>IFERROR('tablas evol IO CAT '!E14/'tablas evol IO CAT '!E27-1,"-")</f>
        <v>-3.3639003222092234E-2</v>
      </c>
      <c r="F14" s="113">
        <f>IFERROR('tablas evol IO CAT '!F14/'tablas evol IO CAT '!F27-1,"-")</f>
        <v>-0.20256304128859304</v>
      </c>
      <c r="G14" s="113">
        <f>IFERROR('tablas evol IO CAT '!G14/'tablas evol IO CAT '!G27-1,"-")</f>
        <v>0.29416812670322035</v>
      </c>
      <c r="H14" s="113">
        <f>IFERROR('tablas evol IO CAT '!H14/'tablas evol IO CAT '!H27-1,"-")</f>
        <v>-0.10652815222583856</v>
      </c>
      <c r="I14" s="113">
        <f>IFERROR('tablas evol IO CAT '!I14/'tablas evol IO CAT '!I27-1,"-")</f>
        <v>-0.10137858807062816</v>
      </c>
      <c r="J14" s="113">
        <f>IFERROR('tablas evol IO CAT '!J14/'tablas evol IO CAT '!J27-1,"-")</f>
        <v>-0.10285861730330104</v>
      </c>
    </row>
    <row r="15" spans="3:10" hidden="1" outlineLevel="1">
      <c r="C15" s="34" t="s">
        <v>29</v>
      </c>
      <c r="D15" s="113">
        <f>IFERROR('tablas evol IO CAT '!D15/'tablas evol IO CAT '!D28-1,"-")</f>
        <v>0.91157477371678053</v>
      </c>
      <c r="E15" s="113">
        <f>IFERROR('tablas evol IO CAT '!E15/'tablas evol IO CAT '!E28-1,"-")</f>
        <v>-0.13298627926662476</v>
      </c>
      <c r="F15" s="113">
        <f>IFERROR('tablas evol IO CAT '!F15/'tablas evol IO CAT '!F28-1,"-")</f>
        <v>-0.13224797302510338</v>
      </c>
      <c r="G15" s="113">
        <f>IFERROR('tablas evol IO CAT '!G15/'tablas evol IO CAT '!G28-1,"-")</f>
        <v>0.17934019401174228</v>
      </c>
      <c r="H15" s="113">
        <f>IFERROR('tablas evol IO CAT '!H15/'tablas evol IO CAT '!H28-1,"-")</f>
        <v>-7.6766703357305954E-2</v>
      </c>
      <c r="I15" s="113">
        <f>IFERROR('tablas evol IO CAT '!I15/'tablas evol IO CAT '!I28-1,"-")</f>
        <v>-0.19244024573619145</v>
      </c>
      <c r="J15" s="113">
        <f>IFERROR('tablas evol IO CAT '!J15/'tablas evol IO CAT '!J28-1,"-")</f>
        <v>-0.14628822307754163</v>
      </c>
    </row>
    <row r="16" spans="3:10" hidden="1" outlineLevel="1">
      <c r="C16" s="34" t="s">
        <v>30</v>
      </c>
      <c r="D16" s="113">
        <f>IFERROR('tablas evol IO CAT '!D16/'tablas evol IO CAT '!D29-1,"-")</f>
        <v>1.4549834781334949</v>
      </c>
      <c r="E16" s="113">
        <f>IFERROR('tablas evol IO CAT '!E16/'tablas evol IO CAT '!E29-1,"-")</f>
        <v>-9.2234431470161304E-2</v>
      </c>
      <c r="F16" s="113">
        <f>IFERROR('tablas evol IO CAT '!F16/'tablas evol IO CAT '!F29-1,"-")</f>
        <v>-6.4843078517452746E-2</v>
      </c>
      <c r="G16" s="113">
        <f>IFERROR('tablas evol IO CAT '!G16/'tablas evol IO CAT '!G29-1,"-")</f>
        <v>9.2312797123331292E-2</v>
      </c>
      <c r="H16" s="113">
        <f>IFERROR('tablas evol IO CAT '!H16/'tablas evol IO CAT '!H29-1,"-")</f>
        <v>-3.6929329567154778E-2</v>
      </c>
      <c r="I16" s="113">
        <f>IFERROR('tablas evol IO CAT '!I16/'tablas evol IO CAT '!I29-1,"-")</f>
        <v>-0.10892822250879153</v>
      </c>
      <c r="J16" s="113">
        <f>IFERROR('tablas evol IO CAT '!J16/'tablas evol IO CAT '!J29-1,"-")</f>
        <v>-7.6389978389645563E-2</v>
      </c>
    </row>
    <row r="17" spans="3:10" hidden="1" outlineLevel="1">
      <c r="C17" s="34" t="s">
        <v>31</v>
      </c>
      <c r="D17" s="113">
        <f>IFERROR('tablas evol IO CAT '!D17/'tablas evol IO CAT '!D30-1,"-")</f>
        <v>0.11730677544975476</v>
      </c>
      <c r="E17" s="113">
        <f>IFERROR('tablas evol IO CAT '!E17/'tablas evol IO CAT '!E30-1,"-")</f>
        <v>-0.13190642110502737</v>
      </c>
      <c r="F17" s="113">
        <f>IFERROR('tablas evol IO CAT '!F17/'tablas evol IO CAT '!F30-1,"-")</f>
        <v>-1.3794009458749534E-2</v>
      </c>
      <c r="G17" s="113">
        <f>IFERROR('tablas evol IO CAT '!G17/'tablas evol IO CAT '!G30-1,"-")</f>
        <v>-0.16341364921254553</v>
      </c>
      <c r="H17" s="113">
        <f>IFERROR('tablas evol IO CAT '!H17/'tablas evol IO CAT '!H30-1,"-")</f>
        <v>-6.1118335500650045E-2</v>
      </c>
      <c r="I17" s="113">
        <f>IFERROR('tablas evol IO CAT '!I17/'tablas evol IO CAT '!I30-1,"-")</f>
        <v>-0.10077204388459982</v>
      </c>
      <c r="J17" s="113">
        <f>IFERROR('tablas evol IO CAT '!J17/'tablas evol IO CAT '!J30-1,"-")</f>
        <v>-8.1639865700653846E-2</v>
      </c>
    </row>
    <row r="18" spans="3:10" hidden="1" outlineLevel="1">
      <c r="C18" s="34" t="s">
        <v>32</v>
      </c>
      <c r="D18" s="113">
        <f>IFERROR('tablas evol IO CAT '!D18/'tablas evol IO CAT '!D31-1,"-")</f>
        <v>-0.1781984920759242</v>
      </c>
      <c r="E18" s="113">
        <f>IFERROR('tablas evol IO CAT '!E18/'tablas evol IO CAT '!E31-1,"-")</f>
        <v>-8.8199595414700016E-2</v>
      </c>
      <c r="F18" s="113">
        <f>IFERROR('tablas evol IO CAT '!F18/'tablas evol IO CAT '!F31-1,"-")</f>
        <v>-0.17467984722534258</v>
      </c>
      <c r="G18" s="113">
        <f>IFERROR('tablas evol IO CAT '!G18/'tablas evol IO CAT '!G31-1,"-")</f>
        <v>-0.10625822663635276</v>
      </c>
      <c r="H18" s="113">
        <f>IFERROR('tablas evol IO CAT '!H18/'tablas evol IO CAT '!H31-1,"-")</f>
        <v>-0.12766481823783116</v>
      </c>
      <c r="I18" s="113">
        <f>IFERROR('tablas evol IO CAT '!I18/'tablas evol IO CAT '!I31-1,"-")</f>
        <v>-7.7513546056592442E-2</v>
      </c>
      <c r="J18" s="113">
        <f>IFERROR('tablas evol IO CAT '!J18/'tablas evol IO CAT '!J31-1,"-")</f>
        <v>-9.7954640322805098E-2</v>
      </c>
    </row>
    <row r="19" spans="3:10" hidden="1" outlineLevel="1">
      <c r="C19" s="34" t="s">
        <v>33</v>
      </c>
      <c r="D19" s="113">
        <f>IFERROR('tablas evol IO CAT '!D19/'tablas evol IO CAT '!D32-1,"-")</f>
        <v>1.3616591045272686</v>
      </c>
      <c r="E19" s="113">
        <f>IFERROR('tablas evol IO CAT '!E19/'tablas evol IO CAT '!E32-1,"-")</f>
        <v>-0.21092757306226173</v>
      </c>
      <c r="F19" s="113">
        <f>IFERROR('tablas evol IO CAT '!F19/'tablas evol IO CAT '!F32-1,"-")</f>
        <v>-0.10539273153575612</v>
      </c>
      <c r="G19" s="113">
        <f>IFERROR('tablas evol IO CAT '!G19/'tablas evol IO CAT '!G32-1,"-")</f>
        <v>0.15254752851711029</v>
      </c>
      <c r="H19" s="113">
        <f>IFERROR('tablas evol IO CAT '!H19/'tablas evol IO CAT '!H32-1,"-")</f>
        <v>-9.3659180977543E-2</v>
      </c>
      <c r="I19" s="113">
        <f>IFERROR('tablas evol IO CAT '!I19/'tablas evol IO CAT '!I32-1,"-")</f>
        <v>-0.13268659051791576</v>
      </c>
      <c r="J19" s="113">
        <f>IFERROR('tablas evol IO CAT '!J19/'tablas evol IO CAT '!J32-1,"-")</f>
        <v>-0.11617345443891014</v>
      </c>
    </row>
    <row r="20" spans="3:10" hidden="1" outlineLevel="1">
      <c r="C20" s="34" t="s">
        <v>34</v>
      </c>
      <c r="D20" s="113">
        <f>IFERROR('tablas evol IO CAT '!D20/'tablas evol IO CAT '!D33-1,"-")</f>
        <v>-0.12252909003530899</v>
      </c>
      <c r="E20" s="113">
        <f>IFERROR('tablas evol IO CAT '!E20/'tablas evol IO CAT '!E33-1,"-")</f>
        <v>-0.1867260784769107</v>
      </c>
      <c r="F20" s="113">
        <f>IFERROR('tablas evol IO CAT '!F20/'tablas evol IO CAT '!F33-1,"-")</f>
        <v>-4.7851264419723982E-2</v>
      </c>
      <c r="G20" s="113">
        <f>IFERROR('tablas evol IO CAT '!G20/'tablas evol IO CAT '!G33-1,"-")</f>
        <v>-8.6266612968183609E-2</v>
      </c>
      <c r="H20" s="113">
        <f>IFERROR('tablas evol IO CAT '!H20/'tablas evol IO CAT '!H33-1,"-")</f>
        <v>-9.1644514921422449E-2</v>
      </c>
      <c r="I20" s="113">
        <f>IFERROR('tablas evol IO CAT '!I20/'tablas evol IO CAT '!I33-1,"-")</f>
        <v>-0.24416767027388397</v>
      </c>
      <c r="J20" s="113">
        <f>IFERROR('tablas evol IO CAT '!J20/'tablas evol IO CAT '!J33-1,"-")</f>
        <v>-0.18027091826062336</v>
      </c>
    </row>
    <row r="21" spans="3:10" hidden="1" outlineLevel="1">
      <c r="C21" s="34" t="s">
        <v>35</v>
      </c>
      <c r="D21" s="113">
        <f>IFERROR('tablas evol IO CAT '!D21/'tablas evol IO CAT '!D34-1,"-")</f>
        <v>0.18248130727668532</v>
      </c>
      <c r="E21" s="113">
        <f>IFERROR('tablas evol IO CAT '!E21/'tablas evol IO CAT '!E34-1,"-")</f>
        <v>-0.26166077738515903</v>
      </c>
      <c r="F21" s="113">
        <f>IFERROR('tablas evol IO CAT '!F21/'tablas evol IO CAT '!F34-1,"-")</f>
        <v>-0.10707323865218599</v>
      </c>
      <c r="G21" s="113">
        <f>IFERROR('tablas evol IO CAT '!G21/'tablas evol IO CAT '!G34-1,"-")</f>
        <v>-0.16039576365663333</v>
      </c>
      <c r="H21" s="113">
        <f>IFERROR('tablas evol IO CAT '!H21/'tablas evol IO CAT '!H34-1,"-")</f>
        <v>-0.15095208845208852</v>
      </c>
      <c r="I21" s="113">
        <f>IFERROR('tablas evol IO CAT '!I21/'tablas evol IO CAT '!I34-1,"-")</f>
        <v>-0.14598370197904542</v>
      </c>
      <c r="J21" s="113">
        <f>IFERROR('tablas evol IO CAT '!J21/'tablas evol IO CAT '!J34-1,"-")</f>
        <v>-0.14909019761299158</v>
      </c>
    </row>
    <row r="22" spans="3:10" hidden="1" outlineLevel="1">
      <c r="C22" s="34" t="s">
        <v>36</v>
      </c>
      <c r="D22" s="113">
        <f>IFERROR('tablas evol IO CAT '!D22/'tablas evol IO CAT '!D35-1,"-")</f>
        <v>0.48782457885667685</v>
      </c>
      <c r="E22" s="113">
        <f>IFERROR('tablas evol IO CAT '!E22/'tablas evol IO CAT '!E35-1,"-")</f>
        <v>-5.582483703827501E-2</v>
      </c>
      <c r="F22" s="113">
        <f>IFERROR('tablas evol IO CAT '!F22/'tablas evol IO CAT '!F35-1,"-")</f>
        <v>-6.1794660060555895E-2</v>
      </c>
      <c r="G22" s="113">
        <f>IFERROR('tablas evol IO CAT '!G22/'tablas evol IO CAT '!G35-1,"-")</f>
        <v>-0.20470854840740282</v>
      </c>
      <c r="H22" s="113">
        <f>IFERROR('tablas evol IO CAT '!H22/'tablas evol IO CAT '!H35-1,"-")</f>
        <v>-6.9867060561299876E-2</v>
      </c>
      <c r="I22" s="113">
        <f>IFERROR('tablas evol IO CAT '!I22/'tablas evol IO CAT '!I35-1,"-")</f>
        <v>-9.0739705608347432E-2</v>
      </c>
      <c r="J22" s="113">
        <f>IFERROR('tablas evol IO CAT '!J22/'tablas evol IO CAT '!J35-1,"-")</f>
        <v>-8.2440931497535286E-2</v>
      </c>
    </row>
    <row r="23" spans="3:10" hidden="1" outlineLevel="1">
      <c r="C23" s="34" t="s">
        <v>37</v>
      </c>
      <c r="D23" s="113">
        <f>IFERROR('tablas evol IO CAT '!D23/'tablas evol IO CAT '!D36-1,"-")</f>
        <v>7.4766819711181487E-2</v>
      </c>
      <c r="E23" s="113">
        <f>IFERROR('tablas evol IO CAT '!E23/'tablas evol IO CAT '!E36-1,"-")</f>
        <v>-8.3933870284018663E-2</v>
      </c>
      <c r="F23" s="113">
        <f>IFERROR('tablas evol IO CAT '!F23/'tablas evol IO CAT '!F36-1,"-")</f>
        <v>-0.19348659003831414</v>
      </c>
      <c r="G23" s="113">
        <f>IFERROR('tablas evol IO CAT '!G23/'tablas evol IO CAT '!G36-1,"-")</f>
        <v>-0.38269424823410703</v>
      </c>
      <c r="H23" s="113">
        <f>IFERROR('tablas evol IO CAT '!H23/'tablas evol IO CAT '!H36-1,"-")</f>
        <v>-0.17677286742034948</v>
      </c>
      <c r="I23" s="113">
        <f>IFERROR('tablas evol IO CAT '!I23/'tablas evol IO CAT '!I36-1,"-")</f>
        <v>-0.15028563058444411</v>
      </c>
      <c r="J23" s="113">
        <f>IFERROR('tablas evol IO CAT '!J23/'tablas evol IO CAT '!J36-1,"-")</f>
        <v>-0.16102521242512902</v>
      </c>
    </row>
    <row r="24" spans="3:10" hidden="1" outlineLevel="1">
      <c r="C24" s="34" t="s">
        <v>38</v>
      </c>
      <c r="D24" s="113">
        <f>IFERROR('tablas evol IO CAT '!D24/'tablas evol IO CAT '!D37-1,"-")</f>
        <v>0.18128866710242209</v>
      </c>
      <c r="E24" s="113">
        <f>IFERROR('tablas evol IO CAT '!E24/'tablas evol IO CAT '!E37-1,"-")</f>
        <v>-4.2285391033799913E-2</v>
      </c>
      <c r="F24" s="113">
        <f>IFERROR('tablas evol IO CAT '!F24/'tablas evol IO CAT '!F37-1,"-")</f>
        <v>-0.11970217640320735</v>
      </c>
      <c r="G24" s="113">
        <f>IFERROR('tablas evol IO CAT '!G24/'tablas evol IO CAT '!G37-1,"-")</f>
        <v>-0.22799534703373414</v>
      </c>
      <c r="H24" s="113">
        <f>IFERROR('tablas evol IO CAT '!H24/'tablas evol IO CAT '!H37-1,"-")</f>
        <v>-0.10317460317460314</v>
      </c>
      <c r="I24" s="113">
        <f>IFERROR('tablas evol IO CAT '!I24/'tablas evol IO CAT '!I37-1,"-")</f>
        <v>-0.15518683770217512</v>
      </c>
      <c r="J24" s="113">
        <f>IFERROR('tablas evol IO CAT '!J24/'tablas evol IO CAT '!J37-1,"-")</f>
        <v>-0.13509525087201513</v>
      </c>
    </row>
    <row r="25" spans="3:10" hidden="1" outlineLevel="1">
      <c r="C25" s="34" t="s">
        <v>39</v>
      </c>
      <c r="D25" s="113">
        <f>IFERROR('tablas evol IO CAT '!D25/'tablas evol IO CAT '!D38-1,"-")</f>
        <v>0.25642887701391182</v>
      </c>
      <c r="E25" s="113">
        <f>IFERROR('tablas evol IO CAT '!E25/'tablas evol IO CAT '!E38-1,"-")</f>
        <v>-7.5310884448791193E-2</v>
      </c>
      <c r="F25" s="113">
        <f>IFERROR('tablas evol IO CAT '!F25/'tablas evol IO CAT '!F38-1,"-")</f>
        <v>-9.7780942209564459E-2</v>
      </c>
      <c r="G25" s="113">
        <f>IFERROR('tablas evol IO CAT '!G25/'tablas evol IO CAT '!G38-1,"-")</f>
        <v>-0.23934013700545231</v>
      </c>
      <c r="H25" s="113">
        <f>IFERROR('tablas evol IO CAT '!H25/'tablas evol IO CAT '!H38-1,"-")</f>
        <v>-9.7507426062249936E-2</v>
      </c>
      <c r="I25" s="113">
        <f>IFERROR('tablas evol IO CAT '!I25/'tablas evol IO CAT '!I38-1,"-")</f>
        <v>-0.10649901530071215</v>
      </c>
      <c r="J25" s="113">
        <f>IFERROR('tablas evol IO CAT '!J25/'tablas evol IO CAT '!J38-1,"-")</f>
        <v>-0.10324693819424668</v>
      </c>
    </row>
    <row r="26" spans="3:10" collapsed="1">
      <c r="C26" s="39">
        <v>2009</v>
      </c>
      <c r="D26" s="115">
        <f>IFERROR('tablas evol IO CAT '!D26/'tablas evol IO CAT '!D39-1,"-")</f>
        <v>0.30610729462097108</v>
      </c>
      <c r="E26" s="115">
        <f>IFERROR('tablas evol IO CAT '!E26/'tablas evol IO CAT '!E39-1,"-")</f>
        <v>-0.11552201349706293</v>
      </c>
      <c r="F26" s="115">
        <f>IFERROR('tablas evol IO CAT '!F26/'tablas evol IO CAT '!F39-1,"-")</f>
        <v>-0.11265929498603622</v>
      </c>
      <c r="G26" s="115">
        <f>IFERROR('tablas evol IO CAT '!G26/'tablas evol IO CAT '!G39-1,"-")</f>
        <v>-8.9646387556438833E-2</v>
      </c>
      <c r="H26" s="115">
        <f>IFERROR('tablas evol IO CAT '!H26/'tablas evol IO CAT '!H39-1,"-")</f>
        <v>-0.10072725736879351</v>
      </c>
      <c r="I26" s="115">
        <f>IFERROR('tablas evol IO CAT '!I26/'tablas evol IO CAT '!I39-1,"-")</f>
        <v>-0.13406860046160374</v>
      </c>
      <c r="J26" s="115">
        <f>IFERROR('tablas evol IO CAT '!J26/'tablas evol IO CAT '!J39-1,"-")</f>
        <v>-0.12002217254634506</v>
      </c>
    </row>
    <row r="27" spans="3:10" hidden="1" outlineLevel="1">
      <c r="C27" s="34" t="s">
        <v>28</v>
      </c>
      <c r="D27" s="113">
        <f>IFERROR('tablas evol IO CAT '!D27/'tablas evol IO CAT '!D40-1,"-")</f>
        <v>0.16158315177923033</v>
      </c>
      <c r="E27" s="113">
        <f>IFERROR('tablas evol IO CAT '!E27/'tablas evol IO CAT '!E40-1,"-")</f>
        <v>-6.7284641201853956E-2</v>
      </c>
      <c r="F27" s="113">
        <f>IFERROR('tablas evol IO CAT '!F27/'tablas evol IO CAT '!F40-1,"-")</f>
        <v>6.6071194010245637E-2</v>
      </c>
      <c r="G27" s="113">
        <f>IFERROR('tablas evol IO CAT '!G27/'tablas evol IO CAT '!G40-1,"-")</f>
        <v>-0.24188385916780974</v>
      </c>
      <c r="H27" s="113">
        <f>IFERROR('tablas evol IO CAT '!H27/'tablas evol IO CAT '!H40-1,"-")</f>
        <v>-4.1919629950853965E-3</v>
      </c>
      <c r="I27" s="113">
        <f>IFERROR('tablas evol IO CAT '!I27/'tablas evol IO CAT '!I40-1,"-")</f>
        <v>-0.14517859880423123</v>
      </c>
      <c r="J27" s="113">
        <f>IFERROR('tablas evol IO CAT '!J27/'tablas evol IO CAT '!J40-1,"-")</f>
        <v>-9.1181763647270597E-2</v>
      </c>
    </row>
    <row r="28" spans="3:10" hidden="1" outlineLevel="1">
      <c r="C28" s="34" t="s">
        <v>29</v>
      </c>
      <c r="D28" s="113">
        <f>IFERROR('tablas evol IO CAT '!D28/'tablas evol IO CAT '!D41-1,"-")</f>
        <v>-0.20920941968040363</v>
      </c>
      <c r="E28" s="113">
        <f>IFERROR('tablas evol IO CAT '!E28/'tablas evol IO CAT '!E41-1,"-")</f>
        <v>-0.12783477321814252</v>
      </c>
      <c r="F28" s="113">
        <f>IFERROR('tablas evol IO CAT '!F28/'tablas evol IO CAT '!F41-1,"-")</f>
        <v>-6.3412759415834019E-2</v>
      </c>
      <c r="G28" s="113">
        <f>IFERROR('tablas evol IO CAT '!G28/'tablas evol IO CAT '!G41-1,"-")</f>
        <v>-0.13688888888888895</v>
      </c>
      <c r="H28" s="113">
        <f>IFERROR('tablas evol IO CAT '!H28/'tablas evol IO CAT '!H41-1,"-")</f>
        <v>-9.5717884130982478E-2</v>
      </c>
      <c r="I28" s="113">
        <f>IFERROR('tablas evol IO CAT '!I28/'tablas evol IO CAT '!I41-1,"-")</f>
        <v>-5.6485034535686984E-2</v>
      </c>
      <c r="J28" s="113">
        <f>IFERROR('tablas evol IO CAT '!J28/'tablas evol IO CAT '!J41-1,"-")</f>
        <v>-7.1967498549042386E-2</v>
      </c>
    </row>
    <row r="29" spans="3:10" hidden="1" outlineLevel="1">
      <c r="C29" s="34" t="s">
        <v>30</v>
      </c>
      <c r="D29" s="113">
        <f>IFERROR('tablas evol IO CAT '!D29/'tablas evol IO CAT '!D42-1,"-")</f>
        <v>-0.35993073131743702</v>
      </c>
      <c r="E29" s="113">
        <f>IFERROR('tablas evol IO CAT '!E29/'tablas evol IO CAT '!E42-1,"-")</f>
        <v>-9.4471359361641638E-2</v>
      </c>
      <c r="F29" s="113">
        <f>IFERROR('tablas evol IO CAT '!F29/'tablas evol IO CAT '!F42-1,"-")</f>
        <v>7.1664247063481623E-2</v>
      </c>
      <c r="G29" s="113">
        <f>IFERROR('tablas evol IO CAT '!G29/'tablas evol IO CAT '!G42-1,"-")</f>
        <v>-6.2397860644777925E-2</v>
      </c>
      <c r="H29" s="113">
        <f>IFERROR('tablas evol IO CAT '!H29/'tablas evol IO CAT '!H42-1,"-")</f>
        <v>-2.9502669289127592E-3</v>
      </c>
      <c r="I29" s="113">
        <f>IFERROR('tablas evol IO CAT '!I29/'tablas evol IO CAT '!I42-1,"-")</f>
        <v>-3.6543654365436384E-2</v>
      </c>
      <c r="J29" s="113">
        <f>IFERROR('tablas evol IO CAT '!J29/'tablas evol IO CAT '!J42-1,"-")</f>
        <v>-2.1540469973890364E-2</v>
      </c>
    </row>
    <row r="30" spans="3:10" hidden="1" outlineLevel="1">
      <c r="C30" s="34" t="s">
        <v>31</v>
      </c>
      <c r="D30" s="113">
        <f>IFERROR('tablas evol IO CAT '!D30/'tablas evol IO CAT '!D43-1,"-")</f>
        <v>0.35354881706097974</v>
      </c>
      <c r="E30" s="113">
        <f>IFERROR('tablas evol IO CAT '!E30/'tablas evol IO CAT '!E43-1,"-")</f>
        <v>-0.10816809707013908</v>
      </c>
      <c r="F30" s="113">
        <f>IFERROR('tablas evol IO CAT '!F30/'tablas evol IO CAT '!F43-1,"-")</f>
        <v>-6.3369016857388827E-2</v>
      </c>
      <c r="G30" s="113">
        <f>IFERROR('tablas evol IO CAT '!G30/'tablas evol IO CAT '!G43-1,"-")</f>
        <v>0.15590477672319913</v>
      </c>
      <c r="H30" s="113">
        <f>IFERROR('tablas evol IO CAT '!H30/'tablas evol IO CAT '!H43-1,"-")</f>
        <v>-4.5379310344827672E-2</v>
      </c>
      <c r="I30" s="113">
        <f>IFERROR('tablas evol IO CAT '!I30/'tablas evol IO CAT '!I43-1,"-")</f>
        <v>-2.6342451874367123E-3</v>
      </c>
      <c r="J30" s="113">
        <f>IFERROR('tablas evol IO CAT '!J30/'tablas evol IO CAT '!J43-1,"-")</f>
        <v>-2.1611341632088554E-2</v>
      </c>
    </row>
    <row r="31" spans="3:10" hidden="1" outlineLevel="1">
      <c r="C31" s="34" t="s">
        <v>32</v>
      </c>
      <c r="D31" s="113">
        <f>IFERROR('tablas evol IO CAT '!D31/'tablas evol IO CAT '!D44-1,"-")</f>
        <v>0.33750854161889476</v>
      </c>
      <c r="E31" s="113">
        <f>IFERROR('tablas evol IO CAT '!E31/'tablas evol IO CAT '!E44-1,"-")</f>
        <v>-7.0918431274276328E-2</v>
      </c>
      <c r="F31" s="113">
        <f>IFERROR('tablas evol IO CAT '!F31/'tablas evol IO CAT '!F44-1,"-")</f>
        <v>2.7232864066466744E-2</v>
      </c>
      <c r="G31" s="113">
        <f>IFERROR('tablas evol IO CAT '!G31/'tablas evol IO CAT '!G44-1,"-")</f>
        <v>-0.13407937001347026</v>
      </c>
      <c r="H31" s="113">
        <f>IFERROR('tablas evol IO CAT '!H31/'tablas evol IO CAT '!H44-1,"-")</f>
        <v>-3.0581770397801744E-2</v>
      </c>
      <c r="I31" s="113">
        <f>IFERROR('tablas evol IO CAT '!I31/'tablas evol IO CAT '!I44-1,"-")</f>
        <v>2.0270270270270174E-2</v>
      </c>
      <c r="J31" s="113">
        <f>IFERROR('tablas evol IO CAT '!J31/'tablas evol IO CAT '!J44-1,"-")</f>
        <v>-8.3414430696515662E-4</v>
      </c>
    </row>
    <row r="32" spans="3:10" hidden="1" outlineLevel="1">
      <c r="C32" s="34" t="s">
        <v>33</v>
      </c>
      <c r="D32" s="113">
        <f>IFERROR('tablas evol IO CAT '!D32/'tablas evol IO CAT '!D45-1,"-")</f>
        <v>-0.438843298163345</v>
      </c>
      <c r="E32" s="113">
        <f>IFERROR('tablas evol IO CAT '!E32/'tablas evol IO CAT '!E45-1,"-")</f>
        <v>7.1720381298229663E-2</v>
      </c>
      <c r="F32" s="113">
        <f>IFERROR('tablas evol IO CAT '!F32/'tablas evol IO CAT '!F45-1,"-")</f>
        <v>-4.9476264764876321E-2</v>
      </c>
      <c r="G32" s="113">
        <f>IFERROR('tablas evol IO CAT '!G32/'tablas evol IO CAT '!G45-1,"-")</f>
        <v>-0.12856196156394972</v>
      </c>
      <c r="H32" s="113">
        <f>IFERROR('tablas evol IO CAT '!H32/'tablas evol IO CAT '!H45-1,"-")</f>
        <v>-2.8241335044929428E-2</v>
      </c>
      <c r="I32" s="113">
        <f>IFERROR('tablas evol IO CAT '!I32/'tablas evol IO CAT '!I45-1,"-")</f>
        <v>9.867629362214192E-2</v>
      </c>
      <c r="J32" s="113">
        <f>IFERROR('tablas evol IO CAT '!J32/'tablas evol IO CAT '!J45-1,"-")</f>
        <v>4.3730886850152917E-2</v>
      </c>
    </row>
    <row r="33" spans="3:10" hidden="1" outlineLevel="1">
      <c r="C33" s="34" t="s">
        <v>34</v>
      </c>
      <c r="D33" s="113">
        <f>IFERROR('tablas evol IO CAT '!D33/'tablas evol IO CAT '!D46-1,"-")</f>
        <v>-8.676889409286348E-3</v>
      </c>
      <c r="E33" s="113">
        <f>IFERROR('tablas evol IO CAT '!E33/'tablas evol IO CAT '!E46-1,"-")</f>
        <v>9.5931252192213323E-2</v>
      </c>
      <c r="F33" s="113">
        <f>IFERROR('tablas evol IO CAT '!F33/'tablas evol IO CAT '!F46-1,"-")</f>
        <v>-9.4702467343976915E-2</v>
      </c>
      <c r="G33" s="113">
        <f>IFERROR('tablas evol IO CAT '!G33/'tablas evol IO CAT '!G46-1,"-")</f>
        <v>0.25</v>
      </c>
      <c r="H33" s="113">
        <f>IFERROR('tablas evol IO CAT '!H33/'tablas evol IO CAT '!H46-1,"-")</f>
        <v>-5.3771254178172079E-3</v>
      </c>
      <c r="I33" s="113">
        <f>IFERROR('tablas evol IO CAT '!I33/'tablas evol IO CAT '!I46-1,"-")</f>
        <v>0.21816542709037634</v>
      </c>
      <c r="J33" s="113">
        <f>IFERROR('tablas evol IO CAT '!J33/'tablas evol IO CAT '!J46-1,"-")</f>
        <v>0.11602106054907857</v>
      </c>
    </row>
    <row r="34" spans="3:10" hidden="1" outlineLevel="1">
      <c r="C34" s="34" t="s">
        <v>35</v>
      </c>
      <c r="D34" s="113">
        <f>IFERROR('tablas evol IO CAT '!D34/'tablas evol IO CAT '!D47-1,"-")</f>
        <v>-0.23282372640571725</v>
      </c>
      <c r="E34" s="113">
        <f>IFERROR('tablas evol IO CAT '!E34/'tablas evol IO CAT '!E47-1,"-")</f>
        <v>0.11395394607360743</v>
      </c>
      <c r="F34" s="113">
        <f>IFERROR('tablas evol IO CAT '!F34/'tablas evol IO CAT '!F47-1,"-")</f>
        <v>-5.325599789085167E-2</v>
      </c>
      <c r="G34" s="113">
        <f>IFERROR('tablas evol IO CAT '!G34/'tablas evol IO CAT '!G47-1,"-")</f>
        <v>0.31044558071585104</v>
      </c>
      <c r="H34" s="113">
        <f>IFERROR('tablas evol IO CAT '!H34/'tablas evol IO CAT '!H47-1,"-")</f>
        <v>2.8427037271004485E-2</v>
      </c>
      <c r="I34" s="113">
        <f>IFERROR('tablas evol IO CAT '!I34/'tablas evol IO CAT '!I47-1,"-")</f>
        <v>1.6327496450544432E-2</v>
      </c>
      <c r="J34" s="113">
        <f>IFERROR('tablas evol IO CAT '!J34/'tablas evol IO CAT '!J47-1,"-")</f>
        <v>2.5275827482447388E-2</v>
      </c>
    </row>
    <row r="35" spans="3:10" hidden="1" outlineLevel="1">
      <c r="C35" s="34" t="s">
        <v>36</v>
      </c>
      <c r="D35" s="113">
        <f>IFERROR('tablas evol IO CAT '!D35/'tablas evol IO CAT '!D48-1,"-")</f>
        <v>-0.33818411052313813</v>
      </c>
      <c r="E35" s="113">
        <f>IFERROR('tablas evol IO CAT '!E35/'tablas evol IO CAT '!E48-1,"-")</f>
        <v>-1.3520197856554006E-2</v>
      </c>
      <c r="F35" s="113">
        <f>IFERROR('tablas evol IO CAT '!F35/'tablas evol IO CAT '!F48-1,"-")</f>
        <v>-4.7206923682140189E-2</v>
      </c>
      <c r="G35" s="113">
        <f>IFERROR('tablas evol IO CAT '!G35/'tablas evol IO CAT '!G48-1,"-")</f>
        <v>0.28278423772609829</v>
      </c>
      <c r="H35" s="113">
        <f>IFERROR('tablas evol IO CAT '!H35/'tablas evol IO CAT '!H48-1,"-")</f>
        <v>-6.457293806868214E-3</v>
      </c>
      <c r="I35" s="113">
        <f>IFERROR('tablas evol IO CAT '!I35/'tablas evol IO CAT '!I48-1,"-")</f>
        <v>8.2711317329029699E-2</v>
      </c>
      <c r="J35" s="113">
        <f>IFERROR('tablas evol IO CAT '!J35/'tablas evol IO CAT '!J48-1,"-")</f>
        <v>4.5680767863490956E-2</v>
      </c>
    </row>
    <row r="36" spans="3:10" hidden="1" outlineLevel="1">
      <c r="C36" s="34" t="s">
        <v>37</v>
      </c>
      <c r="D36" s="113">
        <f>IFERROR('tablas evol IO CAT '!D36/'tablas evol IO CAT '!D49-1,"-")</f>
        <v>-0.15822991955882759</v>
      </c>
      <c r="E36" s="113">
        <f>IFERROR('tablas evol IO CAT '!E36/'tablas evol IO CAT '!E49-1,"-")</f>
        <v>1.6226306720275696E-2</v>
      </c>
      <c r="F36" s="113">
        <f>IFERROR('tablas evol IO CAT '!F36/'tablas evol IO CAT '!F49-1,"-")</f>
        <v>-6.1783868793529595E-2</v>
      </c>
      <c r="G36" s="113">
        <f>IFERROR('tablas evol IO CAT '!G36/'tablas evol IO CAT '!G49-1,"-")</f>
        <v>9.0365279368715967E-3</v>
      </c>
      <c r="H36" s="113">
        <f>IFERROR('tablas evol IO CAT '!H36/'tablas evol IO CAT '!H49-1,"-")</f>
        <v>-3.2201914708442136E-2</v>
      </c>
      <c r="I36" s="113">
        <f>IFERROR('tablas evol IO CAT '!I36/'tablas evol IO CAT '!I49-1,"-")</f>
        <v>0.10130666236489749</v>
      </c>
      <c r="J36" s="113">
        <f>IFERROR('tablas evol IO CAT '!J36/'tablas evol IO CAT '!J49-1,"-")</f>
        <v>4.6044004079848655E-2</v>
      </c>
    </row>
    <row r="37" spans="3:10" hidden="1" outlineLevel="1">
      <c r="C37" s="34" t="s">
        <v>38</v>
      </c>
      <c r="D37" s="113">
        <f>IFERROR('tablas evol IO CAT '!D37/'tablas evol IO CAT '!D50-1,"-")</f>
        <v>8.0170054546871095E-2</v>
      </c>
      <c r="E37" s="113">
        <f>IFERROR('tablas evol IO CAT '!E37/'tablas evol IO CAT '!E50-1,"-")</f>
        <v>1.638637343682614E-2</v>
      </c>
      <c r="F37" s="113">
        <f>IFERROR('tablas evol IO CAT '!F37/'tablas evol IO CAT '!F50-1,"-")</f>
        <v>3.8914673330953109E-2</v>
      </c>
      <c r="G37" s="113">
        <f>IFERROR('tablas evol IO CAT '!G37/'tablas evol IO CAT '!G50-1,"-")</f>
        <v>-8.5460992907801292E-2</v>
      </c>
      <c r="H37" s="113">
        <f>IFERROR('tablas evol IO CAT '!H37/'tablas evol IO CAT '!H50-1,"-")</f>
        <v>1.65194006915097E-2</v>
      </c>
      <c r="I37" s="113">
        <f>IFERROR('tablas evol IO CAT '!I37/'tablas evol IO CAT '!I50-1,"-")</f>
        <v>6.6785661163171195E-2</v>
      </c>
      <c r="J37" s="113">
        <f>IFERROR('tablas evol IO CAT '!J37/'tablas evol IO CAT '!J50-1,"-")</f>
        <v>4.779308405960081E-2</v>
      </c>
    </row>
    <row r="38" spans="3:10" hidden="1" outlineLevel="1">
      <c r="C38" s="34" t="s">
        <v>39</v>
      </c>
      <c r="D38" s="113">
        <f>IFERROR('tablas evol IO CAT '!D38/'tablas evol IO CAT '!D51-1,"-")</f>
        <v>0.1618062062012029</v>
      </c>
      <c r="E38" s="113">
        <f>IFERROR('tablas evol IO CAT '!E38/'tablas evol IO CAT '!E51-1,"-")</f>
        <v>9.4499294781380527E-3</v>
      </c>
      <c r="F38" s="113">
        <f>IFERROR('tablas evol IO CAT '!F38/'tablas evol IO CAT '!F51-1,"-")</f>
        <v>-4.3581886278515558E-2</v>
      </c>
      <c r="G38" s="113">
        <f>IFERROR('tablas evol IO CAT '!G38/'tablas evol IO CAT '!G51-1,"-")</f>
        <v>-8.0432672306198771E-3</v>
      </c>
      <c r="H38" s="113">
        <f>IFERROR('tablas evol IO CAT '!H38/'tablas evol IO CAT '!H51-1,"-")</f>
        <v>-1.8382352941176294E-2</v>
      </c>
      <c r="I38" s="113">
        <f>IFERROR('tablas evol IO CAT '!I38/'tablas evol IO CAT '!I51-1,"-")</f>
        <v>9.0713813615333816E-2</v>
      </c>
      <c r="J38" s="113">
        <f>IFERROR('tablas evol IO CAT '!J38/'tablas evol IO CAT '!J51-1,"-")</f>
        <v>4.6030090868464324E-2</v>
      </c>
    </row>
    <row r="39" spans="3:10" collapsed="1">
      <c r="C39" s="41">
        <v>2008</v>
      </c>
      <c r="D39" s="116">
        <f>IFERROR('tablas evol IO CAT '!D39/'tablas evol IO CAT '!D52-1,"-")</f>
        <v>-0.1008047746693268</v>
      </c>
      <c r="E39" s="116">
        <f>IFERROR('tablas evol IO CAT '!E39/'tablas evol IO CAT '!E52-1,"-")</f>
        <v>-1.8927288745509308E-2</v>
      </c>
      <c r="F39" s="116">
        <f>IFERROR('tablas evol IO CAT '!F39/'tablas evol IO CAT '!F52-1,"-")</f>
        <v>-2.3385908198314875E-2</v>
      </c>
      <c r="G39" s="116">
        <f>IFERROR('tablas evol IO CAT '!G39/'tablas evol IO CAT '!G52-1,"-")</f>
        <v>-2.8497009719007371E-3</v>
      </c>
      <c r="H39" s="116">
        <f>IFERROR('tablas evol IO CAT '!H39/'tablas evol IO CAT '!H52-1,"-")</f>
        <v>-1.9705650614618819E-2</v>
      </c>
      <c r="I39" s="116">
        <f>IFERROR('tablas evol IO CAT '!I39/'tablas evol IO CAT '!I52-1,"-")</f>
        <v>3.3234940366287491E-2</v>
      </c>
      <c r="J39" s="116">
        <f>IFERROR('tablas evol IO CAT '!J39/'tablas evol IO CAT '!J52-1,"-")</f>
        <v>1.1812566476002706E-2</v>
      </c>
    </row>
    <row r="40" spans="3:10" hidden="1" outlineLevel="1">
      <c r="C40" s="34" t="s">
        <v>28</v>
      </c>
      <c r="D40" s="113">
        <f>IFERROR('tablas evol IO CAT '!D40/'tablas evol IO CAT '!D53-1,"-")</f>
        <v>-0.14209402166701623</v>
      </c>
      <c r="E40" s="113">
        <f>IFERROR('tablas evol IO CAT '!E40/'tablas evol IO CAT '!E53-1,"-")</f>
        <v>7.2505999314363967E-2</v>
      </c>
      <c r="F40" s="113">
        <f>IFERROR('tablas evol IO CAT '!F40/'tablas evol IO CAT '!F53-1,"-")</f>
        <v>-0.12544514646754745</v>
      </c>
      <c r="G40" s="113">
        <f>IFERROR('tablas evol IO CAT '!G40/'tablas evol IO CAT '!G53-1,"-")</f>
        <v>-0.19496932515337428</v>
      </c>
      <c r="H40" s="113">
        <f>IFERROR('tablas evol IO CAT '!H40/'tablas evol IO CAT '!H53-1,"-")</f>
        <v>-8.4436209634727311E-2</v>
      </c>
      <c r="I40" s="113">
        <f>IFERROR('tablas evol IO CAT '!I40/'tablas evol IO CAT '!I53-1,"-")</f>
        <v>7.3038328672479169E-2</v>
      </c>
      <c r="J40" s="113">
        <f>IFERROR('tablas evol IO CAT '!J40/'tablas evol IO CAT '!J53-1,"-")</f>
        <v>8.621993646952264E-3</v>
      </c>
    </row>
    <row r="41" spans="3:10" hidden="1" outlineLevel="1">
      <c r="C41" s="34" t="s">
        <v>29</v>
      </c>
      <c r="D41" s="113">
        <f>IFERROR('tablas evol IO CAT '!D41/'tablas evol IO CAT '!D54-1,"-")</f>
        <v>-0.1401040179389057</v>
      </c>
      <c r="E41" s="113">
        <f>IFERROR('tablas evol IO CAT '!E41/'tablas evol IO CAT '!E54-1,"-")</f>
        <v>0.12515188335358429</v>
      </c>
      <c r="F41" s="113">
        <f>IFERROR('tablas evol IO CAT '!F41/'tablas evol IO CAT '!F54-1,"-")</f>
        <v>-3.5939236754353399E-2</v>
      </c>
      <c r="G41" s="113">
        <f>IFERROR('tablas evol IO CAT '!G41/'tablas evol IO CAT '!G54-1,"-")</f>
        <v>2.929190015282801E-3</v>
      </c>
      <c r="H41" s="113">
        <f>IFERROR('tablas evol IO CAT '!H41/'tablas evol IO CAT '!H54-1,"-")</f>
        <v>1.3027128659683251E-2</v>
      </c>
      <c r="I41" s="113">
        <f>IFERROR('tablas evol IO CAT '!I41/'tablas evol IO CAT '!I54-1,"-")</f>
        <v>4.1566746602717863E-2</v>
      </c>
      <c r="J41" s="113">
        <f>IFERROR('tablas evol IO CAT '!J41/'tablas evol IO CAT '!J54-1,"-")</f>
        <v>3.1119090365050894E-2</v>
      </c>
    </row>
    <row r="42" spans="3:10" hidden="1" outlineLevel="1">
      <c r="C42" s="34" t="s">
        <v>30</v>
      </c>
      <c r="D42" s="113">
        <f>IFERROR('tablas evol IO CAT '!D42/'tablas evol IO CAT '!D55-1,"-")</f>
        <v>-0.22959974818672357</v>
      </c>
      <c r="E42" s="113">
        <f>IFERROR('tablas evol IO CAT '!E42/'tablas evol IO CAT '!E55-1,"-")</f>
        <v>-3.7179311290986283E-2</v>
      </c>
      <c r="F42" s="113">
        <f>IFERROR('tablas evol IO CAT '!F42/'tablas evol IO CAT '!F55-1,"-")</f>
        <v>-0.15969834756570933</v>
      </c>
      <c r="G42" s="113">
        <f>IFERROR('tablas evol IO CAT '!G42/'tablas evol IO CAT '!G55-1,"-")</f>
        <v>-2.731213872832372E-2</v>
      </c>
      <c r="H42" s="113">
        <f>IFERROR('tablas evol IO CAT '!H42/'tablas evol IO CAT '!H55-1,"-")</f>
        <v>-0.11080574640849461</v>
      </c>
      <c r="I42" s="113">
        <f>IFERROR('tablas evol IO CAT '!I42/'tablas evol IO CAT '!I55-1,"-")</f>
        <v>-0.10791713505700984</v>
      </c>
      <c r="J42" s="113">
        <f>IFERROR('tablas evol IO CAT '!J42/'tablas evol IO CAT '!J55-1,"-")</f>
        <v>-0.10761613513907098</v>
      </c>
    </row>
    <row r="43" spans="3:10" hidden="1" outlineLevel="1">
      <c r="C43" s="34" t="s">
        <v>31</v>
      </c>
      <c r="D43" s="113">
        <f>IFERROR('tablas evol IO CAT '!D43/'tablas evol IO CAT '!D56-1,"-")</f>
        <v>-0.27657485295716955</v>
      </c>
      <c r="E43" s="113">
        <f>IFERROR('tablas evol IO CAT '!E43/'tablas evol IO CAT '!E56-1,"-")</f>
        <v>-2.3551509897413614E-2</v>
      </c>
      <c r="F43" s="113">
        <f>IFERROR('tablas evol IO CAT '!F43/'tablas evol IO CAT '!F56-1,"-")</f>
        <v>-7.3846153846153895E-2</v>
      </c>
      <c r="G43" s="113">
        <f>IFERROR('tablas evol IO CAT '!G43/'tablas evol IO CAT '!G56-1,"-")</f>
        <v>-0.18697027197975968</v>
      </c>
      <c r="H43" s="113">
        <f>IFERROR('tablas evol IO CAT '!H43/'tablas evol IO CAT '!H56-1,"-")</f>
        <v>-7.8428880132197842E-2</v>
      </c>
      <c r="I43" s="113">
        <f>IFERROR('tablas evol IO CAT '!I43/'tablas evol IO CAT '!I56-1,"-")</f>
        <v>-0.10532994923857864</v>
      </c>
      <c r="J43" s="113">
        <f>IFERROR('tablas evol IO CAT '!J43/'tablas evol IO CAT '!J56-1,"-")</f>
        <v>-9.0994813767090954E-2</v>
      </c>
    </row>
    <row r="44" spans="3:10" hidden="1" outlineLevel="1">
      <c r="C44" s="34" t="s">
        <v>32</v>
      </c>
      <c r="D44" s="113">
        <f>IFERROR('tablas evol IO CAT '!D44/'tablas evol IO CAT '!D57-1,"-")</f>
        <v>-0.45079310359081981</v>
      </c>
      <c r="E44" s="113">
        <f>IFERROR('tablas evol IO CAT '!E44/'tablas evol IO CAT '!E57-1,"-")</f>
        <v>-5.3037494067394331E-2</v>
      </c>
      <c r="F44" s="113">
        <f>IFERROR('tablas evol IO CAT '!F44/'tablas evol IO CAT '!F57-1,"-")</f>
        <v>-5.12371359754763E-2</v>
      </c>
      <c r="G44" s="113">
        <f>IFERROR('tablas evol IO CAT '!G44/'tablas evol IO CAT '!G57-1,"-")</f>
        <v>2.1702307855177017E-2</v>
      </c>
      <c r="H44" s="113">
        <f>IFERROR('tablas evol IO CAT '!H44/'tablas evol IO CAT '!H57-1,"-")</f>
        <v>-5.4658385093167783E-2</v>
      </c>
      <c r="I44" s="113">
        <f>IFERROR('tablas evol IO CAT '!I44/'tablas evol IO CAT '!I57-1,"-")</f>
        <v>-0.13254295990408937</v>
      </c>
      <c r="J44" s="113">
        <f>IFERROR('tablas evol IO CAT '!J44/'tablas evol IO CAT '!J57-1,"-")</f>
        <v>-9.9974974974974873E-2</v>
      </c>
    </row>
    <row r="45" spans="3:10" hidden="1" outlineLevel="1">
      <c r="C45" s="34" t="s">
        <v>33</v>
      </c>
      <c r="D45" s="113">
        <f>IFERROR('tablas evol IO CAT '!D45/'tablas evol IO CAT '!D58-1,"-")</f>
        <v>-0.32964720069930364</v>
      </c>
      <c r="E45" s="113">
        <f>IFERROR('tablas evol IO CAT '!E45/'tablas evol IO CAT '!E58-1,"-")</f>
        <v>-0.15062331319881761</v>
      </c>
      <c r="F45" s="113">
        <f>IFERROR('tablas evol IO CAT '!F45/'tablas evol IO CAT '!F58-1,"-")</f>
        <v>4.7874824848201714E-2</v>
      </c>
      <c r="G45" s="113">
        <f>IFERROR('tablas evol IO CAT '!G45/'tablas evol IO CAT '!G58-1,"-")</f>
        <v>-0.13385374813454254</v>
      </c>
      <c r="H45" s="113">
        <f>IFERROR('tablas evol IO CAT '!H45/'tablas evol IO CAT '!H58-1,"-")</f>
        <v>-4.930436905052471E-2</v>
      </c>
      <c r="I45" s="113">
        <f>IFERROR('tablas evol IO CAT '!I45/'tablas evol IO CAT '!I58-1,"-")</f>
        <v>-0.10754832770788592</v>
      </c>
      <c r="J45" s="113">
        <f>IFERROR('tablas evol IO CAT '!J45/'tablas evol IO CAT '!J58-1,"-")</f>
        <v>-8.1718618365627549E-2</v>
      </c>
    </row>
    <row r="46" spans="3:10" hidden="1" outlineLevel="1">
      <c r="C46" s="34" t="s">
        <v>34</v>
      </c>
      <c r="D46" s="113">
        <f>IFERROR('tablas evol IO CAT '!D46/'tablas evol IO CAT '!D59-1,"-")</f>
        <v>-0.14287302440199368</v>
      </c>
      <c r="E46" s="113">
        <f>IFERROR('tablas evol IO CAT '!E46/'tablas evol IO CAT '!E59-1,"-")</f>
        <v>-0.11045241809672379</v>
      </c>
      <c r="F46" s="113">
        <f>IFERROR('tablas evol IO CAT '!F46/'tablas evol IO CAT '!F59-1,"-")</f>
        <v>-1.9565990750622486E-2</v>
      </c>
      <c r="G46" s="113">
        <f>IFERROR('tablas evol IO CAT '!G46/'tablas evol IO CAT '!G59-1,"-")</f>
        <v>-0.26055391234202741</v>
      </c>
      <c r="H46" s="113">
        <f>IFERROR('tablas evol IO CAT '!H46/'tablas evol IO CAT '!H59-1,"-")</f>
        <v>-7.7737568690524061E-2</v>
      </c>
      <c r="I46" s="113">
        <f>IFERROR('tablas evol IO CAT '!I46/'tablas evol IO CAT '!I59-1,"-")</f>
        <v>-0.1109997996393508</v>
      </c>
      <c r="J46" s="113">
        <f>IFERROR('tablas evol IO CAT '!J46/'tablas evol IO CAT '!J59-1,"-")</f>
        <v>-9.5732018364223848E-2</v>
      </c>
    </row>
    <row r="47" spans="3:10" hidden="1" outlineLevel="1">
      <c r="C47" s="34" t="s">
        <v>35</v>
      </c>
      <c r="D47" s="113">
        <f>IFERROR('tablas evol IO CAT '!D47/'tablas evol IO CAT '!D60-1,"-")</f>
        <v>-0.1360509554140128</v>
      </c>
      <c r="E47" s="113">
        <f>IFERROR('tablas evol IO CAT '!E47/'tablas evol IO CAT '!E60-1,"-")</f>
        <v>-7.500455124704164E-2</v>
      </c>
      <c r="F47" s="113">
        <f>IFERROR('tablas evol IO CAT '!F47/'tablas evol IO CAT '!F60-1,"-")</f>
        <v>-1.4677230809195918E-2</v>
      </c>
      <c r="G47" s="113">
        <f>IFERROR('tablas evol IO CAT '!G47/'tablas evol IO CAT '!G60-1,"-")</f>
        <v>-0.25829608560205874</v>
      </c>
      <c r="H47" s="113">
        <f>IFERROR('tablas evol IO CAT '!H47/'tablas evol IO CAT '!H60-1,"-")</f>
        <v>-6.6902446212791067E-2</v>
      </c>
      <c r="I47" s="113">
        <f>IFERROR('tablas evol IO CAT '!I47/'tablas evol IO CAT '!I60-1,"-")</f>
        <v>-4.6480144404332235E-2</v>
      </c>
      <c r="J47" s="113">
        <f>IFERROR('tablas evol IO CAT '!J47/'tablas evol IO CAT '!J60-1,"-")</f>
        <v>-5.5871212121212044E-2</v>
      </c>
    </row>
    <row r="48" spans="3:10" hidden="1" outlineLevel="1">
      <c r="C48" s="34" t="s">
        <v>36</v>
      </c>
      <c r="D48" s="113">
        <f>IFERROR('tablas evol IO CAT '!D48/'tablas evol IO CAT '!D61-1,"-")</f>
        <v>-0.16168682205669938</v>
      </c>
      <c r="E48" s="113">
        <f>IFERROR('tablas evol IO CAT '!E48/'tablas evol IO CAT '!E61-1,"-")</f>
        <v>-9.5855694692904003E-2</v>
      </c>
      <c r="F48" s="113">
        <f>IFERROR('tablas evol IO CAT '!F48/'tablas evol IO CAT '!F61-1,"-")</f>
        <v>-2.6550931835588432E-2</v>
      </c>
      <c r="G48" s="113">
        <f>IFERROR('tablas evol IO CAT '!G48/'tablas evol IO CAT '!G61-1,"-")</f>
        <v>-0.3151200088485786</v>
      </c>
      <c r="H48" s="113">
        <f>IFERROR('tablas evol IO CAT '!H48/'tablas evol IO CAT '!H61-1,"-")</f>
        <v>-9.3762468413352784E-2</v>
      </c>
      <c r="I48" s="113">
        <f>IFERROR('tablas evol IO CAT '!I48/'tablas evol IO CAT '!I61-1,"-")</f>
        <v>-0.14754944110060186</v>
      </c>
      <c r="J48" s="113">
        <f>IFERROR('tablas evol IO CAT '!J48/'tablas evol IO CAT '!J61-1,"-")</f>
        <v>-0.12490278425882728</v>
      </c>
    </row>
    <row r="49" spans="3:10" hidden="1" outlineLevel="1">
      <c r="C49" s="34" t="s">
        <v>37</v>
      </c>
      <c r="D49" s="113">
        <f>IFERROR('tablas evol IO CAT '!D49/'tablas evol IO CAT '!D62-1,"-")</f>
        <v>9.3532656487328891E-2</v>
      </c>
      <c r="E49" s="113">
        <f>IFERROR('tablas evol IO CAT '!E49/'tablas evol IO CAT '!E62-1,"-")</f>
        <v>-2.8053035589672093E-2</v>
      </c>
      <c r="F49" s="113">
        <f>IFERROR('tablas evol IO CAT '!F49/'tablas evol IO CAT '!F62-1,"-")</f>
        <v>8.6935286935286848E-2</v>
      </c>
      <c r="G49" s="113">
        <f>IFERROR('tablas evol IO CAT '!G49/'tablas evol IO CAT '!G62-1,"-")</f>
        <v>6.3913337846987162E-2</v>
      </c>
      <c r="H49" s="113">
        <f>IFERROR('tablas evol IO CAT '!H49/'tablas evol IO CAT '!H62-1,"-")</f>
        <v>4.8084440969507591E-2</v>
      </c>
      <c r="I49" s="113">
        <f>IFERROR('tablas evol IO CAT '!I49/'tablas evol IO CAT '!I62-1,"-")</f>
        <v>-4.8941393065357497E-2</v>
      </c>
      <c r="J49" s="113">
        <f>IFERROR('tablas evol IO CAT '!J49/'tablas evol IO CAT '!J62-1,"-")</f>
        <v>-1.0382119682768587E-2</v>
      </c>
    </row>
    <row r="50" spans="3:10" hidden="1" outlineLevel="1">
      <c r="C50" s="34" t="s">
        <v>38</v>
      </c>
      <c r="D50" s="113">
        <f>IFERROR('tablas evol IO CAT '!D50/'tablas evol IO CAT '!D63-1,"-")</f>
        <v>-0.2339982243267239</v>
      </c>
      <c r="E50" s="113">
        <f>IFERROR('tablas evol IO CAT '!E50/'tablas evol IO CAT '!E63-1,"-")</f>
        <v>-2.5630252100840467E-2</v>
      </c>
      <c r="F50" s="113">
        <f>IFERROR('tablas evol IO CAT '!F50/'tablas evol IO CAT '!F63-1,"-")</f>
        <v>0.10478569550354977</v>
      </c>
      <c r="G50" s="113">
        <f>IFERROR('tablas evol IO CAT '!G50/'tablas evol IO CAT '!G63-1,"-")</f>
        <v>9.6423017107309494E-2</v>
      </c>
      <c r="H50" s="113">
        <f>IFERROR('tablas evol IO CAT '!H50/'tablas evol IO CAT '!H63-1,"-")</f>
        <v>5.4272985014175879E-2</v>
      </c>
      <c r="I50" s="113">
        <f>IFERROR('tablas evol IO CAT '!I50/'tablas evol IO CAT '!I63-1,"-")</f>
        <v>-3.5022247739342593E-2</v>
      </c>
      <c r="J50" s="113">
        <f>IFERROR('tablas evol IO CAT '!J50/'tablas evol IO CAT '!J63-1,"-")</f>
        <v>-1.6839741790626306E-3</v>
      </c>
    </row>
    <row r="51" spans="3:10" hidden="1" outlineLevel="1">
      <c r="C51" s="34" t="s">
        <v>39</v>
      </c>
      <c r="D51" s="113">
        <f>IFERROR('tablas evol IO CAT '!D51/'tablas evol IO CAT '!D64-1,"-")</f>
        <v>-0.13028528947123885</v>
      </c>
      <c r="E51" s="113">
        <f>IFERROR('tablas evol IO CAT '!E51/'tablas evol IO CAT '!E64-1,"-")</f>
        <v>-1.0191260644980993E-2</v>
      </c>
      <c r="F51" s="113">
        <f>IFERROR('tablas evol IO CAT '!F51/'tablas evol IO CAT '!F64-1,"-")</f>
        <v>0.10013734548632791</v>
      </c>
      <c r="G51" s="113">
        <f>IFERROR('tablas evol IO CAT '!G51/'tablas evol IO CAT '!G64-1,"-")</f>
        <v>5.4085659991229385E-2</v>
      </c>
      <c r="H51" s="113">
        <f>IFERROR('tablas evol IO CAT '!H51/'tablas evol IO CAT '!H64-1,"-")</f>
        <v>5.3841015364061384E-2</v>
      </c>
      <c r="I51" s="113">
        <f>IFERROR('tablas evol IO CAT '!I51/'tablas evol IO CAT '!I64-1,"-")</f>
        <v>-6.4461276858865268E-2</v>
      </c>
      <c r="J51" s="113">
        <f>IFERROR('tablas evol IO CAT '!J51/'tablas evol IO CAT '!J64-1,"-")</f>
        <v>-1.7849305047549335E-2</v>
      </c>
    </row>
    <row r="52" spans="3:10" collapsed="1">
      <c r="C52" s="41">
        <v>2007</v>
      </c>
      <c r="D52" s="116">
        <f>IFERROR('tablas evol IO CAT '!D52/'tablas evol IO CAT '!D65-1,"-")</f>
        <v>-0.18676959332015075</v>
      </c>
      <c r="E52" s="116">
        <f>IFERROR('tablas evol IO CAT '!E52/'tablas evol IO CAT '!E65-1,"-")</f>
        <v>-3.6565228317535947E-2</v>
      </c>
      <c r="F52" s="116">
        <f>IFERROR('tablas evol IO CAT '!F52/'tablas evol IO CAT '!F65-1,"-")</f>
        <v>-1.7747645727196892E-2</v>
      </c>
      <c r="G52" s="116">
        <f>IFERROR('tablas evol IO CAT '!G52/'tablas evol IO CAT '!G65-1,"-")</f>
        <v>-9.8620392928186695E-2</v>
      </c>
      <c r="H52" s="116">
        <f>IFERROR('tablas evol IO CAT '!H52/'tablas evol IO CAT '!H65-1,"-")</f>
        <v>-3.831149930054123E-2</v>
      </c>
      <c r="I52" s="116">
        <f>IFERROR('tablas evol IO CAT '!I52/'tablas evol IO CAT '!I65-1,"-")</f>
        <v>-6.6488854227311989E-2</v>
      </c>
      <c r="J52" s="116">
        <f>IFERROR('tablas evol IO CAT '!J52/'tablas evol IO CAT '!J65-1,"-")</f>
        <v>-5.3994960589662244E-2</v>
      </c>
    </row>
    <row r="53" spans="3:10" ht="15" customHeight="1">
      <c r="C53" s="591" t="s">
        <v>23</v>
      </c>
      <c r="D53" s="591"/>
      <c r="E53" s="591"/>
      <c r="F53" s="591"/>
      <c r="G53" s="591"/>
      <c r="H53" s="591"/>
      <c r="I53" s="591"/>
      <c r="J53" s="591"/>
    </row>
  </sheetData>
  <mergeCells count="2">
    <mergeCell ref="C3:J3"/>
    <mergeCell ref="C53:J53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7:L28"/>
  <sheetViews>
    <sheetView showGridLines="0" showRowColHeaders="0" showOutlineSymbols="0" zoomScaleNormal="100" workbookViewId="0"/>
  </sheetViews>
  <sheetFormatPr baseColWidth="10" defaultRowHeight="12.75"/>
  <cols>
    <col min="1" max="2" width="11.42578125" style="2"/>
    <col min="3" max="3" width="41" style="2" customWidth="1"/>
    <col min="4" max="4" width="12.7109375" style="2" customWidth="1"/>
    <col min="5" max="5" width="12.85546875" style="2" customWidth="1"/>
    <col min="6" max="6" width="10.5703125" style="2" customWidth="1"/>
    <col min="7" max="7" width="10.7109375" style="2" customWidth="1"/>
    <col min="8" max="13" width="11.42578125" style="2"/>
    <col min="14" max="14" width="13.7109375" style="2" customWidth="1"/>
    <col min="15" max="258" width="11.42578125" style="2"/>
    <col min="259" max="259" width="41" style="2" customWidth="1"/>
    <col min="260" max="260" width="12.7109375" style="2" customWidth="1"/>
    <col min="261" max="261" width="12.85546875" style="2" customWidth="1"/>
    <col min="262" max="262" width="10.5703125" style="2" customWidth="1"/>
    <col min="263" max="263" width="10.7109375" style="2" customWidth="1"/>
    <col min="264" max="269" width="11.42578125" style="2"/>
    <col min="270" max="270" width="13.7109375" style="2" customWidth="1"/>
    <col min="271" max="514" width="11.42578125" style="2"/>
    <col min="515" max="515" width="41" style="2" customWidth="1"/>
    <col min="516" max="516" width="12.7109375" style="2" customWidth="1"/>
    <col min="517" max="517" width="12.85546875" style="2" customWidth="1"/>
    <col min="518" max="518" width="10.5703125" style="2" customWidth="1"/>
    <col min="519" max="519" width="10.7109375" style="2" customWidth="1"/>
    <col min="520" max="525" width="11.42578125" style="2"/>
    <col min="526" max="526" width="13.7109375" style="2" customWidth="1"/>
    <col min="527" max="770" width="11.42578125" style="2"/>
    <col min="771" max="771" width="41" style="2" customWidth="1"/>
    <col min="772" max="772" width="12.7109375" style="2" customWidth="1"/>
    <col min="773" max="773" width="12.85546875" style="2" customWidth="1"/>
    <col min="774" max="774" width="10.5703125" style="2" customWidth="1"/>
    <col min="775" max="775" width="10.7109375" style="2" customWidth="1"/>
    <col min="776" max="781" width="11.42578125" style="2"/>
    <col min="782" max="782" width="13.7109375" style="2" customWidth="1"/>
    <col min="783" max="1026" width="11.42578125" style="2"/>
    <col min="1027" max="1027" width="41" style="2" customWidth="1"/>
    <col min="1028" max="1028" width="12.7109375" style="2" customWidth="1"/>
    <col min="1029" max="1029" width="12.85546875" style="2" customWidth="1"/>
    <col min="1030" max="1030" width="10.5703125" style="2" customWidth="1"/>
    <col min="1031" max="1031" width="10.7109375" style="2" customWidth="1"/>
    <col min="1032" max="1037" width="11.42578125" style="2"/>
    <col min="1038" max="1038" width="13.7109375" style="2" customWidth="1"/>
    <col min="1039" max="1282" width="11.42578125" style="2"/>
    <col min="1283" max="1283" width="41" style="2" customWidth="1"/>
    <col min="1284" max="1284" width="12.7109375" style="2" customWidth="1"/>
    <col min="1285" max="1285" width="12.85546875" style="2" customWidth="1"/>
    <col min="1286" max="1286" width="10.5703125" style="2" customWidth="1"/>
    <col min="1287" max="1287" width="10.7109375" style="2" customWidth="1"/>
    <col min="1288" max="1293" width="11.42578125" style="2"/>
    <col min="1294" max="1294" width="13.7109375" style="2" customWidth="1"/>
    <col min="1295" max="1538" width="11.42578125" style="2"/>
    <col min="1539" max="1539" width="41" style="2" customWidth="1"/>
    <col min="1540" max="1540" width="12.7109375" style="2" customWidth="1"/>
    <col min="1541" max="1541" width="12.85546875" style="2" customWidth="1"/>
    <col min="1542" max="1542" width="10.5703125" style="2" customWidth="1"/>
    <col min="1543" max="1543" width="10.7109375" style="2" customWidth="1"/>
    <col min="1544" max="1549" width="11.42578125" style="2"/>
    <col min="1550" max="1550" width="13.7109375" style="2" customWidth="1"/>
    <col min="1551" max="1794" width="11.42578125" style="2"/>
    <col min="1795" max="1795" width="41" style="2" customWidth="1"/>
    <col min="1796" max="1796" width="12.7109375" style="2" customWidth="1"/>
    <col min="1797" max="1797" width="12.85546875" style="2" customWidth="1"/>
    <col min="1798" max="1798" width="10.5703125" style="2" customWidth="1"/>
    <col min="1799" max="1799" width="10.7109375" style="2" customWidth="1"/>
    <col min="1800" max="1805" width="11.42578125" style="2"/>
    <col min="1806" max="1806" width="13.7109375" style="2" customWidth="1"/>
    <col min="1807" max="2050" width="11.42578125" style="2"/>
    <col min="2051" max="2051" width="41" style="2" customWidth="1"/>
    <col min="2052" max="2052" width="12.7109375" style="2" customWidth="1"/>
    <col min="2053" max="2053" width="12.85546875" style="2" customWidth="1"/>
    <col min="2054" max="2054" width="10.5703125" style="2" customWidth="1"/>
    <col min="2055" max="2055" width="10.7109375" style="2" customWidth="1"/>
    <col min="2056" max="2061" width="11.42578125" style="2"/>
    <col min="2062" max="2062" width="13.7109375" style="2" customWidth="1"/>
    <col min="2063" max="2306" width="11.42578125" style="2"/>
    <col min="2307" max="2307" width="41" style="2" customWidth="1"/>
    <col min="2308" max="2308" width="12.7109375" style="2" customWidth="1"/>
    <col min="2309" max="2309" width="12.85546875" style="2" customWidth="1"/>
    <col min="2310" max="2310" width="10.5703125" style="2" customWidth="1"/>
    <col min="2311" max="2311" width="10.7109375" style="2" customWidth="1"/>
    <col min="2312" max="2317" width="11.42578125" style="2"/>
    <col min="2318" max="2318" width="13.7109375" style="2" customWidth="1"/>
    <col min="2319" max="2562" width="11.42578125" style="2"/>
    <col min="2563" max="2563" width="41" style="2" customWidth="1"/>
    <col min="2564" max="2564" width="12.7109375" style="2" customWidth="1"/>
    <col min="2565" max="2565" width="12.85546875" style="2" customWidth="1"/>
    <col min="2566" max="2566" width="10.5703125" style="2" customWidth="1"/>
    <col min="2567" max="2567" width="10.7109375" style="2" customWidth="1"/>
    <col min="2568" max="2573" width="11.42578125" style="2"/>
    <col min="2574" max="2574" width="13.7109375" style="2" customWidth="1"/>
    <col min="2575" max="2818" width="11.42578125" style="2"/>
    <col min="2819" max="2819" width="41" style="2" customWidth="1"/>
    <col min="2820" max="2820" width="12.7109375" style="2" customWidth="1"/>
    <col min="2821" max="2821" width="12.85546875" style="2" customWidth="1"/>
    <col min="2822" max="2822" width="10.5703125" style="2" customWidth="1"/>
    <col min="2823" max="2823" width="10.7109375" style="2" customWidth="1"/>
    <col min="2824" max="2829" width="11.42578125" style="2"/>
    <col min="2830" max="2830" width="13.7109375" style="2" customWidth="1"/>
    <col min="2831" max="3074" width="11.42578125" style="2"/>
    <col min="3075" max="3075" width="41" style="2" customWidth="1"/>
    <col min="3076" max="3076" width="12.7109375" style="2" customWidth="1"/>
    <col min="3077" max="3077" width="12.85546875" style="2" customWidth="1"/>
    <col min="3078" max="3078" width="10.5703125" style="2" customWidth="1"/>
    <col min="3079" max="3079" width="10.7109375" style="2" customWidth="1"/>
    <col min="3080" max="3085" width="11.42578125" style="2"/>
    <col min="3086" max="3086" width="13.7109375" style="2" customWidth="1"/>
    <col min="3087" max="3330" width="11.42578125" style="2"/>
    <col min="3331" max="3331" width="41" style="2" customWidth="1"/>
    <col min="3332" max="3332" width="12.7109375" style="2" customWidth="1"/>
    <col min="3333" max="3333" width="12.85546875" style="2" customWidth="1"/>
    <col min="3334" max="3334" width="10.5703125" style="2" customWidth="1"/>
    <col min="3335" max="3335" width="10.7109375" style="2" customWidth="1"/>
    <col min="3336" max="3341" width="11.42578125" style="2"/>
    <col min="3342" max="3342" width="13.7109375" style="2" customWidth="1"/>
    <col min="3343" max="3586" width="11.42578125" style="2"/>
    <col min="3587" max="3587" width="41" style="2" customWidth="1"/>
    <col min="3588" max="3588" width="12.7109375" style="2" customWidth="1"/>
    <col min="3589" max="3589" width="12.85546875" style="2" customWidth="1"/>
    <col min="3590" max="3590" width="10.5703125" style="2" customWidth="1"/>
    <col min="3591" max="3591" width="10.7109375" style="2" customWidth="1"/>
    <col min="3592" max="3597" width="11.42578125" style="2"/>
    <col min="3598" max="3598" width="13.7109375" style="2" customWidth="1"/>
    <col min="3599" max="3842" width="11.42578125" style="2"/>
    <col min="3843" max="3843" width="41" style="2" customWidth="1"/>
    <col min="3844" max="3844" width="12.7109375" style="2" customWidth="1"/>
    <col min="3845" max="3845" width="12.85546875" style="2" customWidth="1"/>
    <col min="3846" max="3846" width="10.5703125" style="2" customWidth="1"/>
    <col min="3847" max="3847" width="10.7109375" style="2" customWidth="1"/>
    <col min="3848" max="3853" width="11.42578125" style="2"/>
    <col min="3854" max="3854" width="13.7109375" style="2" customWidth="1"/>
    <col min="3855" max="4098" width="11.42578125" style="2"/>
    <col min="4099" max="4099" width="41" style="2" customWidth="1"/>
    <col min="4100" max="4100" width="12.7109375" style="2" customWidth="1"/>
    <col min="4101" max="4101" width="12.85546875" style="2" customWidth="1"/>
    <col min="4102" max="4102" width="10.5703125" style="2" customWidth="1"/>
    <col min="4103" max="4103" width="10.7109375" style="2" customWidth="1"/>
    <col min="4104" max="4109" width="11.42578125" style="2"/>
    <col min="4110" max="4110" width="13.7109375" style="2" customWidth="1"/>
    <col min="4111" max="4354" width="11.42578125" style="2"/>
    <col min="4355" max="4355" width="41" style="2" customWidth="1"/>
    <col min="4356" max="4356" width="12.7109375" style="2" customWidth="1"/>
    <col min="4357" max="4357" width="12.85546875" style="2" customWidth="1"/>
    <col min="4358" max="4358" width="10.5703125" style="2" customWidth="1"/>
    <col min="4359" max="4359" width="10.7109375" style="2" customWidth="1"/>
    <col min="4360" max="4365" width="11.42578125" style="2"/>
    <col min="4366" max="4366" width="13.7109375" style="2" customWidth="1"/>
    <col min="4367" max="4610" width="11.42578125" style="2"/>
    <col min="4611" max="4611" width="41" style="2" customWidth="1"/>
    <col min="4612" max="4612" width="12.7109375" style="2" customWidth="1"/>
    <col min="4613" max="4613" width="12.85546875" style="2" customWidth="1"/>
    <col min="4614" max="4614" width="10.5703125" style="2" customWidth="1"/>
    <col min="4615" max="4615" width="10.7109375" style="2" customWidth="1"/>
    <col min="4616" max="4621" width="11.42578125" style="2"/>
    <col min="4622" max="4622" width="13.7109375" style="2" customWidth="1"/>
    <col min="4623" max="4866" width="11.42578125" style="2"/>
    <col min="4867" max="4867" width="41" style="2" customWidth="1"/>
    <col min="4868" max="4868" width="12.7109375" style="2" customWidth="1"/>
    <col min="4869" max="4869" width="12.85546875" style="2" customWidth="1"/>
    <col min="4870" max="4870" width="10.5703125" style="2" customWidth="1"/>
    <col min="4871" max="4871" width="10.7109375" style="2" customWidth="1"/>
    <col min="4872" max="4877" width="11.42578125" style="2"/>
    <col min="4878" max="4878" width="13.7109375" style="2" customWidth="1"/>
    <col min="4879" max="5122" width="11.42578125" style="2"/>
    <col min="5123" max="5123" width="41" style="2" customWidth="1"/>
    <col min="5124" max="5124" width="12.7109375" style="2" customWidth="1"/>
    <col min="5125" max="5125" width="12.85546875" style="2" customWidth="1"/>
    <col min="5126" max="5126" width="10.5703125" style="2" customWidth="1"/>
    <col min="5127" max="5127" width="10.7109375" style="2" customWidth="1"/>
    <col min="5128" max="5133" width="11.42578125" style="2"/>
    <col min="5134" max="5134" width="13.7109375" style="2" customWidth="1"/>
    <col min="5135" max="5378" width="11.42578125" style="2"/>
    <col min="5379" max="5379" width="41" style="2" customWidth="1"/>
    <col min="5380" max="5380" width="12.7109375" style="2" customWidth="1"/>
    <col min="5381" max="5381" width="12.85546875" style="2" customWidth="1"/>
    <col min="5382" max="5382" width="10.5703125" style="2" customWidth="1"/>
    <col min="5383" max="5383" width="10.7109375" style="2" customWidth="1"/>
    <col min="5384" max="5389" width="11.42578125" style="2"/>
    <col min="5390" max="5390" width="13.7109375" style="2" customWidth="1"/>
    <col min="5391" max="5634" width="11.42578125" style="2"/>
    <col min="5635" max="5635" width="41" style="2" customWidth="1"/>
    <col min="5636" max="5636" width="12.7109375" style="2" customWidth="1"/>
    <col min="5637" max="5637" width="12.85546875" style="2" customWidth="1"/>
    <col min="5638" max="5638" width="10.5703125" style="2" customWidth="1"/>
    <col min="5639" max="5639" width="10.7109375" style="2" customWidth="1"/>
    <col min="5640" max="5645" width="11.42578125" style="2"/>
    <col min="5646" max="5646" width="13.7109375" style="2" customWidth="1"/>
    <col min="5647" max="5890" width="11.42578125" style="2"/>
    <col min="5891" max="5891" width="41" style="2" customWidth="1"/>
    <col min="5892" max="5892" width="12.7109375" style="2" customWidth="1"/>
    <col min="5893" max="5893" width="12.85546875" style="2" customWidth="1"/>
    <col min="5894" max="5894" width="10.5703125" style="2" customWidth="1"/>
    <col min="5895" max="5895" width="10.7109375" style="2" customWidth="1"/>
    <col min="5896" max="5901" width="11.42578125" style="2"/>
    <col min="5902" max="5902" width="13.7109375" style="2" customWidth="1"/>
    <col min="5903" max="6146" width="11.42578125" style="2"/>
    <col min="6147" max="6147" width="41" style="2" customWidth="1"/>
    <col min="6148" max="6148" width="12.7109375" style="2" customWidth="1"/>
    <col min="6149" max="6149" width="12.85546875" style="2" customWidth="1"/>
    <col min="6150" max="6150" width="10.5703125" style="2" customWidth="1"/>
    <col min="6151" max="6151" width="10.7109375" style="2" customWidth="1"/>
    <col min="6152" max="6157" width="11.42578125" style="2"/>
    <col min="6158" max="6158" width="13.7109375" style="2" customWidth="1"/>
    <col min="6159" max="6402" width="11.42578125" style="2"/>
    <col min="6403" max="6403" width="41" style="2" customWidth="1"/>
    <col min="6404" max="6404" width="12.7109375" style="2" customWidth="1"/>
    <col min="6405" max="6405" width="12.85546875" style="2" customWidth="1"/>
    <col min="6406" max="6406" width="10.5703125" style="2" customWidth="1"/>
    <col min="6407" max="6407" width="10.7109375" style="2" customWidth="1"/>
    <col min="6408" max="6413" width="11.42578125" style="2"/>
    <col min="6414" max="6414" width="13.7109375" style="2" customWidth="1"/>
    <col min="6415" max="6658" width="11.42578125" style="2"/>
    <col min="6659" max="6659" width="41" style="2" customWidth="1"/>
    <col min="6660" max="6660" width="12.7109375" style="2" customWidth="1"/>
    <col min="6661" max="6661" width="12.85546875" style="2" customWidth="1"/>
    <col min="6662" max="6662" width="10.5703125" style="2" customWidth="1"/>
    <col min="6663" max="6663" width="10.7109375" style="2" customWidth="1"/>
    <col min="6664" max="6669" width="11.42578125" style="2"/>
    <col min="6670" max="6670" width="13.7109375" style="2" customWidth="1"/>
    <col min="6671" max="6914" width="11.42578125" style="2"/>
    <col min="6915" max="6915" width="41" style="2" customWidth="1"/>
    <col min="6916" max="6916" width="12.7109375" style="2" customWidth="1"/>
    <col min="6917" max="6917" width="12.85546875" style="2" customWidth="1"/>
    <col min="6918" max="6918" width="10.5703125" style="2" customWidth="1"/>
    <col min="6919" max="6919" width="10.7109375" style="2" customWidth="1"/>
    <col min="6920" max="6925" width="11.42578125" style="2"/>
    <col min="6926" max="6926" width="13.7109375" style="2" customWidth="1"/>
    <col min="6927" max="7170" width="11.42578125" style="2"/>
    <col min="7171" max="7171" width="41" style="2" customWidth="1"/>
    <col min="7172" max="7172" width="12.7109375" style="2" customWidth="1"/>
    <col min="7173" max="7173" width="12.85546875" style="2" customWidth="1"/>
    <col min="7174" max="7174" width="10.5703125" style="2" customWidth="1"/>
    <col min="7175" max="7175" width="10.7109375" style="2" customWidth="1"/>
    <col min="7176" max="7181" width="11.42578125" style="2"/>
    <col min="7182" max="7182" width="13.7109375" style="2" customWidth="1"/>
    <col min="7183" max="7426" width="11.42578125" style="2"/>
    <col min="7427" max="7427" width="41" style="2" customWidth="1"/>
    <col min="7428" max="7428" width="12.7109375" style="2" customWidth="1"/>
    <col min="7429" max="7429" width="12.85546875" style="2" customWidth="1"/>
    <col min="7430" max="7430" width="10.5703125" style="2" customWidth="1"/>
    <col min="7431" max="7431" width="10.7109375" style="2" customWidth="1"/>
    <col min="7432" max="7437" width="11.42578125" style="2"/>
    <col min="7438" max="7438" width="13.7109375" style="2" customWidth="1"/>
    <col min="7439" max="7682" width="11.42578125" style="2"/>
    <col min="7683" max="7683" width="41" style="2" customWidth="1"/>
    <col min="7684" max="7684" width="12.7109375" style="2" customWidth="1"/>
    <col min="7685" max="7685" width="12.85546875" style="2" customWidth="1"/>
    <col min="7686" max="7686" width="10.5703125" style="2" customWidth="1"/>
    <col min="7687" max="7687" width="10.7109375" style="2" customWidth="1"/>
    <col min="7688" max="7693" width="11.42578125" style="2"/>
    <col min="7694" max="7694" width="13.7109375" style="2" customWidth="1"/>
    <col min="7695" max="7938" width="11.42578125" style="2"/>
    <col min="7939" max="7939" width="41" style="2" customWidth="1"/>
    <col min="7940" max="7940" width="12.7109375" style="2" customWidth="1"/>
    <col min="7941" max="7941" width="12.85546875" style="2" customWidth="1"/>
    <col min="7942" max="7942" width="10.5703125" style="2" customWidth="1"/>
    <col min="7943" max="7943" width="10.7109375" style="2" customWidth="1"/>
    <col min="7944" max="7949" width="11.42578125" style="2"/>
    <col min="7950" max="7950" width="13.7109375" style="2" customWidth="1"/>
    <col min="7951" max="8194" width="11.42578125" style="2"/>
    <col min="8195" max="8195" width="41" style="2" customWidth="1"/>
    <col min="8196" max="8196" width="12.7109375" style="2" customWidth="1"/>
    <col min="8197" max="8197" width="12.85546875" style="2" customWidth="1"/>
    <col min="8198" max="8198" width="10.5703125" style="2" customWidth="1"/>
    <col min="8199" max="8199" width="10.7109375" style="2" customWidth="1"/>
    <col min="8200" max="8205" width="11.42578125" style="2"/>
    <col min="8206" max="8206" width="13.7109375" style="2" customWidth="1"/>
    <col min="8207" max="8450" width="11.42578125" style="2"/>
    <col min="8451" max="8451" width="41" style="2" customWidth="1"/>
    <col min="8452" max="8452" width="12.7109375" style="2" customWidth="1"/>
    <col min="8453" max="8453" width="12.85546875" style="2" customWidth="1"/>
    <col min="8454" max="8454" width="10.5703125" style="2" customWidth="1"/>
    <col min="8455" max="8455" width="10.7109375" style="2" customWidth="1"/>
    <col min="8456" max="8461" width="11.42578125" style="2"/>
    <col min="8462" max="8462" width="13.7109375" style="2" customWidth="1"/>
    <col min="8463" max="8706" width="11.42578125" style="2"/>
    <col min="8707" max="8707" width="41" style="2" customWidth="1"/>
    <col min="8708" max="8708" width="12.7109375" style="2" customWidth="1"/>
    <col min="8709" max="8709" width="12.85546875" style="2" customWidth="1"/>
    <col min="8710" max="8710" width="10.5703125" style="2" customWidth="1"/>
    <col min="8711" max="8711" width="10.7109375" style="2" customWidth="1"/>
    <col min="8712" max="8717" width="11.42578125" style="2"/>
    <col min="8718" max="8718" width="13.7109375" style="2" customWidth="1"/>
    <col min="8719" max="8962" width="11.42578125" style="2"/>
    <col min="8963" max="8963" width="41" style="2" customWidth="1"/>
    <col min="8964" max="8964" width="12.7109375" style="2" customWidth="1"/>
    <col min="8965" max="8965" width="12.85546875" style="2" customWidth="1"/>
    <col min="8966" max="8966" width="10.5703125" style="2" customWidth="1"/>
    <col min="8967" max="8967" width="10.7109375" style="2" customWidth="1"/>
    <col min="8968" max="8973" width="11.42578125" style="2"/>
    <col min="8974" max="8974" width="13.7109375" style="2" customWidth="1"/>
    <col min="8975" max="9218" width="11.42578125" style="2"/>
    <col min="9219" max="9219" width="41" style="2" customWidth="1"/>
    <col min="9220" max="9220" width="12.7109375" style="2" customWidth="1"/>
    <col min="9221" max="9221" width="12.85546875" style="2" customWidth="1"/>
    <col min="9222" max="9222" width="10.5703125" style="2" customWidth="1"/>
    <col min="9223" max="9223" width="10.7109375" style="2" customWidth="1"/>
    <col min="9224" max="9229" width="11.42578125" style="2"/>
    <col min="9230" max="9230" width="13.7109375" style="2" customWidth="1"/>
    <col min="9231" max="9474" width="11.42578125" style="2"/>
    <col min="9475" max="9475" width="41" style="2" customWidth="1"/>
    <col min="9476" max="9476" width="12.7109375" style="2" customWidth="1"/>
    <col min="9477" max="9477" width="12.85546875" style="2" customWidth="1"/>
    <col min="9478" max="9478" width="10.5703125" style="2" customWidth="1"/>
    <col min="9479" max="9479" width="10.7109375" style="2" customWidth="1"/>
    <col min="9480" max="9485" width="11.42578125" style="2"/>
    <col min="9486" max="9486" width="13.7109375" style="2" customWidth="1"/>
    <col min="9487" max="9730" width="11.42578125" style="2"/>
    <col min="9731" max="9731" width="41" style="2" customWidth="1"/>
    <col min="9732" max="9732" width="12.7109375" style="2" customWidth="1"/>
    <col min="9733" max="9733" width="12.85546875" style="2" customWidth="1"/>
    <col min="9734" max="9734" width="10.5703125" style="2" customWidth="1"/>
    <col min="9735" max="9735" width="10.7109375" style="2" customWidth="1"/>
    <col min="9736" max="9741" width="11.42578125" style="2"/>
    <col min="9742" max="9742" width="13.7109375" style="2" customWidth="1"/>
    <col min="9743" max="9986" width="11.42578125" style="2"/>
    <col min="9987" max="9987" width="41" style="2" customWidth="1"/>
    <col min="9988" max="9988" width="12.7109375" style="2" customWidth="1"/>
    <col min="9989" max="9989" width="12.85546875" style="2" customWidth="1"/>
    <col min="9990" max="9990" width="10.5703125" style="2" customWidth="1"/>
    <col min="9991" max="9991" width="10.7109375" style="2" customWidth="1"/>
    <col min="9992" max="9997" width="11.42578125" style="2"/>
    <col min="9998" max="9998" width="13.7109375" style="2" customWidth="1"/>
    <col min="9999" max="10242" width="11.42578125" style="2"/>
    <col min="10243" max="10243" width="41" style="2" customWidth="1"/>
    <col min="10244" max="10244" width="12.7109375" style="2" customWidth="1"/>
    <col min="10245" max="10245" width="12.85546875" style="2" customWidth="1"/>
    <col min="10246" max="10246" width="10.5703125" style="2" customWidth="1"/>
    <col min="10247" max="10247" width="10.7109375" style="2" customWidth="1"/>
    <col min="10248" max="10253" width="11.42578125" style="2"/>
    <col min="10254" max="10254" width="13.7109375" style="2" customWidth="1"/>
    <col min="10255" max="10498" width="11.42578125" style="2"/>
    <col min="10499" max="10499" width="41" style="2" customWidth="1"/>
    <col min="10500" max="10500" width="12.7109375" style="2" customWidth="1"/>
    <col min="10501" max="10501" width="12.85546875" style="2" customWidth="1"/>
    <col min="10502" max="10502" width="10.5703125" style="2" customWidth="1"/>
    <col min="10503" max="10503" width="10.7109375" style="2" customWidth="1"/>
    <col min="10504" max="10509" width="11.42578125" style="2"/>
    <col min="10510" max="10510" width="13.7109375" style="2" customWidth="1"/>
    <col min="10511" max="10754" width="11.42578125" style="2"/>
    <col min="10755" max="10755" width="41" style="2" customWidth="1"/>
    <col min="10756" max="10756" width="12.7109375" style="2" customWidth="1"/>
    <col min="10757" max="10757" width="12.85546875" style="2" customWidth="1"/>
    <col min="10758" max="10758" width="10.5703125" style="2" customWidth="1"/>
    <col min="10759" max="10759" width="10.7109375" style="2" customWidth="1"/>
    <col min="10760" max="10765" width="11.42578125" style="2"/>
    <col min="10766" max="10766" width="13.7109375" style="2" customWidth="1"/>
    <col min="10767" max="11010" width="11.42578125" style="2"/>
    <col min="11011" max="11011" width="41" style="2" customWidth="1"/>
    <col min="11012" max="11012" width="12.7109375" style="2" customWidth="1"/>
    <col min="11013" max="11013" width="12.85546875" style="2" customWidth="1"/>
    <col min="11014" max="11014" width="10.5703125" style="2" customWidth="1"/>
    <col min="11015" max="11015" width="10.7109375" style="2" customWidth="1"/>
    <col min="11016" max="11021" width="11.42578125" style="2"/>
    <col min="11022" max="11022" width="13.7109375" style="2" customWidth="1"/>
    <col min="11023" max="11266" width="11.42578125" style="2"/>
    <col min="11267" max="11267" width="41" style="2" customWidth="1"/>
    <col min="11268" max="11268" width="12.7109375" style="2" customWidth="1"/>
    <col min="11269" max="11269" width="12.85546875" style="2" customWidth="1"/>
    <col min="11270" max="11270" width="10.5703125" style="2" customWidth="1"/>
    <col min="11271" max="11271" width="10.7109375" style="2" customWidth="1"/>
    <col min="11272" max="11277" width="11.42578125" style="2"/>
    <col min="11278" max="11278" width="13.7109375" style="2" customWidth="1"/>
    <col min="11279" max="11522" width="11.42578125" style="2"/>
    <col min="11523" max="11523" width="41" style="2" customWidth="1"/>
    <col min="11524" max="11524" width="12.7109375" style="2" customWidth="1"/>
    <col min="11525" max="11525" width="12.85546875" style="2" customWidth="1"/>
    <col min="11526" max="11526" width="10.5703125" style="2" customWidth="1"/>
    <col min="11527" max="11527" width="10.7109375" style="2" customWidth="1"/>
    <col min="11528" max="11533" width="11.42578125" style="2"/>
    <col min="11534" max="11534" width="13.7109375" style="2" customWidth="1"/>
    <col min="11535" max="11778" width="11.42578125" style="2"/>
    <col min="11779" max="11779" width="41" style="2" customWidth="1"/>
    <col min="11780" max="11780" width="12.7109375" style="2" customWidth="1"/>
    <col min="11781" max="11781" width="12.85546875" style="2" customWidth="1"/>
    <col min="11782" max="11782" width="10.5703125" style="2" customWidth="1"/>
    <col min="11783" max="11783" width="10.7109375" style="2" customWidth="1"/>
    <col min="11784" max="11789" width="11.42578125" style="2"/>
    <col min="11790" max="11790" width="13.7109375" style="2" customWidth="1"/>
    <col min="11791" max="12034" width="11.42578125" style="2"/>
    <col min="12035" max="12035" width="41" style="2" customWidth="1"/>
    <col min="12036" max="12036" width="12.7109375" style="2" customWidth="1"/>
    <col min="12037" max="12037" width="12.85546875" style="2" customWidth="1"/>
    <col min="12038" max="12038" width="10.5703125" style="2" customWidth="1"/>
    <col min="12039" max="12039" width="10.7109375" style="2" customWidth="1"/>
    <col min="12040" max="12045" width="11.42578125" style="2"/>
    <col min="12046" max="12046" width="13.7109375" style="2" customWidth="1"/>
    <col min="12047" max="12290" width="11.42578125" style="2"/>
    <col min="12291" max="12291" width="41" style="2" customWidth="1"/>
    <col min="12292" max="12292" width="12.7109375" style="2" customWidth="1"/>
    <col min="12293" max="12293" width="12.85546875" style="2" customWidth="1"/>
    <col min="12294" max="12294" width="10.5703125" style="2" customWidth="1"/>
    <col min="12295" max="12295" width="10.7109375" style="2" customWidth="1"/>
    <col min="12296" max="12301" width="11.42578125" style="2"/>
    <col min="12302" max="12302" width="13.7109375" style="2" customWidth="1"/>
    <col min="12303" max="12546" width="11.42578125" style="2"/>
    <col min="12547" max="12547" width="41" style="2" customWidth="1"/>
    <col min="12548" max="12548" width="12.7109375" style="2" customWidth="1"/>
    <col min="12549" max="12549" width="12.85546875" style="2" customWidth="1"/>
    <col min="12550" max="12550" width="10.5703125" style="2" customWidth="1"/>
    <col min="12551" max="12551" width="10.7109375" style="2" customWidth="1"/>
    <col min="12552" max="12557" width="11.42578125" style="2"/>
    <col min="12558" max="12558" width="13.7109375" style="2" customWidth="1"/>
    <col min="12559" max="12802" width="11.42578125" style="2"/>
    <col min="12803" max="12803" width="41" style="2" customWidth="1"/>
    <col min="12804" max="12804" width="12.7109375" style="2" customWidth="1"/>
    <col min="12805" max="12805" width="12.85546875" style="2" customWidth="1"/>
    <col min="12806" max="12806" width="10.5703125" style="2" customWidth="1"/>
    <col min="12807" max="12807" width="10.7109375" style="2" customWidth="1"/>
    <col min="12808" max="12813" width="11.42578125" style="2"/>
    <col min="12814" max="12814" width="13.7109375" style="2" customWidth="1"/>
    <col min="12815" max="13058" width="11.42578125" style="2"/>
    <col min="13059" max="13059" width="41" style="2" customWidth="1"/>
    <col min="13060" max="13060" width="12.7109375" style="2" customWidth="1"/>
    <col min="13061" max="13061" width="12.85546875" style="2" customWidth="1"/>
    <col min="13062" max="13062" width="10.5703125" style="2" customWidth="1"/>
    <col min="13063" max="13063" width="10.7109375" style="2" customWidth="1"/>
    <col min="13064" max="13069" width="11.42578125" style="2"/>
    <col min="13070" max="13070" width="13.7109375" style="2" customWidth="1"/>
    <col min="13071" max="13314" width="11.42578125" style="2"/>
    <col min="13315" max="13315" width="41" style="2" customWidth="1"/>
    <col min="13316" max="13316" width="12.7109375" style="2" customWidth="1"/>
    <col min="13317" max="13317" width="12.85546875" style="2" customWidth="1"/>
    <col min="13318" max="13318" width="10.5703125" style="2" customWidth="1"/>
    <col min="13319" max="13319" width="10.7109375" style="2" customWidth="1"/>
    <col min="13320" max="13325" width="11.42578125" style="2"/>
    <col min="13326" max="13326" width="13.7109375" style="2" customWidth="1"/>
    <col min="13327" max="13570" width="11.42578125" style="2"/>
    <col min="13571" max="13571" width="41" style="2" customWidth="1"/>
    <col min="13572" max="13572" width="12.7109375" style="2" customWidth="1"/>
    <col min="13573" max="13573" width="12.85546875" style="2" customWidth="1"/>
    <col min="13574" max="13574" width="10.5703125" style="2" customWidth="1"/>
    <col min="13575" max="13575" width="10.7109375" style="2" customWidth="1"/>
    <col min="13576" max="13581" width="11.42578125" style="2"/>
    <col min="13582" max="13582" width="13.7109375" style="2" customWidth="1"/>
    <col min="13583" max="13826" width="11.42578125" style="2"/>
    <col min="13827" max="13827" width="41" style="2" customWidth="1"/>
    <col min="13828" max="13828" width="12.7109375" style="2" customWidth="1"/>
    <col min="13829" max="13829" width="12.85546875" style="2" customWidth="1"/>
    <col min="13830" max="13830" width="10.5703125" style="2" customWidth="1"/>
    <col min="13831" max="13831" width="10.7109375" style="2" customWidth="1"/>
    <col min="13832" max="13837" width="11.42578125" style="2"/>
    <col min="13838" max="13838" width="13.7109375" style="2" customWidth="1"/>
    <col min="13839" max="14082" width="11.42578125" style="2"/>
    <col min="14083" max="14083" width="41" style="2" customWidth="1"/>
    <col min="14084" max="14084" width="12.7109375" style="2" customWidth="1"/>
    <col min="14085" max="14085" width="12.85546875" style="2" customWidth="1"/>
    <col min="14086" max="14086" width="10.5703125" style="2" customWidth="1"/>
    <col min="14087" max="14087" width="10.7109375" style="2" customWidth="1"/>
    <col min="14088" max="14093" width="11.42578125" style="2"/>
    <col min="14094" max="14094" width="13.7109375" style="2" customWidth="1"/>
    <col min="14095" max="14338" width="11.42578125" style="2"/>
    <col min="14339" max="14339" width="41" style="2" customWidth="1"/>
    <col min="14340" max="14340" width="12.7109375" style="2" customWidth="1"/>
    <col min="14341" max="14341" width="12.85546875" style="2" customWidth="1"/>
    <col min="14342" max="14342" width="10.5703125" style="2" customWidth="1"/>
    <col min="14343" max="14343" width="10.7109375" style="2" customWidth="1"/>
    <col min="14344" max="14349" width="11.42578125" style="2"/>
    <col min="14350" max="14350" width="13.7109375" style="2" customWidth="1"/>
    <col min="14351" max="14594" width="11.42578125" style="2"/>
    <col min="14595" max="14595" width="41" style="2" customWidth="1"/>
    <col min="14596" max="14596" width="12.7109375" style="2" customWidth="1"/>
    <col min="14597" max="14597" width="12.85546875" style="2" customWidth="1"/>
    <col min="14598" max="14598" width="10.5703125" style="2" customWidth="1"/>
    <col min="14599" max="14599" width="10.7109375" style="2" customWidth="1"/>
    <col min="14600" max="14605" width="11.42578125" style="2"/>
    <col min="14606" max="14606" width="13.7109375" style="2" customWidth="1"/>
    <col min="14607" max="14850" width="11.42578125" style="2"/>
    <col min="14851" max="14851" width="41" style="2" customWidth="1"/>
    <col min="14852" max="14852" width="12.7109375" style="2" customWidth="1"/>
    <col min="14853" max="14853" width="12.85546875" style="2" customWidth="1"/>
    <col min="14854" max="14854" width="10.5703125" style="2" customWidth="1"/>
    <col min="14855" max="14855" width="10.7109375" style="2" customWidth="1"/>
    <col min="14856" max="14861" width="11.42578125" style="2"/>
    <col min="14862" max="14862" width="13.7109375" style="2" customWidth="1"/>
    <col min="14863" max="15106" width="11.42578125" style="2"/>
    <col min="15107" max="15107" width="41" style="2" customWidth="1"/>
    <col min="15108" max="15108" width="12.7109375" style="2" customWidth="1"/>
    <col min="15109" max="15109" width="12.85546875" style="2" customWidth="1"/>
    <col min="15110" max="15110" width="10.5703125" style="2" customWidth="1"/>
    <col min="15111" max="15111" width="10.7109375" style="2" customWidth="1"/>
    <col min="15112" max="15117" width="11.42578125" style="2"/>
    <col min="15118" max="15118" width="13.7109375" style="2" customWidth="1"/>
    <col min="15119" max="15362" width="11.42578125" style="2"/>
    <col min="15363" max="15363" width="41" style="2" customWidth="1"/>
    <col min="15364" max="15364" width="12.7109375" style="2" customWidth="1"/>
    <col min="15365" max="15365" width="12.85546875" style="2" customWidth="1"/>
    <col min="15366" max="15366" width="10.5703125" style="2" customWidth="1"/>
    <col min="15367" max="15367" width="10.7109375" style="2" customWidth="1"/>
    <col min="15368" max="15373" width="11.42578125" style="2"/>
    <col min="15374" max="15374" width="13.7109375" style="2" customWidth="1"/>
    <col min="15375" max="15618" width="11.42578125" style="2"/>
    <col min="15619" max="15619" width="41" style="2" customWidth="1"/>
    <col min="15620" max="15620" width="12.7109375" style="2" customWidth="1"/>
    <col min="15621" max="15621" width="12.85546875" style="2" customWidth="1"/>
    <col min="15622" max="15622" width="10.5703125" style="2" customWidth="1"/>
    <col min="15623" max="15623" width="10.7109375" style="2" customWidth="1"/>
    <col min="15624" max="15629" width="11.42578125" style="2"/>
    <col min="15630" max="15630" width="13.7109375" style="2" customWidth="1"/>
    <col min="15631" max="15874" width="11.42578125" style="2"/>
    <col min="15875" max="15875" width="41" style="2" customWidth="1"/>
    <col min="15876" max="15876" width="12.7109375" style="2" customWidth="1"/>
    <col min="15877" max="15877" width="12.85546875" style="2" customWidth="1"/>
    <col min="15878" max="15878" width="10.5703125" style="2" customWidth="1"/>
    <col min="15879" max="15879" width="10.7109375" style="2" customWidth="1"/>
    <col min="15880" max="15885" width="11.42578125" style="2"/>
    <col min="15886" max="15886" width="13.7109375" style="2" customWidth="1"/>
    <col min="15887" max="16130" width="11.42578125" style="2"/>
    <col min="16131" max="16131" width="41" style="2" customWidth="1"/>
    <col min="16132" max="16132" width="12.7109375" style="2" customWidth="1"/>
    <col min="16133" max="16133" width="12.85546875" style="2" customWidth="1"/>
    <col min="16134" max="16134" width="10.5703125" style="2" customWidth="1"/>
    <col min="16135" max="16135" width="10.7109375" style="2" customWidth="1"/>
    <col min="16136" max="16141" width="11.42578125" style="2"/>
    <col min="16142" max="16142" width="13.7109375" style="2" customWidth="1"/>
    <col min="16143" max="16384" width="11.42578125" style="2"/>
  </cols>
  <sheetData>
    <row r="7" spans="3:7" ht="25.5" customHeight="1">
      <c r="C7" s="609" t="s">
        <v>227</v>
      </c>
      <c r="D7" s="610"/>
      <c r="E7" s="610"/>
      <c r="F7" s="611"/>
    </row>
    <row r="8" spans="3:7" ht="37.5" customHeight="1">
      <c r="C8" s="14" t="s">
        <v>17</v>
      </c>
      <c r="D8" s="15" t="str">
        <f>actualizaciones!A3</f>
        <v>acumulado agosto 2009</v>
      </c>
      <c r="E8" s="15" t="str">
        <f>actualizaciones!A2</f>
        <v xml:space="preserve">acumulado agosto 2010 </v>
      </c>
      <c r="F8" s="252" t="s">
        <v>228</v>
      </c>
    </row>
    <row r="9" spans="3:7">
      <c r="C9" s="17" t="s">
        <v>229</v>
      </c>
      <c r="D9" s="253">
        <v>57.304402808100484</v>
      </c>
      <c r="E9" s="253">
        <v>58.74398489839048</v>
      </c>
      <c r="F9" s="20">
        <f>E9/D9-1</f>
        <v>2.5121666394654296E-2</v>
      </c>
      <c r="G9" s="254"/>
    </row>
    <row r="10" spans="3:7">
      <c r="C10" s="21" t="s">
        <v>230</v>
      </c>
      <c r="D10" s="255">
        <v>65.575981575992941</v>
      </c>
      <c r="E10" s="255">
        <v>68.537551500751988</v>
      </c>
      <c r="F10" s="24">
        <f>E10/D10-1</f>
        <v>4.5162418519454794E-2</v>
      </c>
      <c r="G10" s="254"/>
    </row>
    <row r="11" spans="3:7">
      <c r="C11" s="241" t="s">
        <v>231</v>
      </c>
      <c r="D11" s="256">
        <v>52.499406125717442</v>
      </c>
      <c r="E11" s="256">
        <v>52.735028464579848</v>
      </c>
      <c r="F11" s="236">
        <f>E11/D11-1</f>
        <v>4.4880953186055006E-3</v>
      </c>
      <c r="G11" s="254"/>
    </row>
    <row r="12" spans="3:7">
      <c r="C12" s="26" t="s">
        <v>23</v>
      </c>
      <c r="D12" s="27"/>
      <c r="E12" s="27"/>
      <c r="F12" s="257"/>
    </row>
    <row r="28" spans="2:12"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</row>
  </sheetData>
  <mergeCells count="1">
    <mergeCell ref="C7:F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6:L22"/>
  <sheetViews>
    <sheetView showGridLines="0" showRowColHeaders="0" showOutlineSymbols="0" zoomScaleNormal="100" workbookViewId="0"/>
  </sheetViews>
  <sheetFormatPr baseColWidth="10" defaultRowHeight="12.75"/>
  <cols>
    <col min="1" max="1" width="13.28515625" style="258" customWidth="1"/>
    <col min="2" max="2" width="30.85546875" style="258" customWidth="1"/>
    <col min="3" max="5" width="12.7109375" style="258" customWidth="1"/>
    <col min="6" max="6" width="10.7109375" style="258" customWidth="1"/>
    <col min="7" max="12" width="11.42578125" style="258"/>
    <col min="13" max="13" width="13.7109375" style="258" customWidth="1"/>
    <col min="14" max="256" width="11.42578125" style="258"/>
    <col min="257" max="257" width="13.28515625" style="258" customWidth="1"/>
    <col min="258" max="258" width="30.85546875" style="258" customWidth="1"/>
    <col min="259" max="261" width="12.7109375" style="258" customWidth="1"/>
    <col min="262" max="262" width="10.7109375" style="258" customWidth="1"/>
    <col min="263" max="268" width="11.42578125" style="258"/>
    <col min="269" max="269" width="13.7109375" style="258" customWidth="1"/>
    <col min="270" max="512" width="11.42578125" style="258"/>
    <col min="513" max="513" width="13.28515625" style="258" customWidth="1"/>
    <col min="514" max="514" width="30.85546875" style="258" customWidth="1"/>
    <col min="515" max="517" width="12.7109375" style="258" customWidth="1"/>
    <col min="518" max="518" width="10.7109375" style="258" customWidth="1"/>
    <col min="519" max="524" width="11.42578125" style="258"/>
    <col min="525" max="525" width="13.7109375" style="258" customWidth="1"/>
    <col min="526" max="768" width="11.42578125" style="258"/>
    <col min="769" max="769" width="13.28515625" style="258" customWidth="1"/>
    <col min="770" max="770" width="30.85546875" style="258" customWidth="1"/>
    <col min="771" max="773" width="12.7109375" style="258" customWidth="1"/>
    <col min="774" max="774" width="10.7109375" style="258" customWidth="1"/>
    <col min="775" max="780" width="11.42578125" style="258"/>
    <col min="781" max="781" width="13.7109375" style="258" customWidth="1"/>
    <col min="782" max="1024" width="11.42578125" style="258"/>
    <col min="1025" max="1025" width="13.28515625" style="258" customWidth="1"/>
    <col min="1026" max="1026" width="30.85546875" style="258" customWidth="1"/>
    <col min="1027" max="1029" width="12.7109375" style="258" customWidth="1"/>
    <col min="1030" max="1030" width="10.7109375" style="258" customWidth="1"/>
    <col min="1031" max="1036" width="11.42578125" style="258"/>
    <col min="1037" max="1037" width="13.7109375" style="258" customWidth="1"/>
    <col min="1038" max="1280" width="11.42578125" style="258"/>
    <col min="1281" max="1281" width="13.28515625" style="258" customWidth="1"/>
    <col min="1282" max="1282" width="30.85546875" style="258" customWidth="1"/>
    <col min="1283" max="1285" width="12.7109375" style="258" customWidth="1"/>
    <col min="1286" max="1286" width="10.7109375" style="258" customWidth="1"/>
    <col min="1287" max="1292" width="11.42578125" style="258"/>
    <col min="1293" max="1293" width="13.7109375" style="258" customWidth="1"/>
    <col min="1294" max="1536" width="11.42578125" style="258"/>
    <col min="1537" max="1537" width="13.28515625" style="258" customWidth="1"/>
    <col min="1538" max="1538" width="30.85546875" style="258" customWidth="1"/>
    <col min="1539" max="1541" width="12.7109375" style="258" customWidth="1"/>
    <col min="1542" max="1542" width="10.7109375" style="258" customWidth="1"/>
    <col min="1543" max="1548" width="11.42578125" style="258"/>
    <col min="1549" max="1549" width="13.7109375" style="258" customWidth="1"/>
    <col min="1550" max="1792" width="11.42578125" style="258"/>
    <col min="1793" max="1793" width="13.28515625" style="258" customWidth="1"/>
    <col min="1794" max="1794" width="30.85546875" style="258" customWidth="1"/>
    <col min="1795" max="1797" width="12.7109375" style="258" customWidth="1"/>
    <col min="1798" max="1798" width="10.7109375" style="258" customWidth="1"/>
    <col min="1799" max="1804" width="11.42578125" style="258"/>
    <col min="1805" max="1805" width="13.7109375" style="258" customWidth="1"/>
    <col min="1806" max="2048" width="11.42578125" style="258"/>
    <col min="2049" max="2049" width="13.28515625" style="258" customWidth="1"/>
    <col min="2050" max="2050" width="30.85546875" style="258" customWidth="1"/>
    <col min="2051" max="2053" width="12.7109375" style="258" customWidth="1"/>
    <col min="2054" max="2054" width="10.7109375" style="258" customWidth="1"/>
    <col min="2055" max="2060" width="11.42578125" style="258"/>
    <col min="2061" max="2061" width="13.7109375" style="258" customWidth="1"/>
    <col min="2062" max="2304" width="11.42578125" style="258"/>
    <col min="2305" max="2305" width="13.28515625" style="258" customWidth="1"/>
    <col min="2306" max="2306" width="30.85546875" style="258" customWidth="1"/>
    <col min="2307" max="2309" width="12.7109375" style="258" customWidth="1"/>
    <col min="2310" max="2310" width="10.7109375" style="258" customWidth="1"/>
    <col min="2311" max="2316" width="11.42578125" style="258"/>
    <col min="2317" max="2317" width="13.7109375" style="258" customWidth="1"/>
    <col min="2318" max="2560" width="11.42578125" style="258"/>
    <col min="2561" max="2561" width="13.28515625" style="258" customWidth="1"/>
    <col min="2562" max="2562" width="30.85546875" style="258" customWidth="1"/>
    <col min="2563" max="2565" width="12.7109375" style="258" customWidth="1"/>
    <col min="2566" max="2566" width="10.7109375" style="258" customWidth="1"/>
    <col min="2567" max="2572" width="11.42578125" style="258"/>
    <col min="2573" max="2573" width="13.7109375" style="258" customWidth="1"/>
    <col min="2574" max="2816" width="11.42578125" style="258"/>
    <col min="2817" max="2817" width="13.28515625" style="258" customWidth="1"/>
    <col min="2818" max="2818" width="30.85546875" style="258" customWidth="1"/>
    <col min="2819" max="2821" width="12.7109375" style="258" customWidth="1"/>
    <col min="2822" max="2822" width="10.7109375" style="258" customWidth="1"/>
    <col min="2823" max="2828" width="11.42578125" style="258"/>
    <col min="2829" max="2829" width="13.7109375" style="258" customWidth="1"/>
    <col min="2830" max="3072" width="11.42578125" style="258"/>
    <col min="3073" max="3073" width="13.28515625" style="258" customWidth="1"/>
    <col min="3074" max="3074" width="30.85546875" style="258" customWidth="1"/>
    <col min="3075" max="3077" width="12.7109375" style="258" customWidth="1"/>
    <col min="3078" max="3078" width="10.7109375" style="258" customWidth="1"/>
    <col min="3079" max="3084" width="11.42578125" style="258"/>
    <col min="3085" max="3085" width="13.7109375" style="258" customWidth="1"/>
    <col min="3086" max="3328" width="11.42578125" style="258"/>
    <col min="3329" max="3329" width="13.28515625" style="258" customWidth="1"/>
    <col min="3330" max="3330" width="30.85546875" style="258" customWidth="1"/>
    <col min="3331" max="3333" width="12.7109375" style="258" customWidth="1"/>
    <col min="3334" max="3334" width="10.7109375" style="258" customWidth="1"/>
    <col min="3335" max="3340" width="11.42578125" style="258"/>
    <col min="3341" max="3341" width="13.7109375" style="258" customWidth="1"/>
    <col min="3342" max="3584" width="11.42578125" style="258"/>
    <col min="3585" max="3585" width="13.28515625" style="258" customWidth="1"/>
    <col min="3586" max="3586" width="30.85546875" style="258" customWidth="1"/>
    <col min="3587" max="3589" width="12.7109375" style="258" customWidth="1"/>
    <col min="3590" max="3590" width="10.7109375" style="258" customWidth="1"/>
    <col min="3591" max="3596" width="11.42578125" style="258"/>
    <col min="3597" max="3597" width="13.7109375" style="258" customWidth="1"/>
    <col min="3598" max="3840" width="11.42578125" style="258"/>
    <col min="3841" max="3841" width="13.28515625" style="258" customWidth="1"/>
    <col min="3842" max="3842" width="30.85546875" style="258" customWidth="1"/>
    <col min="3843" max="3845" width="12.7109375" style="258" customWidth="1"/>
    <col min="3846" max="3846" width="10.7109375" style="258" customWidth="1"/>
    <col min="3847" max="3852" width="11.42578125" style="258"/>
    <col min="3853" max="3853" width="13.7109375" style="258" customWidth="1"/>
    <col min="3854" max="4096" width="11.42578125" style="258"/>
    <col min="4097" max="4097" width="13.28515625" style="258" customWidth="1"/>
    <col min="4098" max="4098" width="30.85546875" style="258" customWidth="1"/>
    <col min="4099" max="4101" width="12.7109375" style="258" customWidth="1"/>
    <col min="4102" max="4102" width="10.7109375" style="258" customWidth="1"/>
    <col min="4103" max="4108" width="11.42578125" style="258"/>
    <col min="4109" max="4109" width="13.7109375" style="258" customWidth="1"/>
    <col min="4110" max="4352" width="11.42578125" style="258"/>
    <col min="4353" max="4353" width="13.28515625" style="258" customWidth="1"/>
    <col min="4354" max="4354" width="30.85546875" style="258" customWidth="1"/>
    <col min="4355" max="4357" width="12.7109375" style="258" customWidth="1"/>
    <col min="4358" max="4358" width="10.7109375" style="258" customWidth="1"/>
    <col min="4359" max="4364" width="11.42578125" style="258"/>
    <col min="4365" max="4365" width="13.7109375" style="258" customWidth="1"/>
    <col min="4366" max="4608" width="11.42578125" style="258"/>
    <col min="4609" max="4609" width="13.28515625" style="258" customWidth="1"/>
    <col min="4610" max="4610" width="30.85546875" style="258" customWidth="1"/>
    <col min="4611" max="4613" width="12.7109375" style="258" customWidth="1"/>
    <col min="4614" max="4614" width="10.7109375" style="258" customWidth="1"/>
    <col min="4615" max="4620" width="11.42578125" style="258"/>
    <col min="4621" max="4621" width="13.7109375" style="258" customWidth="1"/>
    <col min="4622" max="4864" width="11.42578125" style="258"/>
    <col min="4865" max="4865" width="13.28515625" style="258" customWidth="1"/>
    <col min="4866" max="4866" width="30.85546875" style="258" customWidth="1"/>
    <col min="4867" max="4869" width="12.7109375" style="258" customWidth="1"/>
    <col min="4870" max="4870" width="10.7109375" style="258" customWidth="1"/>
    <col min="4871" max="4876" width="11.42578125" style="258"/>
    <col min="4877" max="4877" width="13.7109375" style="258" customWidth="1"/>
    <col min="4878" max="5120" width="11.42578125" style="258"/>
    <col min="5121" max="5121" width="13.28515625" style="258" customWidth="1"/>
    <col min="5122" max="5122" width="30.85546875" style="258" customWidth="1"/>
    <col min="5123" max="5125" width="12.7109375" style="258" customWidth="1"/>
    <col min="5126" max="5126" width="10.7109375" style="258" customWidth="1"/>
    <col min="5127" max="5132" width="11.42578125" style="258"/>
    <col min="5133" max="5133" width="13.7109375" style="258" customWidth="1"/>
    <col min="5134" max="5376" width="11.42578125" style="258"/>
    <col min="5377" max="5377" width="13.28515625" style="258" customWidth="1"/>
    <col min="5378" max="5378" width="30.85546875" style="258" customWidth="1"/>
    <col min="5379" max="5381" width="12.7109375" style="258" customWidth="1"/>
    <col min="5382" max="5382" width="10.7109375" style="258" customWidth="1"/>
    <col min="5383" max="5388" width="11.42578125" style="258"/>
    <col min="5389" max="5389" width="13.7109375" style="258" customWidth="1"/>
    <col min="5390" max="5632" width="11.42578125" style="258"/>
    <col min="5633" max="5633" width="13.28515625" style="258" customWidth="1"/>
    <col min="5634" max="5634" width="30.85546875" style="258" customWidth="1"/>
    <col min="5635" max="5637" width="12.7109375" style="258" customWidth="1"/>
    <col min="5638" max="5638" width="10.7109375" style="258" customWidth="1"/>
    <col min="5639" max="5644" width="11.42578125" style="258"/>
    <col min="5645" max="5645" width="13.7109375" style="258" customWidth="1"/>
    <col min="5646" max="5888" width="11.42578125" style="258"/>
    <col min="5889" max="5889" width="13.28515625" style="258" customWidth="1"/>
    <col min="5890" max="5890" width="30.85546875" style="258" customWidth="1"/>
    <col min="5891" max="5893" width="12.7109375" style="258" customWidth="1"/>
    <col min="5894" max="5894" width="10.7109375" style="258" customWidth="1"/>
    <col min="5895" max="5900" width="11.42578125" style="258"/>
    <col min="5901" max="5901" width="13.7109375" style="258" customWidth="1"/>
    <col min="5902" max="6144" width="11.42578125" style="258"/>
    <col min="6145" max="6145" width="13.28515625" style="258" customWidth="1"/>
    <col min="6146" max="6146" width="30.85546875" style="258" customWidth="1"/>
    <col min="6147" max="6149" width="12.7109375" style="258" customWidth="1"/>
    <col min="6150" max="6150" width="10.7109375" style="258" customWidth="1"/>
    <col min="6151" max="6156" width="11.42578125" style="258"/>
    <col min="6157" max="6157" width="13.7109375" style="258" customWidth="1"/>
    <col min="6158" max="6400" width="11.42578125" style="258"/>
    <col min="6401" max="6401" width="13.28515625" style="258" customWidth="1"/>
    <col min="6402" max="6402" width="30.85546875" style="258" customWidth="1"/>
    <col min="6403" max="6405" width="12.7109375" style="258" customWidth="1"/>
    <col min="6406" max="6406" width="10.7109375" style="258" customWidth="1"/>
    <col min="6407" max="6412" width="11.42578125" style="258"/>
    <col min="6413" max="6413" width="13.7109375" style="258" customWidth="1"/>
    <col min="6414" max="6656" width="11.42578125" style="258"/>
    <col min="6657" max="6657" width="13.28515625" style="258" customWidth="1"/>
    <col min="6658" max="6658" width="30.85546875" style="258" customWidth="1"/>
    <col min="6659" max="6661" width="12.7109375" style="258" customWidth="1"/>
    <col min="6662" max="6662" width="10.7109375" style="258" customWidth="1"/>
    <col min="6663" max="6668" width="11.42578125" style="258"/>
    <col min="6669" max="6669" width="13.7109375" style="258" customWidth="1"/>
    <col min="6670" max="6912" width="11.42578125" style="258"/>
    <col min="6913" max="6913" width="13.28515625" style="258" customWidth="1"/>
    <col min="6914" max="6914" width="30.85546875" style="258" customWidth="1"/>
    <col min="6915" max="6917" width="12.7109375" style="258" customWidth="1"/>
    <col min="6918" max="6918" width="10.7109375" style="258" customWidth="1"/>
    <col min="6919" max="6924" width="11.42578125" style="258"/>
    <col min="6925" max="6925" width="13.7109375" style="258" customWidth="1"/>
    <col min="6926" max="7168" width="11.42578125" style="258"/>
    <col min="7169" max="7169" width="13.28515625" style="258" customWidth="1"/>
    <col min="7170" max="7170" width="30.85546875" style="258" customWidth="1"/>
    <col min="7171" max="7173" width="12.7109375" style="258" customWidth="1"/>
    <col min="7174" max="7174" width="10.7109375" style="258" customWidth="1"/>
    <col min="7175" max="7180" width="11.42578125" style="258"/>
    <col min="7181" max="7181" width="13.7109375" style="258" customWidth="1"/>
    <col min="7182" max="7424" width="11.42578125" style="258"/>
    <col min="7425" max="7425" width="13.28515625" style="258" customWidth="1"/>
    <col min="7426" max="7426" width="30.85546875" style="258" customWidth="1"/>
    <col min="7427" max="7429" width="12.7109375" style="258" customWidth="1"/>
    <col min="7430" max="7430" width="10.7109375" style="258" customWidth="1"/>
    <col min="7431" max="7436" width="11.42578125" style="258"/>
    <col min="7437" max="7437" width="13.7109375" style="258" customWidth="1"/>
    <col min="7438" max="7680" width="11.42578125" style="258"/>
    <col min="7681" max="7681" width="13.28515625" style="258" customWidth="1"/>
    <col min="7682" max="7682" width="30.85546875" style="258" customWidth="1"/>
    <col min="7683" max="7685" width="12.7109375" style="258" customWidth="1"/>
    <col min="7686" max="7686" width="10.7109375" style="258" customWidth="1"/>
    <col min="7687" max="7692" width="11.42578125" style="258"/>
    <col min="7693" max="7693" width="13.7109375" style="258" customWidth="1"/>
    <col min="7694" max="7936" width="11.42578125" style="258"/>
    <col min="7937" max="7937" width="13.28515625" style="258" customWidth="1"/>
    <col min="7938" max="7938" width="30.85546875" style="258" customWidth="1"/>
    <col min="7939" max="7941" width="12.7109375" style="258" customWidth="1"/>
    <col min="7942" max="7942" width="10.7109375" style="258" customWidth="1"/>
    <col min="7943" max="7948" width="11.42578125" style="258"/>
    <col min="7949" max="7949" width="13.7109375" style="258" customWidth="1"/>
    <col min="7950" max="8192" width="11.42578125" style="258"/>
    <col min="8193" max="8193" width="13.28515625" style="258" customWidth="1"/>
    <col min="8194" max="8194" width="30.85546875" style="258" customWidth="1"/>
    <col min="8195" max="8197" width="12.7109375" style="258" customWidth="1"/>
    <col min="8198" max="8198" width="10.7109375" style="258" customWidth="1"/>
    <col min="8199" max="8204" width="11.42578125" style="258"/>
    <col min="8205" max="8205" width="13.7109375" style="258" customWidth="1"/>
    <col min="8206" max="8448" width="11.42578125" style="258"/>
    <col min="8449" max="8449" width="13.28515625" style="258" customWidth="1"/>
    <col min="8450" max="8450" width="30.85546875" style="258" customWidth="1"/>
    <col min="8451" max="8453" width="12.7109375" style="258" customWidth="1"/>
    <col min="8454" max="8454" width="10.7109375" style="258" customWidth="1"/>
    <col min="8455" max="8460" width="11.42578125" style="258"/>
    <col min="8461" max="8461" width="13.7109375" style="258" customWidth="1"/>
    <col min="8462" max="8704" width="11.42578125" style="258"/>
    <col min="8705" max="8705" width="13.28515625" style="258" customWidth="1"/>
    <col min="8706" max="8706" width="30.85546875" style="258" customWidth="1"/>
    <col min="8707" max="8709" width="12.7109375" style="258" customWidth="1"/>
    <col min="8710" max="8710" width="10.7109375" style="258" customWidth="1"/>
    <col min="8711" max="8716" width="11.42578125" style="258"/>
    <col min="8717" max="8717" width="13.7109375" style="258" customWidth="1"/>
    <col min="8718" max="8960" width="11.42578125" style="258"/>
    <col min="8961" max="8961" width="13.28515625" style="258" customWidth="1"/>
    <col min="8962" max="8962" width="30.85546875" style="258" customWidth="1"/>
    <col min="8963" max="8965" width="12.7109375" style="258" customWidth="1"/>
    <col min="8966" max="8966" width="10.7109375" style="258" customWidth="1"/>
    <col min="8967" max="8972" width="11.42578125" style="258"/>
    <col min="8973" max="8973" width="13.7109375" style="258" customWidth="1"/>
    <col min="8974" max="9216" width="11.42578125" style="258"/>
    <col min="9217" max="9217" width="13.28515625" style="258" customWidth="1"/>
    <col min="9218" max="9218" width="30.85546875" style="258" customWidth="1"/>
    <col min="9219" max="9221" width="12.7109375" style="258" customWidth="1"/>
    <col min="9222" max="9222" width="10.7109375" style="258" customWidth="1"/>
    <col min="9223" max="9228" width="11.42578125" style="258"/>
    <col min="9229" max="9229" width="13.7109375" style="258" customWidth="1"/>
    <col min="9230" max="9472" width="11.42578125" style="258"/>
    <col min="9473" max="9473" width="13.28515625" style="258" customWidth="1"/>
    <col min="9474" max="9474" width="30.85546875" style="258" customWidth="1"/>
    <col min="9475" max="9477" width="12.7109375" style="258" customWidth="1"/>
    <col min="9478" max="9478" width="10.7109375" style="258" customWidth="1"/>
    <col min="9479" max="9484" width="11.42578125" style="258"/>
    <col min="9485" max="9485" width="13.7109375" style="258" customWidth="1"/>
    <col min="9486" max="9728" width="11.42578125" style="258"/>
    <col min="9729" max="9729" width="13.28515625" style="258" customWidth="1"/>
    <col min="9730" max="9730" width="30.85546875" style="258" customWidth="1"/>
    <col min="9731" max="9733" width="12.7109375" style="258" customWidth="1"/>
    <col min="9734" max="9734" width="10.7109375" style="258" customWidth="1"/>
    <col min="9735" max="9740" width="11.42578125" style="258"/>
    <col min="9741" max="9741" width="13.7109375" style="258" customWidth="1"/>
    <col min="9742" max="9984" width="11.42578125" style="258"/>
    <col min="9985" max="9985" width="13.28515625" style="258" customWidth="1"/>
    <col min="9986" max="9986" width="30.85546875" style="258" customWidth="1"/>
    <col min="9987" max="9989" width="12.7109375" style="258" customWidth="1"/>
    <col min="9990" max="9990" width="10.7109375" style="258" customWidth="1"/>
    <col min="9991" max="9996" width="11.42578125" style="258"/>
    <col min="9997" max="9997" width="13.7109375" style="258" customWidth="1"/>
    <col min="9998" max="10240" width="11.42578125" style="258"/>
    <col min="10241" max="10241" width="13.28515625" style="258" customWidth="1"/>
    <col min="10242" max="10242" width="30.85546875" style="258" customWidth="1"/>
    <col min="10243" max="10245" width="12.7109375" style="258" customWidth="1"/>
    <col min="10246" max="10246" width="10.7109375" style="258" customWidth="1"/>
    <col min="10247" max="10252" width="11.42578125" style="258"/>
    <col min="10253" max="10253" width="13.7109375" style="258" customWidth="1"/>
    <col min="10254" max="10496" width="11.42578125" style="258"/>
    <col min="10497" max="10497" width="13.28515625" style="258" customWidth="1"/>
    <col min="10498" max="10498" width="30.85546875" style="258" customWidth="1"/>
    <col min="10499" max="10501" width="12.7109375" style="258" customWidth="1"/>
    <col min="10502" max="10502" width="10.7109375" style="258" customWidth="1"/>
    <col min="10503" max="10508" width="11.42578125" style="258"/>
    <col min="10509" max="10509" width="13.7109375" style="258" customWidth="1"/>
    <col min="10510" max="10752" width="11.42578125" style="258"/>
    <col min="10753" max="10753" width="13.28515625" style="258" customWidth="1"/>
    <col min="10754" max="10754" width="30.85546875" style="258" customWidth="1"/>
    <col min="10755" max="10757" width="12.7109375" style="258" customWidth="1"/>
    <col min="10758" max="10758" width="10.7109375" style="258" customWidth="1"/>
    <col min="10759" max="10764" width="11.42578125" style="258"/>
    <col min="10765" max="10765" width="13.7109375" style="258" customWidth="1"/>
    <col min="10766" max="11008" width="11.42578125" style="258"/>
    <col min="11009" max="11009" width="13.28515625" style="258" customWidth="1"/>
    <col min="11010" max="11010" width="30.85546875" style="258" customWidth="1"/>
    <col min="11011" max="11013" width="12.7109375" style="258" customWidth="1"/>
    <col min="11014" max="11014" width="10.7109375" style="258" customWidth="1"/>
    <col min="11015" max="11020" width="11.42578125" style="258"/>
    <col min="11021" max="11021" width="13.7109375" style="258" customWidth="1"/>
    <col min="11022" max="11264" width="11.42578125" style="258"/>
    <col min="11265" max="11265" width="13.28515625" style="258" customWidth="1"/>
    <col min="11266" max="11266" width="30.85546875" style="258" customWidth="1"/>
    <col min="11267" max="11269" width="12.7109375" style="258" customWidth="1"/>
    <col min="11270" max="11270" width="10.7109375" style="258" customWidth="1"/>
    <col min="11271" max="11276" width="11.42578125" style="258"/>
    <col min="11277" max="11277" width="13.7109375" style="258" customWidth="1"/>
    <col min="11278" max="11520" width="11.42578125" style="258"/>
    <col min="11521" max="11521" width="13.28515625" style="258" customWidth="1"/>
    <col min="11522" max="11522" width="30.85546875" style="258" customWidth="1"/>
    <col min="11523" max="11525" width="12.7109375" style="258" customWidth="1"/>
    <col min="11526" max="11526" width="10.7109375" style="258" customWidth="1"/>
    <col min="11527" max="11532" width="11.42578125" style="258"/>
    <col min="11533" max="11533" width="13.7109375" style="258" customWidth="1"/>
    <col min="11534" max="11776" width="11.42578125" style="258"/>
    <col min="11777" max="11777" width="13.28515625" style="258" customWidth="1"/>
    <col min="11778" max="11778" width="30.85546875" style="258" customWidth="1"/>
    <col min="11779" max="11781" width="12.7109375" style="258" customWidth="1"/>
    <col min="11782" max="11782" width="10.7109375" style="258" customWidth="1"/>
    <col min="11783" max="11788" width="11.42578125" style="258"/>
    <col min="11789" max="11789" width="13.7109375" style="258" customWidth="1"/>
    <col min="11790" max="12032" width="11.42578125" style="258"/>
    <col min="12033" max="12033" width="13.28515625" style="258" customWidth="1"/>
    <col min="12034" max="12034" width="30.85546875" style="258" customWidth="1"/>
    <col min="12035" max="12037" width="12.7109375" style="258" customWidth="1"/>
    <col min="12038" max="12038" width="10.7109375" style="258" customWidth="1"/>
    <col min="12039" max="12044" width="11.42578125" style="258"/>
    <col min="12045" max="12045" width="13.7109375" style="258" customWidth="1"/>
    <col min="12046" max="12288" width="11.42578125" style="258"/>
    <col min="12289" max="12289" width="13.28515625" style="258" customWidth="1"/>
    <col min="12290" max="12290" width="30.85546875" style="258" customWidth="1"/>
    <col min="12291" max="12293" width="12.7109375" style="258" customWidth="1"/>
    <col min="12294" max="12294" width="10.7109375" style="258" customWidth="1"/>
    <col min="12295" max="12300" width="11.42578125" style="258"/>
    <col min="12301" max="12301" width="13.7109375" style="258" customWidth="1"/>
    <col min="12302" max="12544" width="11.42578125" style="258"/>
    <col min="12545" max="12545" width="13.28515625" style="258" customWidth="1"/>
    <col min="12546" max="12546" width="30.85546875" style="258" customWidth="1"/>
    <col min="12547" max="12549" width="12.7109375" style="258" customWidth="1"/>
    <col min="12550" max="12550" width="10.7109375" style="258" customWidth="1"/>
    <col min="12551" max="12556" width="11.42578125" style="258"/>
    <col min="12557" max="12557" width="13.7109375" style="258" customWidth="1"/>
    <col min="12558" max="12800" width="11.42578125" style="258"/>
    <col min="12801" max="12801" width="13.28515625" style="258" customWidth="1"/>
    <col min="12802" max="12802" width="30.85546875" style="258" customWidth="1"/>
    <col min="12803" max="12805" width="12.7109375" style="258" customWidth="1"/>
    <col min="12806" max="12806" width="10.7109375" style="258" customWidth="1"/>
    <col min="12807" max="12812" width="11.42578125" style="258"/>
    <col min="12813" max="12813" width="13.7109375" style="258" customWidth="1"/>
    <col min="12814" max="13056" width="11.42578125" style="258"/>
    <col min="13057" max="13057" width="13.28515625" style="258" customWidth="1"/>
    <col min="13058" max="13058" width="30.85546875" style="258" customWidth="1"/>
    <col min="13059" max="13061" width="12.7109375" style="258" customWidth="1"/>
    <col min="13062" max="13062" width="10.7109375" style="258" customWidth="1"/>
    <col min="13063" max="13068" width="11.42578125" style="258"/>
    <col min="13069" max="13069" width="13.7109375" style="258" customWidth="1"/>
    <col min="13070" max="13312" width="11.42578125" style="258"/>
    <col min="13313" max="13313" width="13.28515625" style="258" customWidth="1"/>
    <col min="13314" max="13314" width="30.85546875" style="258" customWidth="1"/>
    <col min="13315" max="13317" width="12.7109375" style="258" customWidth="1"/>
    <col min="13318" max="13318" width="10.7109375" style="258" customWidth="1"/>
    <col min="13319" max="13324" width="11.42578125" style="258"/>
    <col min="13325" max="13325" width="13.7109375" style="258" customWidth="1"/>
    <col min="13326" max="13568" width="11.42578125" style="258"/>
    <col min="13569" max="13569" width="13.28515625" style="258" customWidth="1"/>
    <col min="13570" max="13570" width="30.85546875" style="258" customWidth="1"/>
    <col min="13571" max="13573" width="12.7109375" style="258" customWidth="1"/>
    <col min="13574" max="13574" width="10.7109375" style="258" customWidth="1"/>
    <col min="13575" max="13580" width="11.42578125" style="258"/>
    <col min="13581" max="13581" width="13.7109375" style="258" customWidth="1"/>
    <col min="13582" max="13824" width="11.42578125" style="258"/>
    <col min="13825" max="13825" width="13.28515625" style="258" customWidth="1"/>
    <col min="13826" max="13826" width="30.85546875" style="258" customWidth="1"/>
    <col min="13827" max="13829" width="12.7109375" style="258" customWidth="1"/>
    <col min="13830" max="13830" width="10.7109375" style="258" customWidth="1"/>
    <col min="13831" max="13836" width="11.42578125" style="258"/>
    <col min="13837" max="13837" width="13.7109375" style="258" customWidth="1"/>
    <col min="13838" max="14080" width="11.42578125" style="258"/>
    <col min="14081" max="14081" width="13.28515625" style="258" customWidth="1"/>
    <col min="14082" max="14082" width="30.85546875" style="258" customWidth="1"/>
    <col min="14083" max="14085" width="12.7109375" style="258" customWidth="1"/>
    <col min="14086" max="14086" width="10.7109375" style="258" customWidth="1"/>
    <col min="14087" max="14092" width="11.42578125" style="258"/>
    <col min="14093" max="14093" width="13.7109375" style="258" customWidth="1"/>
    <col min="14094" max="14336" width="11.42578125" style="258"/>
    <col min="14337" max="14337" width="13.28515625" style="258" customWidth="1"/>
    <col min="14338" max="14338" width="30.85546875" style="258" customWidth="1"/>
    <col min="14339" max="14341" width="12.7109375" style="258" customWidth="1"/>
    <col min="14342" max="14342" width="10.7109375" style="258" customWidth="1"/>
    <col min="14343" max="14348" width="11.42578125" style="258"/>
    <col min="14349" max="14349" width="13.7109375" style="258" customWidth="1"/>
    <col min="14350" max="14592" width="11.42578125" style="258"/>
    <col min="14593" max="14593" width="13.28515625" style="258" customWidth="1"/>
    <col min="14594" max="14594" width="30.85546875" style="258" customWidth="1"/>
    <col min="14595" max="14597" width="12.7109375" style="258" customWidth="1"/>
    <col min="14598" max="14598" width="10.7109375" style="258" customWidth="1"/>
    <col min="14599" max="14604" width="11.42578125" style="258"/>
    <col min="14605" max="14605" width="13.7109375" style="258" customWidth="1"/>
    <col min="14606" max="14848" width="11.42578125" style="258"/>
    <col min="14849" max="14849" width="13.28515625" style="258" customWidth="1"/>
    <col min="14850" max="14850" width="30.85546875" style="258" customWidth="1"/>
    <col min="14851" max="14853" width="12.7109375" style="258" customWidth="1"/>
    <col min="14854" max="14854" width="10.7109375" style="258" customWidth="1"/>
    <col min="14855" max="14860" width="11.42578125" style="258"/>
    <col min="14861" max="14861" width="13.7109375" style="258" customWidth="1"/>
    <col min="14862" max="15104" width="11.42578125" style="258"/>
    <col min="15105" max="15105" width="13.28515625" style="258" customWidth="1"/>
    <col min="15106" max="15106" width="30.85546875" style="258" customWidth="1"/>
    <col min="15107" max="15109" width="12.7109375" style="258" customWidth="1"/>
    <col min="15110" max="15110" width="10.7109375" style="258" customWidth="1"/>
    <col min="15111" max="15116" width="11.42578125" style="258"/>
    <col min="15117" max="15117" width="13.7109375" style="258" customWidth="1"/>
    <col min="15118" max="15360" width="11.42578125" style="258"/>
    <col min="15361" max="15361" width="13.28515625" style="258" customWidth="1"/>
    <col min="15362" max="15362" width="30.85546875" style="258" customWidth="1"/>
    <col min="15363" max="15365" width="12.7109375" style="258" customWidth="1"/>
    <col min="15366" max="15366" width="10.7109375" style="258" customWidth="1"/>
    <col min="15367" max="15372" width="11.42578125" style="258"/>
    <col min="15373" max="15373" width="13.7109375" style="258" customWidth="1"/>
    <col min="15374" max="15616" width="11.42578125" style="258"/>
    <col min="15617" max="15617" width="13.28515625" style="258" customWidth="1"/>
    <col min="15618" max="15618" width="30.85546875" style="258" customWidth="1"/>
    <col min="15619" max="15621" width="12.7109375" style="258" customWidth="1"/>
    <col min="15622" max="15622" width="10.7109375" style="258" customWidth="1"/>
    <col min="15623" max="15628" width="11.42578125" style="258"/>
    <col min="15629" max="15629" width="13.7109375" style="258" customWidth="1"/>
    <col min="15630" max="15872" width="11.42578125" style="258"/>
    <col min="15873" max="15873" width="13.28515625" style="258" customWidth="1"/>
    <col min="15874" max="15874" width="30.85546875" style="258" customWidth="1"/>
    <col min="15875" max="15877" width="12.7109375" style="258" customWidth="1"/>
    <col min="15878" max="15878" width="10.7109375" style="258" customWidth="1"/>
    <col min="15879" max="15884" width="11.42578125" style="258"/>
    <col min="15885" max="15885" width="13.7109375" style="258" customWidth="1"/>
    <col min="15886" max="16128" width="11.42578125" style="258"/>
    <col min="16129" max="16129" width="13.28515625" style="258" customWidth="1"/>
    <col min="16130" max="16130" width="30.85546875" style="258" customWidth="1"/>
    <col min="16131" max="16133" width="12.7109375" style="258" customWidth="1"/>
    <col min="16134" max="16134" width="10.7109375" style="258" customWidth="1"/>
    <col min="16135" max="16140" width="11.42578125" style="258"/>
    <col min="16141" max="16141" width="13.7109375" style="258" customWidth="1"/>
    <col min="16142" max="16384" width="11.42578125" style="258"/>
  </cols>
  <sheetData>
    <row r="6" spans="2:6" ht="30" customHeight="1">
      <c r="B6" s="609" t="s">
        <v>232</v>
      </c>
      <c r="C6" s="610"/>
      <c r="D6" s="610"/>
      <c r="E6" s="611"/>
    </row>
    <row r="7" spans="2:6" ht="40.5" customHeight="1">
      <c r="B7" s="14" t="s">
        <v>233</v>
      </c>
      <c r="C7" s="154" t="str">
        <f>actualizaciones!A3</f>
        <v>acumulado agosto 2009</v>
      </c>
      <c r="D7" s="154" t="str">
        <f>actualizaciones!A2</f>
        <v xml:space="preserve">acumulado agosto 2010 </v>
      </c>
      <c r="E7" s="259" t="s">
        <v>228</v>
      </c>
    </row>
    <row r="8" spans="2:6" ht="15" customHeight="1">
      <c r="B8" s="64" t="s">
        <v>234</v>
      </c>
      <c r="C8" s="260"/>
      <c r="D8" s="261"/>
      <c r="E8" s="262"/>
    </row>
    <row r="9" spans="2:6">
      <c r="B9" s="263" t="s">
        <v>92</v>
      </c>
      <c r="C9" s="264">
        <v>54.723637700711748</v>
      </c>
      <c r="D9" s="264">
        <v>55.867241183010883</v>
      </c>
      <c r="E9" s="265">
        <f>D9/C9-1</f>
        <v>2.0897797192386935E-2</v>
      </c>
    </row>
    <row r="10" spans="2:6">
      <c r="B10" s="266" t="s">
        <v>210</v>
      </c>
      <c r="C10" s="267">
        <v>63.249036967091889</v>
      </c>
      <c r="D10" s="267">
        <v>65.332502463578365</v>
      </c>
      <c r="E10" s="268">
        <f t="shared" ref="E10:E15" si="0">D10/C10-1</f>
        <v>3.2940667500921617E-2</v>
      </c>
      <c r="F10" s="269"/>
    </row>
    <row r="11" spans="2:6">
      <c r="B11" s="270" t="s">
        <v>216</v>
      </c>
      <c r="C11" s="271">
        <v>46.942964397151059</v>
      </c>
      <c r="D11" s="271">
        <v>46.919716091694326</v>
      </c>
      <c r="E11" s="272">
        <f t="shared" si="0"/>
        <v>-4.9524578933801688E-4</v>
      </c>
      <c r="F11" s="269"/>
    </row>
    <row r="12" spans="2:6" ht="15" customHeight="1">
      <c r="B12" s="64" t="s">
        <v>235</v>
      </c>
      <c r="C12" s="273"/>
      <c r="D12" s="273"/>
      <c r="E12" s="274"/>
    </row>
    <row r="13" spans="2:6">
      <c r="B13" s="263" t="s">
        <v>92</v>
      </c>
      <c r="C13" s="264">
        <v>55.24259649719616</v>
      </c>
      <c r="D13" s="264">
        <v>57.233164441175383</v>
      </c>
      <c r="E13" s="265">
        <f t="shared" si="0"/>
        <v>3.6033207528184397E-2</v>
      </c>
    </row>
    <row r="14" spans="2:6">
      <c r="B14" s="266" t="s">
        <v>210</v>
      </c>
      <c r="C14" s="267">
        <v>65.380131414936827</v>
      </c>
      <c r="D14" s="267">
        <v>68.685426800335946</v>
      </c>
      <c r="E14" s="268">
        <f t="shared" si="0"/>
        <v>5.0555043464534766E-2</v>
      </c>
      <c r="F14" s="269"/>
    </row>
    <row r="15" spans="2:6">
      <c r="B15" s="270" t="s">
        <v>216</v>
      </c>
      <c r="C15" s="275">
        <v>47.061568717275506</v>
      </c>
      <c r="D15" s="276">
        <v>47.762084217471006</v>
      </c>
      <c r="E15" s="268">
        <f t="shared" si="0"/>
        <v>1.4885086054055696E-2</v>
      </c>
      <c r="F15" s="269"/>
    </row>
    <row r="16" spans="2:6" ht="15" customHeight="1">
      <c r="B16" s="64" t="s">
        <v>74</v>
      </c>
      <c r="C16" s="273"/>
      <c r="D16" s="277"/>
      <c r="E16" s="278"/>
      <c r="F16" s="269"/>
    </row>
    <row r="17" spans="2:12">
      <c r="B17" s="263" t="s">
        <v>92</v>
      </c>
      <c r="C17" s="253">
        <v>57.304402808100484</v>
      </c>
      <c r="D17" s="253">
        <v>58.74398489839048</v>
      </c>
      <c r="E17" s="265">
        <f t="shared" ref="E17:E19" si="1">D17/C17-1</f>
        <v>2.5121666394654296E-2</v>
      </c>
    </row>
    <row r="18" spans="2:12">
      <c r="B18" s="266" t="s">
        <v>210</v>
      </c>
      <c r="C18" s="255">
        <v>65.575981575992941</v>
      </c>
      <c r="D18" s="255">
        <v>68.537551500751988</v>
      </c>
      <c r="E18" s="268">
        <f t="shared" si="1"/>
        <v>4.5162418519454794E-2</v>
      </c>
      <c r="F18" s="269"/>
    </row>
    <row r="19" spans="2:12">
      <c r="B19" s="266" t="s">
        <v>216</v>
      </c>
      <c r="C19" s="256">
        <v>52.499406125717442</v>
      </c>
      <c r="D19" s="256">
        <v>52.735028464579848</v>
      </c>
      <c r="E19" s="268">
        <f t="shared" si="1"/>
        <v>4.4880953186055006E-3</v>
      </c>
      <c r="F19" s="269"/>
    </row>
    <row r="20" spans="2:12" ht="22.5" customHeight="1">
      <c r="B20" s="631" t="s">
        <v>161</v>
      </c>
      <c r="C20" s="631"/>
      <c r="D20" s="631"/>
      <c r="E20" s="631"/>
    </row>
    <row r="21" spans="2:12" ht="15" customHeight="1" thickBot="1">
      <c r="B21" s="279"/>
      <c r="C21" s="280"/>
      <c r="D21" s="280"/>
    </row>
    <row r="22" spans="2:12" ht="30" customHeight="1" thickBot="1">
      <c r="B22" s="243"/>
      <c r="C22" s="243"/>
      <c r="D22" s="243"/>
      <c r="E22" s="43" t="s">
        <v>40</v>
      </c>
      <c r="F22" s="243"/>
      <c r="G22" s="243"/>
      <c r="H22" s="243"/>
      <c r="I22" s="243"/>
      <c r="J22" s="243"/>
      <c r="K22" s="243"/>
      <c r="L22" s="243"/>
    </row>
  </sheetData>
  <mergeCells count="2">
    <mergeCell ref="B6:E6"/>
    <mergeCell ref="B20:E20"/>
  </mergeCells>
  <hyperlinks>
    <hyperlink ref="E22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I29" sqref="I29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54"/>
    </row>
    <row r="4" spans="21:21">
      <c r="U4" s="254"/>
    </row>
    <row r="5" spans="21:21">
      <c r="U5" s="254"/>
    </row>
    <row r="8" spans="21:21" ht="25.5" customHeight="1"/>
    <row r="9" spans="21:21" ht="25.5" customHeight="1"/>
    <row r="11" spans="21:21">
      <c r="U11" s="254"/>
    </row>
    <row r="12" spans="21:21">
      <c r="U12" s="254"/>
    </row>
    <row r="15" spans="21:21">
      <c r="U15" s="254"/>
    </row>
    <row r="16" spans="21:21">
      <c r="U16" s="254"/>
    </row>
    <row r="17" spans="2:21">
      <c r="U17" s="254"/>
    </row>
    <row r="19" spans="2:21">
      <c r="U19" s="254"/>
    </row>
    <row r="20" spans="2:21">
      <c r="U20" s="254"/>
    </row>
    <row r="21" spans="2:21">
      <c r="U21" s="254"/>
    </row>
    <row r="23" spans="2:21">
      <c r="U23" s="254"/>
    </row>
    <row r="24" spans="2:21" ht="16.5" customHeight="1">
      <c r="U24" s="254"/>
    </row>
    <row r="25" spans="2:21">
      <c r="U25" s="254"/>
    </row>
    <row r="26" spans="2:21" ht="15" customHeight="1" thickBot="1"/>
    <row r="27" spans="2:21" ht="30" customHeight="1" thickBot="1">
      <c r="I27" s="43" t="s">
        <v>42</v>
      </c>
    </row>
    <row r="28" spans="2:21">
      <c r="B28" s="10"/>
      <c r="C28" s="10"/>
      <c r="D28" s="10"/>
      <c r="E28" s="10"/>
      <c r="F28" s="10"/>
      <c r="G28" s="10"/>
      <c r="L28" s="10"/>
    </row>
    <row r="29" spans="2:21">
      <c r="H29" s="10"/>
      <c r="I29" s="10"/>
      <c r="J29" s="10"/>
      <c r="K29" s="10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C2:F58"/>
  <sheetViews>
    <sheetView showGridLines="0" showRowColHeaders="0" zoomScaleNormal="100" workbookViewId="0"/>
  </sheetViews>
  <sheetFormatPr baseColWidth="10" defaultRowHeight="15" outlineLevelRow="1"/>
  <cols>
    <col min="1" max="1" width="14.42578125" customWidth="1"/>
    <col min="4" max="6" width="14.42578125" customWidth="1"/>
  </cols>
  <sheetData>
    <row r="2" spans="3:6" ht="43.5" customHeight="1"/>
    <row r="3" spans="3:6" ht="41.25" customHeight="1">
      <c r="C3" s="555" t="s">
        <v>43</v>
      </c>
      <c r="D3" s="555"/>
      <c r="E3" s="555"/>
      <c r="F3" s="555"/>
    </row>
    <row r="4" spans="3:6" ht="15" customHeight="1">
      <c r="C4" s="559"/>
      <c r="D4" s="561" t="s">
        <v>44</v>
      </c>
      <c r="E4" s="561" t="s">
        <v>26</v>
      </c>
      <c r="F4" s="561" t="s">
        <v>27</v>
      </c>
    </row>
    <row r="5" spans="3:6">
      <c r="C5" s="560"/>
      <c r="D5" s="562"/>
      <c r="E5" s="562"/>
      <c r="F5" s="562"/>
    </row>
    <row r="6" spans="3:6" hidden="1">
      <c r="C6" s="34" t="s">
        <v>28</v>
      </c>
      <c r="D6" s="44" t="str">
        <f>IFERROR('tab. Turistas alojados tip'!D5/'tab. Turistas alojados tip'!D18-1,"-")</f>
        <v>-</v>
      </c>
      <c r="E6" s="44" t="str">
        <f>IFERROR('tab. Turistas alojados tip'!E5/'tab. Turistas alojados tip'!E18-1,"-")</f>
        <v>-</v>
      </c>
      <c r="F6" s="44" t="str">
        <f>IFERROR('tab. Turistas alojados tip'!F5/'tab. Turistas alojados tip'!F18-1,"-")</f>
        <v>-</v>
      </c>
    </row>
    <row r="7" spans="3:6" hidden="1">
      <c r="C7" s="34" t="s">
        <v>29</v>
      </c>
      <c r="D7" s="44" t="str">
        <f>IFERROR('tab. Turistas alojados tip'!D6/'tab. Turistas alojados tip'!D19-1,"-")</f>
        <v>-</v>
      </c>
      <c r="E7" s="44" t="str">
        <f>IFERROR('tab. Turistas alojados tip'!E6/'tab. Turistas alojados tip'!E19-1,"-")</f>
        <v>-</v>
      </c>
      <c r="F7" s="44" t="str">
        <f>IFERROR('tab. Turistas alojados tip'!F6/'tab. Turistas alojados tip'!F19-1,"-")</f>
        <v>-</v>
      </c>
    </row>
    <row r="8" spans="3:6" hidden="1">
      <c r="C8" s="34" t="s">
        <v>30</v>
      </c>
      <c r="D8" s="44" t="str">
        <f>IFERROR('tab. Turistas alojados tip'!D7/'tab. Turistas alojados tip'!D20-1,"-")</f>
        <v>-</v>
      </c>
      <c r="E8" s="44" t="str">
        <f>IFERROR('tab. Turistas alojados tip'!E7/'tab. Turistas alojados tip'!E20-1,"-")</f>
        <v>-</v>
      </c>
      <c r="F8" s="44" t="str">
        <f>IFERROR('tab. Turistas alojados tip'!F7/'tab. Turistas alojados tip'!F20-1,"-")</f>
        <v>-</v>
      </c>
    </row>
    <row r="9" spans="3:6" hidden="1">
      <c r="C9" s="34" t="s">
        <v>31</v>
      </c>
      <c r="D9" s="44" t="str">
        <f>IFERROR('tab. Turistas alojados tip'!D8/'tab. Turistas alojados tip'!D21-1,"-")</f>
        <v>-</v>
      </c>
      <c r="E9" s="44" t="str">
        <f>IFERROR('tab. Turistas alojados tip'!E8/'tab. Turistas alojados tip'!E21-1,"-")</f>
        <v>-</v>
      </c>
      <c r="F9" s="44" t="str">
        <f>IFERROR('tab. Turistas alojados tip'!F8/'tab. Turistas alojados tip'!F21-1,"-")</f>
        <v>-</v>
      </c>
    </row>
    <row r="10" spans="3:6">
      <c r="C10" s="34" t="s">
        <v>32</v>
      </c>
      <c r="D10" s="44">
        <f>IFERROR('tab. Turistas alojados tip'!D9/'tab. Turistas alojados tip'!D22-1,"-")</f>
        <v>0.1135146306598005</v>
      </c>
      <c r="E10" s="44">
        <f>IFERROR('tab. Turistas alojados tip'!E9/'tab. Turistas alojados tip'!E22-1,"-")</f>
        <v>-3.6727334491814423E-2</v>
      </c>
      <c r="F10" s="44">
        <f>IFERROR('tab. Turistas alojados tip'!F9/'tab. Turistas alojados tip'!F22-1,"-")</f>
        <v>2.8083209509658147E-2</v>
      </c>
    </row>
    <row r="11" spans="3:6">
      <c r="C11" s="34" t="s">
        <v>33</v>
      </c>
      <c r="D11" s="44">
        <f>IFERROR('tab. Turistas alojados tip'!D10/'tab. Turistas alojados tip'!D23-1,"-")</f>
        <v>0.11142274349821513</v>
      </c>
      <c r="E11" s="44">
        <f>IFERROR('tab. Turistas alojados tip'!E10/'tab. Turistas alojados tip'!E23-1,"-")</f>
        <v>2.5634066575294101E-2</v>
      </c>
      <c r="F11" s="44">
        <f>IFERROR('tab. Turistas alojados tip'!F10/'tab. Turistas alojados tip'!F23-1,"-")</f>
        <v>6.2263314644748435E-2</v>
      </c>
    </row>
    <row r="12" spans="3:6">
      <c r="C12" s="34" t="s">
        <v>34</v>
      </c>
      <c r="D12" s="44">
        <f>IFERROR('tab. Turistas alojados tip'!D11/'tab. Turistas alojados tip'!D24-1,"-")</f>
        <v>5.3804847784695076E-2</v>
      </c>
      <c r="E12" s="44">
        <f>IFERROR('tab. Turistas alojados tip'!E11/'tab. Turistas alojados tip'!E24-1,"-")</f>
        <v>6.8169707660364232E-2</v>
      </c>
      <c r="F12" s="44">
        <f>IFERROR('tab. Turistas alojados tip'!F11/'tab. Turistas alojados tip'!F24-1,"-")</f>
        <v>6.1532530692129717E-2</v>
      </c>
    </row>
    <row r="13" spans="3:6">
      <c r="C13" s="34" t="s">
        <v>35</v>
      </c>
      <c r="D13" s="44">
        <f>IFERROR('tab. Turistas alojados tip'!D12/'tab. Turistas alojados tip'!D25-1,"-")</f>
        <v>7.0499342969776668E-2</v>
      </c>
      <c r="E13" s="44">
        <f>IFERROR('tab. Turistas alojados tip'!E12/'tab. Turistas alojados tip'!E25-1,"-")</f>
        <v>-3.7569725473039495E-2</v>
      </c>
      <c r="F13" s="44">
        <f>IFERROR('tab. Turistas alojados tip'!F12/'tab. Turistas alojados tip'!F25-1,"-")</f>
        <v>1.1520324717960939E-2</v>
      </c>
    </row>
    <row r="14" spans="3:6">
      <c r="C14" s="34" t="s">
        <v>36</v>
      </c>
      <c r="D14" s="44">
        <f>IFERROR('tab. Turistas alojados tip'!D13/'tab. Turistas alojados tip'!D26-1,"-")</f>
        <v>5.1742968148532853E-2</v>
      </c>
      <c r="E14" s="44">
        <f>IFERROR('tab. Turistas alojados tip'!E13/'tab. Turistas alojados tip'!E26-1,"-")</f>
        <v>-8.7879681509879237E-3</v>
      </c>
      <c r="F14" s="44">
        <f>IFERROR('tab. Turistas alojados tip'!F13/'tab. Turistas alojados tip'!F26-1,"-")</f>
        <v>1.8548915284662071E-2</v>
      </c>
    </row>
    <row r="15" spans="3:6">
      <c r="C15" s="34" t="s">
        <v>37</v>
      </c>
      <c r="D15" s="44">
        <f>IFERROR('tab. Turistas alojados tip'!D14/'tab. Turistas alojados tip'!D27-1,"-")</f>
        <v>8.0649775234981513E-2</v>
      </c>
      <c r="E15" s="44">
        <f>IFERROR('tab. Turistas alojados tip'!E14/'tab. Turistas alojados tip'!E27-1,"-")</f>
        <v>-0.1197204337734884</v>
      </c>
      <c r="F15" s="44">
        <f>IFERROR('tab. Turistas alojados tip'!F14/'tab. Turistas alojados tip'!F27-1,"-")</f>
        <v>-4.1397432927852029E-2</v>
      </c>
    </row>
    <row r="16" spans="3:6">
      <c r="C16" s="34" t="s">
        <v>38</v>
      </c>
      <c r="D16" s="44">
        <f>IFERROR('tab. Turistas alojados tip'!D15/'tab. Turistas alojados tip'!D28-1,"-")</f>
        <v>1.0999199292005546E-2</v>
      </c>
      <c r="E16" s="44">
        <f>IFERROR('tab. Turistas alojados tip'!E15/'tab. Turistas alojados tip'!E28-1,"-")</f>
        <v>-8.781937017231134E-2</v>
      </c>
      <c r="F16" s="44">
        <f>IFERROR('tab. Turistas alojados tip'!F15/'tab. Turistas alojados tip'!F28-1,"-")</f>
        <v>-4.6960218857272307E-2</v>
      </c>
    </row>
    <row r="17" spans="3:6">
      <c r="C17" s="34" t="s">
        <v>39</v>
      </c>
      <c r="D17" s="44">
        <f>IFERROR('tab. Turistas alojados tip'!D16/'tab. Turistas alojados tip'!D29-1,"-")</f>
        <v>0.21562266034439737</v>
      </c>
      <c r="E17" s="44">
        <f>IFERROR('tab. Turistas alojados tip'!E16/'tab. Turistas alojados tip'!E29-1,"-")</f>
        <v>-9.7196870003254499E-2</v>
      </c>
      <c r="F17" s="44">
        <f>IFERROR('tab. Turistas alojados tip'!F16/'tab. Turistas alojados tip'!F29-1,"-")</f>
        <v>2.2963363195872777E-2</v>
      </c>
    </row>
    <row r="18" spans="3:6" ht="30">
      <c r="C18" s="37" t="str">
        <f>actualizaciones!$A$2</f>
        <v xml:space="preserve">acumulado agosto 2010 </v>
      </c>
      <c r="D18" s="45">
        <v>8.7891023694181225E-2</v>
      </c>
      <c r="E18" s="45">
        <v>-4.0215591019625907E-2</v>
      </c>
      <c r="F18" s="45">
        <v>1.4339281000505633E-2</v>
      </c>
    </row>
    <row r="19" spans="3:6" hidden="1" outlineLevel="1">
      <c r="C19" s="34" t="s">
        <v>28</v>
      </c>
      <c r="D19" s="44">
        <f>IFERROR('tab. Turistas alojados tip'!D18/'tab. Turistas alojados tip'!D31-1,"-")</f>
        <v>8.1560140509548962E-3</v>
      </c>
      <c r="E19" s="44">
        <f>IFERROR('tab. Turistas alojados tip'!E18/'tab. Turistas alojados tip'!E31-1,"-")</f>
        <v>-0.12047581054616663</v>
      </c>
      <c r="F19" s="44">
        <f>IFERROR('tab. Turistas alojados tip'!F18/'tab. Turistas alojados tip'!F31-1,"-")</f>
        <v>-6.6692552482083944E-2</v>
      </c>
    </row>
    <row r="20" spans="3:6" hidden="1" outlineLevel="1">
      <c r="C20" s="34" t="s">
        <v>29</v>
      </c>
      <c r="D20" s="44">
        <f>IFERROR('tab. Turistas alojados tip'!D19/'tab. Turistas alojados tip'!D32-1,"-")</f>
        <v>-9.5436849591974293E-2</v>
      </c>
      <c r="E20" s="44">
        <f>IFERROR('tab. Turistas alojados tip'!E19/'tab. Turistas alojados tip'!E32-1,"-")</f>
        <v>-0.25434547142562414</v>
      </c>
      <c r="F20" s="44">
        <f>IFERROR('tab. Turistas alojados tip'!F19/'tab. Turistas alojados tip'!F32-1,"-")</f>
        <v>-0.18952511833867769</v>
      </c>
    </row>
    <row r="21" spans="3:6" hidden="1" outlineLevel="1">
      <c r="C21" s="34" t="s">
        <v>30</v>
      </c>
      <c r="D21" s="44">
        <f>IFERROR('tab. Turistas alojados tip'!D20/'tab. Turistas alojados tip'!D33-1,"-")</f>
        <v>-4.3234798483359094E-2</v>
      </c>
      <c r="E21" s="44">
        <f>IFERROR('tab. Turistas alojados tip'!E20/'tab. Turistas alojados tip'!E33-1,"-")</f>
        <v>-8.9248363349903603E-2</v>
      </c>
      <c r="F21" s="44">
        <f>IFERROR('tab. Turistas alojados tip'!F20/'tab. Turistas alojados tip'!F33-1,"-")</f>
        <v>-6.9176225554007043E-2</v>
      </c>
    </row>
    <row r="22" spans="3:6" hidden="1" outlineLevel="1">
      <c r="C22" s="34" t="s">
        <v>31</v>
      </c>
      <c r="D22" s="44">
        <f>IFERROR('tab. Turistas alojados tip'!D21/'tab. Turistas alojados tip'!D34-1,"-")</f>
        <v>-5.533164440350069E-2</v>
      </c>
      <c r="E22" s="44">
        <f>IFERROR('tab. Turistas alojados tip'!E21/'tab. Turistas alojados tip'!E34-1,"-")</f>
        <v>-2.3103985437487928E-2</v>
      </c>
      <c r="F22" s="44">
        <f>IFERROR('tab. Turistas alojados tip'!F21/'tab. Turistas alojados tip'!F34-1,"-")</f>
        <v>-3.8475974257806467E-2</v>
      </c>
    </row>
    <row r="23" spans="3:6" hidden="1" outlineLevel="1">
      <c r="C23" s="34" t="s">
        <v>32</v>
      </c>
      <c r="D23" s="44">
        <f>IFERROR('tab. Turistas alojados tip'!D22/'tab. Turistas alojados tip'!D35-1,"-")</f>
        <v>-7.9752753783976504E-2</v>
      </c>
      <c r="E23" s="44">
        <f>IFERROR('tab. Turistas alojados tip'!E22/'tab. Turistas alojados tip'!E35-1,"-")</f>
        <v>-6.9685182934240864E-2</v>
      </c>
      <c r="F23" s="44">
        <f>IFERROR('tab. Turistas alojados tip'!F22/'tab. Turistas alojados tip'!F35-1,"-")</f>
        <v>-7.405496508788223E-2</v>
      </c>
    </row>
    <row r="24" spans="3:6" hidden="1" outlineLevel="1">
      <c r="C24" s="34" t="s">
        <v>33</v>
      </c>
      <c r="D24" s="44">
        <f>IFERROR('tab. Turistas alojados tip'!D23/'tab. Turistas alojados tip'!D36-1,"-")</f>
        <v>-5.3489855372257034E-2</v>
      </c>
      <c r="E24" s="44">
        <f>IFERROR('tab. Turistas alojados tip'!E23/'tab. Turistas alojados tip'!E36-1,"-")</f>
        <v>-1.5286964655575552E-2</v>
      </c>
      <c r="F24" s="44">
        <f>IFERROR('tab. Turistas alojados tip'!F23/'tab. Turistas alojados tip'!F36-1,"-")</f>
        <v>-3.1969347966818717E-2</v>
      </c>
    </row>
    <row r="25" spans="3:6" hidden="1" outlineLevel="1">
      <c r="C25" s="34" t="s">
        <v>34</v>
      </c>
      <c r="D25" s="44">
        <f>IFERROR('tab. Turistas alojados tip'!D24/'tab. Turistas alojados tip'!D37-1,"-")</f>
        <v>-0.11936924207313626</v>
      </c>
      <c r="E25" s="44">
        <f>IFERROR('tab. Turistas alojados tip'!E24/'tab. Turistas alojados tip'!E37-1,"-")</f>
        <v>-0.19706403068751843</v>
      </c>
      <c r="F25" s="44">
        <f>IFERROR('tab. Turistas alojados tip'!F24/'tab. Turistas alojados tip'!F37-1,"-")</f>
        <v>-0.16294194060847766</v>
      </c>
    </row>
    <row r="26" spans="3:6" hidden="1" outlineLevel="1">
      <c r="C26" s="34" t="s">
        <v>35</v>
      </c>
      <c r="D26" s="44">
        <f>IFERROR('tab. Turistas alojados tip'!D25/'tab. Turistas alojados tip'!D38-1,"-")</f>
        <v>-0.18716844091572615</v>
      </c>
      <c r="E26" s="44">
        <f>IFERROR('tab. Turistas alojados tip'!E25/'tab. Turistas alojados tip'!E38-1,"-")</f>
        <v>-4.6213227623617792E-2</v>
      </c>
      <c r="F26" s="44">
        <f>IFERROR('tab. Turistas alojados tip'!F25/'tab. Turistas alojados tip'!F38-1,"-")</f>
        <v>-0.11585891459231246</v>
      </c>
    </row>
    <row r="27" spans="3:6" hidden="1" outlineLevel="1">
      <c r="C27" s="34" t="s">
        <v>36</v>
      </c>
      <c r="D27" s="44">
        <f>IFERROR('tab. Turistas alojados tip'!D26/'tab. Turistas alojados tip'!D39-1,"-")</f>
        <v>1.5878501273190349E-2</v>
      </c>
      <c r="E27" s="44">
        <f>IFERROR('tab. Turistas alojados tip'!E26/'tab. Turistas alojados tip'!E39-1,"-")</f>
        <v>6.1644907798753978E-2</v>
      </c>
      <c r="F27" s="44">
        <f>IFERROR('tab. Turistas alojados tip'!F26/'tab. Turistas alojados tip'!F39-1,"-")</f>
        <v>4.0475509414278799E-2</v>
      </c>
    </row>
    <row r="28" spans="3:6" hidden="1" outlineLevel="1">
      <c r="C28" s="34" t="s">
        <v>37</v>
      </c>
      <c r="D28" s="44">
        <f>IFERROR('tab. Turistas alojados tip'!D27/'tab. Turistas alojados tip'!D40-1,"-")</f>
        <v>-0.20140985265081668</v>
      </c>
      <c r="E28" s="44">
        <f>IFERROR('tab. Turistas alojados tip'!E27/'tab. Turistas alojados tip'!E40-1,"-")</f>
        <v>-0.11340913318452384</v>
      </c>
      <c r="F28" s="44">
        <f>IFERROR('tab. Turistas alojados tip'!F27/'tab. Turistas alojados tip'!F40-1,"-")</f>
        <v>-0.15002138507389728</v>
      </c>
    </row>
    <row r="29" spans="3:6" hidden="1" outlineLevel="1">
      <c r="C29" s="34" t="s">
        <v>38</v>
      </c>
      <c r="D29" s="44">
        <f>IFERROR('tab. Turistas alojados tip'!D28/'tab. Turistas alojados tip'!D41-1,"-")</f>
        <v>-0.11678112147097686</v>
      </c>
      <c r="E29" s="44">
        <f>IFERROR('tab. Turistas alojados tip'!E28/'tab. Turistas alojados tip'!E41-1,"-")</f>
        <v>-0.19163294467993131</v>
      </c>
      <c r="F29" s="44">
        <f>IFERROR('tab. Turistas alojados tip'!F28/'tab. Turistas alojados tip'!F41-1,"-")</f>
        <v>-0.16227775669284439</v>
      </c>
    </row>
    <row r="30" spans="3:6" hidden="1" outlineLevel="1">
      <c r="C30" s="34" t="s">
        <v>39</v>
      </c>
      <c r="D30" s="44">
        <f>IFERROR('tab. Turistas alojados tip'!D29/'tab. Turistas alojados tip'!D42-1,"-")</f>
        <v>-0.18941832024569216</v>
      </c>
      <c r="E30" s="44">
        <f>IFERROR('tab. Turistas alojados tip'!E29/'tab. Turistas alojados tip'!E42-1,"-")</f>
        <v>-7.8756738544474292E-3</v>
      </c>
      <c r="F30" s="44">
        <f>IFERROR('tab. Turistas alojados tip'!F29/'tab. Turistas alojados tip'!F42-1,"-")</f>
        <v>-8.6466734071603102E-2</v>
      </c>
    </row>
    <row r="31" spans="3:6" collapsed="1">
      <c r="C31" s="39">
        <v>2009</v>
      </c>
      <c r="D31" s="46">
        <f>IFERROR('tab. Turistas alojados tip'!D30/'tab. Turistas alojados tip'!D43-1,"-")</f>
        <v>-9.4592405731546036E-2</v>
      </c>
      <c r="E31" s="46">
        <f>IFERROR('tab. Turistas alojados tip'!E30/'tab. Turistas alojados tip'!E43-1,"-")</f>
        <v>-9.3917523864193941E-2</v>
      </c>
      <c r="F31" s="46">
        <f>IFERROR('tab. Turistas alojados tip'!F30/'tab. Turistas alojados tip'!F43-1,"-")</f>
        <v>-9.4211475926005761E-2</v>
      </c>
    </row>
    <row r="32" spans="3:6" hidden="1" outlineLevel="1">
      <c r="C32" s="34" t="s">
        <v>28</v>
      </c>
      <c r="D32" s="44">
        <f>IFERROR('tab. Turistas alojados tip'!D31/'tab. Turistas alojados tip'!D44-1,"-")</f>
        <v>-3.5477840953345274E-2</v>
      </c>
      <c r="E32" s="44">
        <f>IFERROR('tab. Turistas alojados tip'!E31/'tab. Turistas alojados tip'!E44-1,"-")</f>
        <v>-0.12048023680114317</v>
      </c>
      <c r="F32" s="44">
        <f>IFERROR('tab. Turistas alojados tip'!F31/'tab. Turistas alojados tip'!F44-1,"-")</f>
        <v>-8.6831516795905506E-2</v>
      </c>
    </row>
    <row r="33" spans="3:6" hidden="1" outlineLevel="1">
      <c r="C33" s="34" t="s">
        <v>29</v>
      </c>
      <c r="D33" s="44">
        <f>IFERROR('tab. Turistas alojados tip'!D32/'tab. Turistas alojados tip'!D45-1,"-")</f>
        <v>-4.9847948640429629E-2</v>
      </c>
      <c r="E33" s="44">
        <f>IFERROR('tab. Turistas alojados tip'!E32/'tab. Turistas alojados tip'!E45-1,"-")</f>
        <v>2.7192413144544902E-2</v>
      </c>
      <c r="F33" s="44">
        <f>IFERROR('tab. Turistas alojados tip'!F32/'tab. Turistas alojados tip'!F45-1,"-")</f>
        <v>-5.6934639034388335E-3</v>
      </c>
    </row>
    <row r="34" spans="3:6" hidden="1" outlineLevel="1">
      <c r="C34" s="34" t="s">
        <v>30</v>
      </c>
      <c r="D34" s="44">
        <f>IFERROR('tab. Turistas alojados tip'!D33/'tab. Turistas alojados tip'!D46-1,"-")</f>
        <v>-3.7393758131832877E-2</v>
      </c>
      <c r="E34" s="44">
        <f>IFERROR('tab. Turistas alojados tip'!E33/'tab. Turistas alojados tip'!E46-1,"-")</f>
        <v>-1.8843625025418698E-3</v>
      </c>
      <c r="F34" s="44">
        <f>IFERROR('tab. Turistas alojados tip'!F33/'tab. Turistas alojados tip'!F46-1,"-")</f>
        <v>-1.7691393498111996E-2</v>
      </c>
    </row>
    <row r="35" spans="3:6" hidden="1" outlineLevel="1">
      <c r="C35" s="34" t="s">
        <v>31</v>
      </c>
      <c r="D35" s="44">
        <f>IFERROR('tab. Turistas alojados tip'!D34/'tab. Turistas alojados tip'!D47-1,"-")</f>
        <v>-3.6859033605678548E-2</v>
      </c>
      <c r="E35" s="44">
        <f>IFERROR('tab. Turistas alojados tip'!E34/'tab. Turistas alojados tip'!E47-1,"-")</f>
        <v>2.3412030236807269E-2</v>
      </c>
      <c r="F35" s="44">
        <f>IFERROR('tab. Turistas alojados tip'!F34/'tab. Turistas alojados tip'!F47-1,"-")</f>
        <v>-6.2497725701393669E-3</v>
      </c>
    </row>
    <row r="36" spans="3:6" hidden="1" outlineLevel="1">
      <c r="C36" s="34" t="s">
        <v>32</v>
      </c>
      <c r="D36" s="44">
        <f>IFERROR('tab. Turistas alojados tip'!D35/'tab. Turistas alojados tip'!D48-1,"-")</f>
        <v>3.4276440889122073E-2</v>
      </c>
      <c r="E36" s="44">
        <f>IFERROR('tab. Turistas alojados tip'!E35/'tab. Turistas alojados tip'!E48-1,"-")</f>
        <v>5.7672529054818567E-2</v>
      </c>
      <c r="F36" s="44">
        <f>IFERROR('tab. Turistas alojados tip'!F35/'tab. Turistas alojados tip'!F48-1,"-")</f>
        <v>4.7388823241202305E-2</v>
      </c>
    </row>
    <row r="37" spans="3:6" ht="25.5" hidden="1" customHeight="1" outlineLevel="1">
      <c r="C37" s="34" t="s">
        <v>33</v>
      </c>
      <c r="D37" s="44">
        <f>IFERROR('tab. Turistas alojados tip'!D36/'tab. Turistas alojados tip'!D49-1,"-")</f>
        <v>1.4834770743312964E-2</v>
      </c>
      <c r="E37" s="44">
        <f>IFERROR('tab. Turistas alojados tip'!E36/'tab. Turistas alojados tip'!E49-1,"-")</f>
        <v>0.1013082956836544</v>
      </c>
      <c r="F37" s="44">
        <f>IFERROR('tab. Turistas alojados tip'!F36/'tab. Turistas alojados tip'!F49-1,"-")</f>
        <v>6.1799638729478801E-2</v>
      </c>
    </row>
    <row r="38" spans="3:6" hidden="1" outlineLevel="1">
      <c r="C38" s="34" t="s">
        <v>34</v>
      </c>
      <c r="D38" s="44">
        <f>IFERROR('tab. Turistas alojados tip'!D37/'tab. Turistas alojados tip'!D50-1,"-")</f>
        <v>1.1394599950458328E-2</v>
      </c>
      <c r="E38" s="44">
        <f>IFERROR('tab. Turistas alojados tip'!E37/'tab. Turistas alojados tip'!E50-1,"-")</f>
        <v>0.1470443891624782</v>
      </c>
      <c r="F38" s="44">
        <f>IFERROR('tab. Turistas alojados tip'!F37/'tab. Turistas alojados tip'!F50-1,"-")</f>
        <v>8.3237729896389778E-2</v>
      </c>
    </row>
    <row r="39" spans="3:6" hidden="1" outlineLevel="1">
      <c r="C39" s="34" t="s">
        <v>35</v>
      </c>
      <c r="D39" s="44">
        <f>IFERROR('tab. Turistas alojados tip'!D38/'tab. Turistas alojados tip'!D51-1,"-")</f>
        <v>0.22128011131402725</v>
      </c>
      <c r="E39" s="44">
        <f>IFERROR('tab. Turistas alojados tip'!E38/'tab. Turistas alojados tip'!E51-1,"-")</f>
        <v>0.11779224565154012</v>
      </c>
      <c r="F39" s="44">
        <f>IFERROR('tab. Turistas alojados tip'!F38/'tab. Turistas alojados tip'!F51-1,"-")</f>
        <v>0.16663759222583652</v>
      </c>
    </row>
    <row r="40" spans="3:6" hidden="1" outlineLevel="1">
      <c r="C40" s="34" t="s">
        <v>36</v>
      </c>
      <c r="D40" s="44">
        <f>IFERROR('tab. Turistas alojados tip'!D39/'tab. Turistas alojados tip'!D52-1,"-")</f>
        <v>4.5764065888081573E-2</v>
      </c>
      <c r="E40" s="44">
        <f>IFERROR('tab. Turistas alojados tip'!E39/'tab. Turistas alojados tip'!E52-1,"-")</f>
        <v>4.1576990804147895E-2</v>
      </c>
      <c r="F40" s="44">
        <f>IFERROR('tab. Turistas alojados tip'!F39/'tab. Turistas alojados tip'!F52-1,"-")</f>
        <v>4.3509560514810364E-2</v>
      </c>
    </row>
    <row r="41" spans="3:6" hidden="1" outlineLevel="1">
      <c r="C41" s="34" t="s">
        <v>37</v>
      </c>
      <c r="D41" s="44">
        <f>IFERROR('tab. Turistas alojados tip'!D40/'tab. Turistas alojados tip'!D53-1,"-")</f>
        <v>1.783786477104754E-2</v>
      </c>
      <c r="E41" s="44">
        <f>IFERROR('tab. Turistas alojados tip'!E40/'tab. Turistas alojados tip'!E53-1,"-")</f>
        <v>0.10234525182622067</v>
      </c>
      <c r="F41" s="44">
        <f>IFERROR('tab. Turistas alojados tip'!F40/'tab. Turistas alojados tip'!F53-1,"-")</f>
        <v>6.5538668537822087E-2</v>
      </c>
    </row>
    <row r="42" spans="3:6" hidden="1" outlineLevel="1">
      <c r="C42" s="34" t="s">
        <v>38</v>
      </c>
      <c r="D42" s="44">
        <f>IFERROR('tab. Turistas alojados tip'!D41/'tab. Turistas alojados tip'!D54-1,"-")</f>
        <v>5.1073901647040509E-2</v>
      </c>
      <c r="E42" s="44">
        <f>IFERROR('tab. Turistas alojados tip'!E41/'tab. Turistas alojados tip'!E54-1,"-")</f>
        <v>0.13230815249904815</v>
      </c>
      <c r="F42" s="44">
        <f>IFERROR('tab. Turistas alojados tip'!F41/'tab. Turistas alojados tip'!F54-1,"-")</f>
        <v>9.899735301195145E-2</v>
      </c>
    </row>
    <row r="43" spans="3:6" hidden="1" outlineLevel="1">
      <c r="C43" s="34" t="s">
        <v>39</v>
      </c>
      <c r="D43" s="44">
        <f>IFERROR('tab. Turistas alojados tip'!D42/'tab. Turistas alojados tip'!D55-1,"-")</f>
        <v>1.0677663432685502E-3</v>
      </c>
      <c r="E43" s="44">
        <f>IFERROR('tab. Turistas alojados tip'!E42/'tab. Turistas alojados tip'!E55-1,"-")</f>
        <v>6.8410553314034672E-2</v>
      </c>
      <c r="F43" s="44">
        <f>IFERROR('tab. Turistas alojados tip'!F42/'tab. Turistas alojados tip'!F55-1,"-")</f>
        <v>3.8176708818910665E-2</v>
      </c>
    </row>
    <row r="44" spans="3:6" collapsed="1">
      <c r="C44" s="41">
        <v>2008</v>
      </c>
      <c r="D44" s="47">
        <f>IFERROR('tab. Turistas alojados tip'!D43/'tab. Turistas alojados tip'!D56-1,"-")</f>
        <v>1.6823895055007032E-2</v>
      </c>
      <c r="E44" s="47">
        <f>IFERROR('tab. Turistas alojados tip'!E43/'tab. Turistas alojados tip'!E56-1,"-")</f>
        <v>5.4588505242088026E-2</v>
      </c>
      <c r="F44" s="47">
        <f>IFERROR('tab. Turistas alojados tip'!F43/'tab. Turistas alojados tip'!F56-1,"-")</f>
        <v>3.780039374562727E-2</v>
      </c>
    </row>
    <row r="45" spans="3:6" hidden="1" outlineLevel="1">
      <c r="C45" s="34" t="s">
        <v>28</v>
      </c>
      <c r="D45" s="44">
        <f>IFERROR('tab. Turistas alojados tip'!D44/'tab. Turistas alojados tip'!D57-1,"-")</f>
        <v>-9.351502100469522E-2</v>
      </c>
      <c r="E45" s="44">
        <f>IFERROR('tab. Turistas alojados tip'!E44/'tab. Turistas alojados tip'!E57-1,"-")</f>
        <v>3.0909664860314656E-2</v>
      </c>
      <c r="F45" s="44">
        <f>IFERROR('tab. Turistas alojados tip'!F44/'tab. Turistas alojados tip'!F57-1,"-")</f>
        <v>-2.2218537555960816E-2</v>
      </c>
    </row>
    <row r="46" spans="3:6" hidden="1" outlineLevel="1">
      <c r="C46" s="34" t="s">
        <v>29</v>
      </c>
      <c r="D46" s="44">
        <f>IFERROR('tab. Turistas alojados tip'!D45/'tab. Turistas alojados tip'!D58-1,"-")</f>
        <v>2.4602000249585032E-3</v>
      </c>
      <c r="E46" s="44">
        <f>IFERROR('tab. Turistas alojados tip'!E45/'tab. Turistas alojados tip'!E58-1,"-")</f>
        <v>0.13059690317170336</v>
      </c>
      <c r="F46" s="44">
        <f>IFERROR('tab. Turistas alojados tip'!F45/'tab. Turistas alojados tip'!F58-1,"-")</f>
        <v>7.21000073247553E-2</v>
      </c>
    </row>
    <row r="47" spans="3:6" hidden="1" outlineLevel="1">
      <c r="C47" s="34" t="s">
        <v>30</v>
      </c>
      <c r="D47" s="44">
        <f>IFERROR('tab. Turistas alojados tip'!D46/'tab. Turistas alojados tip'!D59-1,"-")</f>
        <v>-0.12221711336230556</v>
      </c>
      <c r="E47" s="44">
        <f>IFERROR('tab. Turistas alojados tip'!E46/'tab. Turistas alojados tip'!E59-1,"-")</f>
        <v>-5.3627557893386357E-2</v>
      </c>
      <c r="F47" s="44">
        <f>IFERROR('tab. Turistas alojados tip'!F46/'tab. Turistas alojados tip'!F59-1,"-")</f>
        <v>-8.5439511302505378E-2</v>
      </c>
    </row>
    <row r="48" spans="3:6" hidden="1" outlineLevel="1">
      <c r="C48" s="34" t="s">
        <v>31</v>
      </c>
      <c r="D48" s="44">
        <f>IFERROR('tab. Turistas alojados tip'!D47/'tab. Turistas alojados tip'!D60-1,"-")</f>
        <v>-8.855342521144316E-2</v>
      </c>
      <c r="E48" s="44">
        <f>IFERROR('tab. Turistas alojados tip'!E47/'tab. Turistas alojados tip'!E60-1,"-")</f>
        <v>-0.15995545925123389</v>
      </c>
      <c r="F48" s="44">
        <f>IFERROR('tab. Turistas alojados tip'!F47/'tab. Turistas alojados tip'!F60-1,"-")</f>
        <v>-0.12626977187822908</v>
      </c>
    </row>
    <row r="49" spans="3:6" hidden="1" outlineLevel="1">
      <c r="C49" s="34" t="s">
        <v>32</v>
      </c>
      <c r="D49" s="44">
        <f>IFERROR('tab. Turistas alojados tip'!D48/'tab. Turistas alojados tip'!D61-1,"-")</f>
        <v>-3.5921424846310668E-2</v>
      </c>
      <c r="E49" s="44">
        <f>IFERROR('tab. Turistas alojados tip'!E48/'tab. Turistas alojados tip'!E61-1,"-")</f>
        <v>-4.0485530308637441E-2</v>
      </c>
      <c r="F49" s="44">
        <f>IFERROR('tab. Turistas alojados tip'!F48/'tab. Turistas alojados tip'!F61-1,"-")</f>
        <v>-3.8484720422881646E-2</v>
      </c>
    </row>
    <row r="50" spans="3:6" hidden="1" outlineLevel="1">
      <c r="C50" s="34" t="s">
        <v>33</v>
      </c>
      <c r="D50" s="44">
        <f>IFERROR('tab. Turistas alojados tip'!D49/'tab. Turistas alojados tip'!D62-1,"-")</f>
        <v>2.1954053812460961E-2</v>
      </c>
      <c r="E50" s="44">
        <f>IFERROR('tab. Turistas alojados tip'!E49/'tab. Turistas alojados tip'!E62-1,"-")</f>
        <v>-5.280252024700649E-2</v>
      </c>
      <c r="F50" s="44">
        <f>IFERROR('tab. Turistas alojados tip'!F49/'tab. Turistas alojados tip'!F62-1,"-")</f>
        <v>-2.0051067562698699E-2</v>
      </c>
    </row>
    <row r="51" spans="3:6" hidden="1" outlineLevel="1">
      <c r="C51" s="34" t="s">
        <v>34</v>
      </c>
      <c r="D51" s="44">
        <f>IFERROR('tab. Turistas alojados tip'!D50/'tab. Turistas alojados tip'!D63-1,"-")</f>
        <v>4.2672892188755362E-3</v>
      </c>
      <c r="E51" s="44">
        <f>IFERROR('tab. Turistas alojados tip'!E50/'tab. Turistas alojados tip'!E63-1,"-")</f>
        <v>-5.1447926030563806E-2</v>
      </c>
      <c r="F51" s="44">
        <f>IFERROR('tab. Turistas alojados tip'!F50/'tab. Turistas alojados tip'!F63-1,"-")</f>
        <v>-2.6031391308902307E-2</v>
      </c>
    </row>
    <row r="52" spans="3:6" hidden="1" outlineLevel="1">
      <c r="C52" s="34" t="s">
        <v>35</v>
      </c>
      <c r="D52" s="44">
        <f>IFERROR('tab. Turistas alojados tip'!D51/'tab. Turistas alojados tip'!D64-1,"-")</f>
        <v>-8.5675664930624618E-2</v>
      </c>
      <c r="E52" s="44">
        <f>IFERROR('tab. Turistas alojados tip'!E51/'tab. Turistas alojados tip'!E64-1,"-")</f>
        <v>-2.3216523026690417E-2</v>
      </c>
      <c r="F52" s="44">
        <f>IFERROR('tab. Turistas alojados tip'!F51/'tab. Turistas alojados tip'!F64-1,"-")</f>
        <v>-5.3726792511458066E-2</v>
      </c>
    </row>
    <row r="53" spans="3:6" hidden="1" outlineLevel="1">
      <c r="C53" s="34" t="s">
        <v>36</v>
      </c>
      <c r="D53" s="44">
        <f>IFERROR('tab. Turistas alojados tip'!D52/'tab. Turistas alojados tip'!D65-1,"-")</f>
        <v>-0.1320698649585631</v>
      </c>
      <c r="E53" s="44">
        <f>IFERROR('tab. Turistas alojados tip'!E52/'tab. Turistas alojados tip'!E65-1,"-")</f>
        <v>-0.14862782659392826</v>
      </c>
      <c r="F53" s="44">
        <f>IFERROR('tab. Turistas alojados tip'!F52/'tab. Turistas alojados tip'!F65-1,"-")</f>
        <v>-0.14106460150965594</v>
      </c>
    </row>
    <row r="54" spans="3:6" hidden="1" outlineLevel="1">
      <c r="C54" s="34" t="s">
        <v>37</v>
      </c>
      <c r="D54" s="44">
        <f>IFERROR('tab. Turistas alojados tip'!D53/'tab. Turistas alojados tip'!D66-1,"-")</f>
        <v>7.1792224437482233E-2</v>
      </c>
      <c r="E54" s="44">
        <f>IFERROR('tab. Turistas alojados tip'!E53/'tab. Turistas alojados tip'!E66-1,"-")</f>
        <v>-9.3567102974595473E-3</v>
      </c>
      <c r="F54" s="44">
        <f>IFERROR('tab. Turistas alojados tip'!F53/'tab. Turistas alojados tip'!F66-1,"-")</f>
        <v>2.4425127646487743E-2</v>
      </c>
    </row>
    <row r="55" spans="3:6" hidden="1" outlineLevel="1">
      <c r="C55" s="34" t="s">
        <v>38</v>
      </c>
      <c r="D55" s="44">
        <f>IFERROR('tab. Turistas alojados tip'!D54/'tab. Turistas alojados tip'!D67-1,"-")</f>
        <v>5.6436114153458394E-2</v>
      </c>
      <c r="E55" s="44">
        <f>IFERROR('tab. Turistas alojados tip'!E54/'tab. Turistas alojados tip'!E67-1,"-")</f>
        <v>4.3263638684785333E-2</v>
      </c>
      <c r="F55" s="44">
        <f>IFERROR('tab. Turistas alojados tip'!F54/'tab. Turistas alojados tip'!F67-1,"-")</f>
        <v>4.8625188200758673E-2</v>
      </c>
    </row>
    <row r="56" spans="3:6" hidden="1" outlineLevel="1">
      <c r="C56" s="34" t="s">
        <v>39</v>
      </c>
      <c r="D56" s="44">
        <f>IFERROR('tab. Turistas alojados tip'!D55/'tab. Turistas alojados tip'!D68-1,"-")</f>
        <v>3.0623280523669472E-2</v>
      </c>
      <c r="E56" s="44">
        <f>IFERROR('tab. Turistas alojados tip'!E55/'tab. Turistas alojados tip'!E68-1,"-")</f>
        <v>-0.13491806043934651</v>
      </c>
      <c r="F56" s="44">
        <f>IFERROR('tab. Turistas alojados tip'!F55/'tab. Turistas alojados tip'!F68-1,"-")</f>
        <v>-6.7686901844745462E-2</v>
      </c>
    </row>
    <row r="57" spans="3:6" collapsed="1">
      <c r="C57" s="41">
        <v>2007</v>
      </c>
      <c r="D57" s="47">
        <f>IFERROR('tab. Turistas alojados tip'!D56/'tab. Turistas alojados tip'!D69-1,"-")</f>
        <v>-3.4469862061654033E-2</v>
      </c>
      <c r="E57" s="47">
        <f>IFERROR('tab. Turistas alojados tip'!E56/'tab. Turistas alojados tip'!E69-1,"-")</f>
        <v>-3.9876534963596777E-2</v>
      </c>
      <c r="F57" s="47">
        <f>IFERROR('tab. Turistas alojados tip'!F56/'tab. Turistas alojados tip'!F69-1,"-")</f>
        <v>-3.7480513904377344E-2</v>
      </c>
    </row>
    <row r="58" spans="3:6" ht="27" customHeight="1">
      <c r="C58" s="556" t="s">
        <v>41</v>
      </c>
      <c r="D58" s="557"/>
      <c r="E58" s="557"/>
      <c r="F58" s="558"/>
    </row>
  </sheetData>
  <mergeCells count="6">
    <mergeCell ref="C58:F58"/>
    <mergeCell ref="C3:F3"/>
    <mergeCell ref="C4:C5"/>
    <mergeCell ref="D4:D5"/>
    <mergeCell ref="E4:E5"/>
    <mergeCell ref="F4:F5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9"/>
  <sheetViews>
    <sheetView showGridLines="0" showRowColHeaders="0" showOutlineSymbols="0" zoomScaleNormal="100" workbookViewId="0"/>
  </sheetViews>
  <sheetFormatPr baseColWidth="10" defaultRowHeight="12.75"/>
  <cols>
    <col min="1" max="1" width="11.42578125" style="258"/>
    <col min="2" max="2" width="37.42578125" style="258" customWidth="1"/>
    <col min="3" max="5" width="11.7109375" style="258" customWidth="1"/>
    <col min="6" max="6" width="10.5703125" style="258" customWidth="1"/>
    <col min="7" max="7" width="10.7109375" style="258" customWidth="1"/>
    <col min="8" max="13" width="11.42578125" style="258"/>
    <col min="14" max="14" width="13.7109375" style="258" customWidth="1"/>
    <col min="15" max="257" width="11.42578125" style="258"/>
    <col min="258" max="258" width="37.42578125" style="258" customWidth="1"/>
    <col min="259" max="261" width="11.7109375" style="258" customWidth="1"/>
    <col min="262" max="262" width="10.5703125" style="258" customWidth="1"/>
    <col min="263" max="263" width="10.7109375" style="258" customWidth="1"/>
    <col min="264" max="269" width="11.42578125" style="258"/>
    <col min="270" max="270" width="13.7109375" style="258" customWidth="1"/>
    <col min="271" max="513" width="11.42578125" style="258"/>
    <col min="514" max="514" width="37.42578125" style="258" customWidth="1"/>
    <col min="515" max="517" width="11.7109375" style="258" customWidth="1"/>
    <col min="518" max="518" width="10.5703125" style="258" customWidth="1"/>
    <col min="519" max="519" width="10.7109375" style="258" customWidth="1"/>
    <col min="520" max="525" width="11.42578125" style="258"/>
    <col min="526" max="526" width="13.7109375" style="258" customWidth="1"/>
    <col min="527" max="769" width="11.42578125" style="258"/>
    <col min="770" max="770" width="37.42578125" style="258" customWidth="1"/>
    <col min="771" max="773" width="11.7109375" style="258" customWidth="1"/>
    <col min="774" max="774" width="10.5703125" style="258" customWidth="1"/>
    <col min="775" max="775" width="10.7109375" style="258" customWidth="1"/>
    <col min="776" max="781" width="11.42578125" style="258"/>
    <col min="782" max="782" width="13.7109375" style="258" customWidth="1"/>
    <col min="783" max="1025" width="11.42578125" style="258"/>
    <col min="1026" max="1026" width="37.42578125" style="258" customWidth="1"/>
    <col min="1027" max="1029" width="11.7109375" style="258" customWidth="1"/>
    <col min="1030" max="1030" width="10.5703125" style="258" customWidth="1"/>
    <col min="1031" max="1031" width="10.7109375" style="258" customWidth="1"/>
    <col min="1032" max="1037" width="11.42578125" style="258"/>
    <col min="1038" max="1038" width="13.7109375" style="258" customWidth="1"/>
    <col min="1039" max="1281" width="11.42578125" style="258"/>
    <col min="1282" max="1282" width="37.42578125" style="258" customWidth="1"/>
    <col min="1283" max="1285" width="11.7109375" style="258" customWidth="1"/>
    <col min="1286" max="1286" width="10.5703125" style="258" customWidth="1"/>
    <col min="1287" max="1287" width="10.7109375" style="258" customWidth="1"/>
    <col min="1288" max="1293" width="11.42578125" style="258"/>
    <col min="1294" max="1294" width="13.7109375" style="258" customWidth="1"/>
    <col min="1295" max="1537" width="11.42578125" style="258"/>
    <col min="1538" max="1538" width="37.42578125" style="258" customWidth="1"/>
    <col min="1539" max="1541" width="11.7109375" style="258" customWidth="1"/>
    <col min="1542" max="1542" width="10.5703125" style="258" customWidth="1"/>
    <col min="1543" max="1543" width="10.7109375" style="258" customWidth="1"/>
    <col min="1544" max="1549" width="11.42578125" style="258"/>
    <col min="1550" max="1550" width="13.7109375" style="258" customWidth="1"/>
    <col min="1551" max="1793" width="11.42578125" style="258"/>
    <col min="1794" max="1794" width="37.42578125" style="258" customWidth="1"/>
    <col min="1795" max="1797" width="11.7109375" style="258" customWidth="1"/>
    <col min="1798" max="1798" width="10.5703125" style="258" customWidth="1"/>
    <col min="1799" max="1799" width="10.7109375" style="258" customWidth="1"/>
    <col min="1800" max="1805" width="11.42578125" style="258"/>
    <col min="1806" max="1806" width="13.7109375" style="258" customWidth="1"/>
    <col min="1807" max="2049" width="11.42578125" style="258"/>
    <col min="2050" max="2050" width="37.42578125" style="258" customWidth="1"/>
    <col min="2051" max="2053" width="11.7109375" style="258" customWidth="1"/>
    <col min="2054" max="2054" width="10.5703125" style="258" customWidth="1"/>
    <col min="2055" max="2055" width="10.7109375" style="258" customWidth="1"/>
    <col min="2056" max="2061" width="11.42578125" style="258"/>
    <col min="2062" max="2062" width="13.7109375" style="258" customWidth="1"/>
    <col min="2063" max="2305" width="11.42578125" style="258"/>
    <col min="2306" max="2306" width="37.42578125" style="258" customWidth="1"/>
    <col min="2307" max="2309" width="11.7109375" style="258" customWidth="1"/>
    <col min="2310" max="2310" width="10.5703125" style="258" customWidth="1"/>
    <col min="2311" max="2311" width="10.7109375" style="258" customWidth="1"/>
    <col min="2312" max="2317" width="11.42578125" style="258"/>
    <col min="2318" max="2318" width="13.7109375" style="258" customWidth="1"/>
    <col min="2319" max="2561" width="11.42578125" style="258"/>
    <col min="2562" max="2562" width="37.42578125" style="258" customWidth="1"/>
    <col min="2563" max="2565" width="11.7109375" style="258" customWidth="1"/>
    <col min="2566" max="2566" width="10.5703125" style="258" customWidth="1"/>
    <col min="2567" max="2567" width="10.7109375" style="258" customWidth="1"/>
    <col min="2568" max="2573" width="11.42578125" style="258"/>
    <col min="2574" max="2574" width="13.7109375" style="258" customWidth="1"/>
    <col min="2575" max="2817" width="11.42578125" style="258"/>
    <col min="2818" max="2818" width="37.42578125" style="258" customWidth="1"/>
    <col min="2819" max="2821" width="11.7109375" style="258" customWidth="1"/>
    <col min="2822" max="2822" width="10.5703125" style="258" customWidth="1"/>
    <col min="2823" max="2823" width="10.7109375" style="258" customWidth="1"/>
    <col min="2824" max="2829" width="11.42578125" style="258"/>
    <col min="2830" max="2830" width="13.7109375" style="258" customWidth="1"/>
    <col min="2831" max="3073" width="11.42578125" style="258"/>
    <col min="3074" max="3074" width="37.42578125" style="258" customWidth="1"/>
    <col min="3075" max="3077" width="11.7109375" style="258" customWidth="1"/>
    <col min="3078" max="3078" width="10.5703125" style="258" customWidth="1"/>
    <col min="3079" max="3079" width="10.7109375" style="258" customWidth="1"/>
    <col min="3080" max="3085" width="11.42578125" style="258"/>
    <col min="3086" max="3086" width="13.7109375" style="258" customWidth="1"/>
    <col min="3087" max="3329" width="11.42578125" style="258"/>
    <col min="3330" max="3330" width="37.42578125" style="258" customWidth="1"/>
    <col min="3331" max="3333" width="11.7109375" style="258" customWidth="1"/>
    <col min="3334" max="3334" width="10.5703125" style="258" customWidth="1"/>
    <col min="3335" max="3335" width="10.7109375" style="258" customWidth="1"/>
    <col min="3336" max="3341" width="11.42578125" style="258"/>
    <col min="3342" max="3342" width="13.7109375" style="258" customWidth="1"/>
    <col min="3343" max="3585" width="11.42578125" style="258"/>
    <col min="3586" max="3586" width="37.42578125" style="258" customWidth="1"/>
    <col min="3587" max="3589" width="11.7109375" style="258" customWidth="1"/>
    <col min="3590" max="3590" width="10.5703125" style="258" customWidth="1"/>
    <col min="3591" max="3591" width="10.7109375" style="258" customWidth="1"/>
    <col min="3592" max="3597" width="11.42578125" style="258"/>
    <col min="3598" max="3598" width="13.7109375" style="258" customWidth="1"/>
    <col min="3599" max="3841" width="11.42578125" style="258"/>
    <col min="3842" max="3842" width="37.42578125" style="258" customWidth="1"/>
    <col min="3843" max="3845" width="11.7109375" style="258" customWidth="1"/>
    <col min="3846" max="3846" width="10.5703125" style="258" customWidth="1"/>
    <col min="3847" max="3847" width="10.7109375" style="258" customWidth="1"/>
    <col min="3848" max="3853" width="11.42578125" style="258"/>
    <col min="3854" max="3854" width="13.7109375" style="258" customWidth="1"/>
    <col min="3855" max="4097" width="11.42578125" style="258"/>
    <col min="4098" max="4098" width="37.42578125" style="258" customWidth="1"/>
    <col min="4099" max="4101" width="11.7109375" style="258" customWidth="1"/>
    <col min="4102" max="4102" width="10.5703125" style="258" customWidth="1"/>
    <col min="4103" max="4103" width="10.7109375" style="258" customWidth="1"/>
    <col min="4104" max="4109" width="11.42578125" style="258"/>
    <col min="4110" max="4110" width="13.7109375" style="258" customWidth="1"/>
    <col min="4111" max="4353" width="11.42578125" style="258"/>
    <col min="4354" max="4354" width="37.42578125" style="258" customWidth="1"/>
    <col min="4355" max="4357" width="11.7109375" style="258" customWidth="1"/>
    <col min="4358" max="4358" width="10.5703125" style="258" customWidth="1"/>
    <col min="4359" max="4359" width="10.7109375" style="258" customWidth="1"/>
    <col min="4360" max="4365" width="11.42578125" style="258"/>
    <col min="4366" max="4366" width="13.7109375" style="258" customWidth="1"/>
    <col min="4367" max="4609" width="11.42578125" style="258"/>
    <col min="4610" max="4610" width="37.42578125" style="258" customWidth="1"/>
    <col min="4611" max="4613" width="11.7109375" style="258" customWidth="1"/>
    <col min="4614" max="4614" width="10.5703125" style="258" customWidth="1"/>
    <col min="4615" max="4615" width="10.7109375" style="258" customWidth="1"/>
    <col min="4616" max="4621" width="11.42578125" style="258"/>
    <col min="4622" max="4622" width="13.7109375" style="258" customWidth="1"/>
    <col min="4623" max="4865" width="11.42578125" style="258"/>
    <col min="4866" max="4866" width="37.42578125" style="258" customWidth="1"/>
    <col min="4867" max="4869" width="11.7109375" style="258" customWidth="1"/>
    <col min="4870" max="4870" width="10.5703125" style="258" customWidth="1"/>
    <col min="4871" max="4871" width="10.7109375" style="258" customWidth="1"/>
    <col min="4872" max="4877" width="11.42578125" style="258"/>
    <col min="4878" max="4878" width="13.7109375" style="258" customWidth="1"/>
    <col min="4879" max="5121" width="11.42578125" style="258"/>
    <col min="5122" max="5122" width="37.42578125" style="258" customWidth="1"/>
    <col min="5123" max="5125" width="11.7109375" style="258" customWidth="1"/>
    <col min="5126" max="5126" width="10.5703125" style="258" customWidth="1"/>
    <col min="5127" max="5127" width="10.7109375" style="258" customWidth="1"/>
    <col min="5128" max="5133" width="11.42578125" style="258"/>
    <col min="5134" max="5134" width="13.7109375" style="258" customWidth="1"/>
    <col min="5135" max="5377" width="11.42578125" style="258"/>
    <col min="5378" max="5378" width="37.42578125" style="258" customWidth="1"/>
    <col min="5379" max="5381" width="11.7109375" style="258" customWidth="1"/>
    <col min="5382" max="5382" width="10.5703125" style="258" customWidth="1"/>
    <col min="5383" max="5383" width="10.7109375" style="258" customWidth="1"/>
    <col min="5384" max="5389" width="11.42578125" style="258"/>
    <col min="5390" max="5390" width="13.7109375" style="258" customWidth="1"/>
    <col min="5391" max="5633" width="11.42578125" style="258"/>
    <col min="5634" max="5634" width="37.42578125" style="258" customWidth="1"/>
    <col min="5635" max="5637" width="11.7109375" style="258" customWidth="1"/>
    <col min="5638" max="5638" width="10.5703125" style="258" customWidth="1"/>
    <col min="5639" max="5639" width="10.7109375" style="258" customWidth="1"/>
    <col min="5640" max="5645" width="11.42578125" style="258"/>
    <col min="5646" max="5646" width="13.7109375" style="258" customWidth="1"/>
    <col min="5647" max="5889" width="11.42578125" style="258"/>
    <col min="5890" max="5890" width="37.42578125" style="258" customWidth="1"/>
    <col min="5891" max="5893" width="11.7109375" style="258" customWidth="1"/>
    <col min="5894" max="5894" width="10.5703125" style="258" customWidth="1"/>
    <col min="5895" max="5895" width="10.7109375" style="258" customWidth="1"/>
    <col min="5896" max="5901" width="11.42578125" style="258"/>
    <col min="5902" max="5902" width="13.7109375" style="258" customWidth="1"/>
    <col min="5903" max="6145" width="11.42578125" style="258"/>
    <col min="6146" max="6146" width="37.42578125" style="258" customWidth="1"/>
    <col min="6147" max="6149" width="11.7109375" style="258" customWidth="1"/>
    <col min="6150" max="6150" width="10.5703125" style="258" customWidth="1"/>
    <col min="6151" max="6151" width="10.7109375" style="258" customWidth="1"/>
    <col min="6152" max="6157" width="11.42578125" style="258"/>
    <col min="6158" max="6158" width="13.7109375" style="258" customWidth="1"/>
    <col min="6159" max="6401" width="11.42578125" style="258"/>
    <col min="6402" max="6402" width="37.42578125" style="258" customWidth="1"/>
    <col min="6403" max="6405" width="11.7109375" style="258" customWidth="1"/>
    <col min="6406" max="6406" width="10.5703125" style="258" customWidth="1"/>
    <col min="6407" max="6407" width="10.7109375" style="258" customWidth="1"/>
    <col min="6408" max="6413" width="11.42578125" style="258"/>
    <col min="6414" max="6414" width="13.7109375" style="258" customWidth="1"/>
    <col min="6415" max="6657" width="11.42578125" style="258"/>
    <col min="6658" max="6658" width="37.42578125" style="258" customWidth="1"/>
    <col min="6659" max="6661" width="11.7109375" style="258" customWidth="1"/>
    <col min="6662" max="6662" width="10.5703125" style="258" customWidth="1"/>
    <col min="6663" max="6663" width="10.7109375" style="258" customWidth="1"/>
    <col min="6664" max="6669" width="11.42578125" style="258"/>
    <col min="6670" max="6670" width="13.7109375" style="258" customWidth="1"/>
    <col min="6671" max="6913" width="11.42578125" style="258"/>
    <col min="6914" max="6914" width="37.42578125" style="258" customWidth="1"/>
    <col min="6915" max="6917" width="11.7109375" style="258" customWidth="1"/>
    <col min="6918" max="6918" width="10.5703125" style="258" customWidth="1"/>
    <col min="6919" max="6919" width="10.7109375" style="258" customWidth="1"/>
    <col min="6920" max="6925" width="11.42578125" style="258"/>
    <col min="6926" max="6926" width="13.7109375" style="258" customWidth="1"/>
    <col min="6927" max="7169" width="11.42578125" style="258"/>
    <col min="7170" max="7170" width="37.42578125" style="258" customWidth="1"/>
    <col min="7171" max="7173" width="11.7109375" style="258" customWidth="1"/>
    <col min="7174" max="7174" width="10.5703125" style="258" customWidth="1"/>
    <col min="7175" max="7175" width="10.7109375" style="258" customWidth="1"/>
    <col min="7176" max="7181" width="11.42578125" style="258"/>
    <col min="7182" max="7182" width="13.7109375" style="258" customWidth="1"/>
    <col min="7183" max="7425" width="11.42578125" style="258"/>
    <col min="7426" max="7426" width="37.42578125" style="258" customWidth="1"/>
    <col min="7427" max="7429" width="11.7109375" style="258" customWidth="1"/>
    <col min="7430" max="7430" width="10.5703125" style="258" customWidth="1"/>
    <col min="7431" max="7431" width="10.7109375" style="258" customWidth="1"/>
    <col min="7432" max="7437" width="11.42578125" style="258"/>
    <col min="7438" max="7438" width="13.7109375" style="258" customWidth="1"/>
    <col min="7439" max="7681" width="11.42578125" style="258"/>
    <col min="7682" max="7682" width="37.42578125" style="258" customWidth="1"/>
    <col min="7683" max="7685" width="11.7109375" style="258" customWidth="1"/>
    <col min="7686" max="7686" width="10.5703125" style="258" customWidth="1"/>
    <col min="7687" max="7687" width="10.7109375" style="258" customWidth="1"/>
    <col min="7688" max="7693" width="11.42578125" style="258"/>
    <col min="7694" max="7694" width="13.7109375" style="258" customWidth="1"/>
    <col min="7695" max="7937" width="11.42578125" style="258"/>
    <col min="7938" max="7938" width="37.42578125" style="258" customWidth="1"/>
    <col min="7939" max="7941" width="11.7109375" style="258" customWidth="1"/>
    <col min="7942" max="7942" width="10.5703125" style="258" customWidth="1"/>
    <col min="7943" max="7943" width="10.7109375" style="258" customWidth="1"/>
    <col min="7944" max="7949" width="11.42578125" style="258"/>
    <col min="7950" max="7950" width="13.7109375" style="258" customWidth="1"/>
    <col min="7951" max="8193" width="11.42578125" style="258"/>
    <col min="8194" max="8194" width="37.42578125" style="258" customWidth="1"/>
    <col min="8195" max="8197" width="11.7109375" style="258" customWidth="1"/>
    <col min="8198" max="8198" width="10.5703125" style="258" customWidth="1"/>
    <col min="8199" max="8199" width="10.7109375" style="258" customWidth="1"/>
    <col min="8200" max="8205" width="11.42578125" style="258"/>
    <col min="8206" max="8206" width="13.7109375" style="258" customWidth="1"/>
    <col min="8207" max="8449" width="11.42578125" style="258"/>
    <col min="8450" max="8450" width="37.42578125" style="258" customWidth="1"/>
    <col min="8451" max="8453" width="11.7109375" style="258" customWidth="1"/>
    <col min="8454" max="8454" width="10.5703125" style="258" customWidth="1"/>
    <col min="8455" max="8455" width="10.7109375" style="258" customWidth="1"/>
    <col min="8456" max="8461" width="11.42578125" style="258"/>
    <col min="8462" max="8462" width="13.7109375" style="258" customWidth="1"/>
    <col min="8463" max="8705" width="11.42578125" style="258"/>
    <col min="8706" max="8706" width="37.42578125" style="258" customWidth="1"/>
    <col min="8707" max="8709" width="11.7109375" style="258" customWidth="1"/>
    <col min="8710" max="8710" width="10.5703125" style="258" customWidth="1"/>
    <col min="8711" max="8711" width="10.7109375" style="258" customWidth="1"/>
    <col min="8712" max="8717" width="11.42578125" style="258"/>
    <col min="8718" max="8718" width="13.7109375" style="258" customWidth="1"/>
    <col min="8719" max="8961" width="11.42578125" style="258"/>
    <col min="8962" max="8962" width="37.42578125" style="258" customWidth="1"/>
    <col min="8963" max="8965" width="11.7109375" style="258" customWidth="1"/>
    <col min="8966" max="8966" width="10.5703125" style="258" customWidth="1"/>
    <col min="8967" max="8967" width="10.7109375" style="258" customWidth="1"/>
    <col min="8968" max="8973" width="11.42578125" style="258"/>
    <col min="8974" max="8974" width="13.7109375" style="258" customWidth="1"/>
    <col min="8975" max="9217" width="11.42578125" style="258"/>
    <col min="9218" max="9218" width="37.42578125" style="258" customWidth="1"/>
    <col min="9219" max="9221" width="11.7109375" style="258" customWidth="1"/>
    <col min="9222" max="9222" width="10.5703125" style="258" customWidth="1"/>
    <col min="9223" max="9223" width="10.7109375" style="258" customWidth="1"/>
    <col min="9224" max="9229" width="11.42578125" style="258"/>
    <col min="9230" max="9230" width="13.7109375" style="258" customWidth="1"/>
    <col min="9231" max="9473" width="11.42578125" style="258"/>
    <col min="9474" max="9474" width="37.42578125" style="258" customWidth="1"/>
    <col min="9475" max="9477" width="11.7109375" style="258" customWidth="1"/>
    <col min="9478" max="9478" width="10.5703125" style="258" customWidth="1"/>
    <col min="9479" max="9479" width="10.7109375" style="258" customWidth="1"/>
    <col min="9480" max="9485" width="11.42578125" style="258"/>
    <col min="9486" max="9486" width="13.7109375" style="258" customWidth="1"/>
    <col min="9487" max="9729" width="11.42578125" style="258"/>
    <col min="9730" max="9730" width="37.42578125" style="258" customWidth="1"/>
    <col min="9731" max="9733" width="11.7109375" style="258" customWidth="1"/>
    <col min="9734" max="9734" width="10.5703125" style="258" customWidth="1"/>
    <col min="9735" max="9735" width="10.7109375" style="258" customWidth="1"/>
    <col min="9736" max="9741" width="11.42578125" style="258"/>
    <col min="9742" max="9742" width="13.7109375" style="258" customWidth="1"/>
    <col min="9743" max="9985" width="11.42578125" style="258"/>
    <col min="9986" max="9986" width="37.42578125" style="258" customWidth="1"/>
    <col min="9987" max="9989" width="11.7109375" style="258" customWidth="1"/>
    <col min="9990" max="9990" width="10.5703125" style="258" customWidth="1"/>
    <col min="9991" max="9991" width="10.7109375" style="258" customWidth="1"/>
    <col min="9992" max="9997" width="11.42578125" style="258"/>
    <col min="9998" max="9998" width="13.7109375" style="258" customWidth="1"/>
    <col min="9999" max="10241" width="11.42578125" style="258"/>
    <col min="10242" max="10242" width="37.42578125" style="258" customWidth="1"/>
    <col min="10243" max="10245" width="11.7109375" style="258" customWidth="1"/>
    <col min="10246" max="10246" width="10.5703125" style="258" customWidth="1"/>
    <col min="10247" max="10247" width="10.7109375" style="258" customWidth="1"/>
    <col min="10248" max="10253" width="11.42578125" style="258"/>
    <col min="10254" max="10254" width="13.7109375" style="258" customWidth="1"/>
    <col min="10255" max="10497" width="11.42578125" style="258"/>
    <col min="10498" max="10498" width="37.42578125" style="258" customWidth="1"/>
    <col min="10499" max="10501" width="11.7109375" style="258" customWidth="1"/>
    <col min="10502" max="10502" width="10.5703125" style="258" customWidth="1"/>
    <col min="10503" max="10503" width="10.7109375" style="258" customWidth="1"/>
    <col min="10504" max="10509" width="11.42578125" style="258"/>
    <col min="10510" max="10510" width="13.7109375" style="258" customWidth="1"/>
    <col min="10511" max="10753" width="11.42578125" style="258"/>
    <col min="10754" max="10754" width="37.42578125" style="258" customWidth="1"/>
    <col min="10755" max="10757" width="11.7109375" style="258" customWidth="1"/>
    <col min="10758" max="10758" width="10.5703125" style="258" customWidth="1"/>
    <col min="10759" max="10759" width="10.7109375" style="258" customWidth="1"/>
    <col min="10760" max="10765" width="11.42578125" style="258"/>
    <col min="10766" max="10766" width="13.7109375" style="258" customWidth="1"/>
    <col min="10767" max="11009" width="11.42578125" style="258"/>
    <col min="11010" max="11010" width="37.42578125" style="258" customWidth="1"/>
    <col min="11011" max="11013" width="11.7109375" style="258" customWidth="1"/>
    <col min="11014" max="11014" width="10.5703125" style="258" customWidth="1"/>
    <col min="11015" max="11015" width="10.7109375" style="258" customWidth="1"/>
    <col min="11016" max="11021" width="11.42578125" style="258"/>
    <col min="11022" max="11022" width="13.7109375" style="258" customWidth="1"/>
    <col min="11023" max="11265" width="11.42578125" style="258"/>
    <col min="11266" max="11266" width="37.42578125" style="258" customWidth="1"/>
    <col min="11267" max="11269" width="11.7109375" style="258" customWidth="1"/>
    <col min="11270" max="11270" width="10.5703125" style="258" customWidth="1"/>
    <col min="11271" max="11271" width="10.7109375" style="258" customWidth="1"/>
    <col min="11272" max="11277" width="11.42578125" style="258"/>
    <col min="11278" max="11278" width="13.7109375" style="258" customWidth="1"/>
    <col min="11279" max="11521" width="11.42578125" style="258"/>
    <col min="11522" max="11522" width="37.42578125" style="258" customWidth="1"/>
    <col min="11523" max="11525" width="11.7109375" style="258" customWidth="1"/>
    <col min="11526" max="11526" width="10.5703125" style="258" customWidth="1"/>
    <col min="11527" max="11527" width="10.7109375" style="258" customWidth="1"/>
    <col min="11528" max="11533" width="11.42578125" style="258"/>
    <col min="11534" max="11534" width="13.7109375" style="258" customWidth="1"/>
    <col min="11535" max="11777" width="11.42578125" style="258"/>
    <col min="11778" max="11778" width="37.42578125" style="258" customWidth="1"/>
    <col min="11779" max="11781" width="11.7109375" style="258" customWidth="1"/>
    <col min="11782" max="11782" width="10.5703125" style="258" customWidth="1"/>
    <col min="11783" max="11783" width="10.7109375" style="258" customWidth="1"/>
    <col min="11784" max="11789" width="11.42578125" style="258"/>
    <col min="11790" max="11790" width="13.7109375" style="258" customWidth="1"/>
    <col min="11791" max="12033" width="11.42578125" style="258"/>
    <col min="12034" max="12034" width="37.42578125" style="258" customWidth="1"/>
    <col min="12035" max="12037" width="11.7109375" style="258" customWidth="1"/>
    <col min="12038" max="12038" width="10.5703125" style="258" customWidth="1"/>
    <col min="12039" max="12039" width="10.7109375" style="258" customWidth="1"/>
    <col min="12040" max="12045" width="11.42578125" style="258"/>
    <col min="12046" max="12046" width="13.7109375" style="258" customWidth="1"/>
    <col min="12047" max="12289" width="11.42578125" style="258"/>
    <col min="12290" max="12290" width="37.42578125" style="258" customWidth="1"/>
    <col min="12291" max="12293" width="11.7109375" style="258" customWidth="1"/>
    <col min="12294" max="12294" width="10.5703125" style="258" customWidth="1"/>
    <col min="12295" max="12295" width="10.7109375" style="258" customWidth="1"/>
    <col min="12296" max="12301" width="11.42578125" style="258"/>
    <col min="12302" max="12302" width="13.7109375" style="258" customWidth="1"/>
    <col min="12303" max="12545" width="11.42578125" style="258"/>
    <col min="12546" max="12546" width="37.42578125" style="258" customWidth="1"/>
    <col min="12547" max="12549" width="11.7109375" style="258" customWidth="1"/>
    <col min="12550" max="12550" width="10.5703125" style="258" customWidth="1"/>
    <col min="12551" max="12551" width="10.7109375" style="258" customWidth="1"/>
    <col min="12552" max="12557" width="11.42578125" style="258"/>
    <col min="12558" max="12558" width="13.7109375" style="258" customWidth="1"/>
    <col min="12559" max="12801" width="11.42578125" style="258"/>
    <col min="12802" max="12802" width="37.42578125" style="258" customWidth="1"/>
    <col min="12803" max="12805" width="11.7109375" style="258" customWidth="1"/>
    <col min="12806" max="12806" width="10.5703125" style="258" customWidth="1"/>
    <col min="12807" max="12807" width="10.7109375" style="258" customWidth="1"/>
    <col min="12808" max="12813" width="11.42578125" style="258"/>
    <col min="12814" max="12814" width="13.7109375" style="258" customWidth="1"/>
    <col min="12815" max="13057" width="11.42578125" style="258"/>
    <col min="13058" max="13058" width="37.42578125" style="258" customWidth="1"/>
    <col min="13059" max="13061" width="11.7109375" style="258" customWidth="1"/>
    <col min="13062" max="13062" width="10.5703125" style="258" customWidth="1"/>
    <col min="13063" max="13063" width="10.7109375" style="258" customWidth="1"/>
    <col min="13064" max="13069" width="11.42578125" style="258"/>
    <col min="13070" max="13070" width="13.7109375" style="258" customWidth="1"/>
    <col min="13071" max="13313" width="11.42578125" style="258"/>
    <col min="13314" max="13314" width="37.42578125" style="258" customWidth="1"/>
    <col min="13315" max="13317" width="11.7109375" style="258" customWidth="1"/>
    <col min="13318" max="13318" width="10.5703125" style="258" customWidth="1"/>
    <col min="13319" max="13319" width="10.7109375" style="258" customWidth="1"/>
    <col min="13320" max="13325" width="11.42578125" style="258"/>
    <col min="13326" max="13326" width="13.7109375" style="258" customWidth="1"/>
    <col min="13327" max="13569" width="11.42578125" style="258"/>
    <col min="13570" max="13570" width="37.42578125" style="258" customWidth="1"/>
    <col min="13571" max="13573" width="11.7109375" style="258" customWidth="1"/>
    <col min="13574" max="13574" width="10.5703125" style="258" customWidth="1"/>
    <col min="13575" max="13575" width="10.7109375" style="258" customWidth="1"/>
    <col min="13576" max="13581" width="11.42578125" style="258"/>
    <col min="13582" max="13582" width="13.7109375" style="258" customWidth="1"/>
    <col min="13583" max="13825" width="11.42578125" style="258"/>
    <col min="13826" max="13826" width="37.42578125" style="258" customWidth="1"/>
    <col min="13827" max="13829" width="11.7109375" style="258" customWidth="1"/>
    <col min="13830" max="13830" width="10.5703125" style="258" customWidth="1"/>
    <col min="13831" max="13831" width="10.7109375" style="258" customWidth="1"/>
    <col min="13832" max="13837" width="11.42578125" style="258"/>
    <col min="13838" max="13838" width="13.7109375" style="258" customWidth="1"/>
    <col min="13839" max="14081" width="11.42578125" style="258"/>
    <col min="14082" max="14082" width="37.42578125" style="258" customWidth="1"/>
    <col min="14083" max="14085" width="11.7109375" style="258" customWidth="1"/>
    <col min="14086" max="14086" width="10.5703125" style="258" customWidth="1"/>
    <col min="14087" max="14087" width="10.7109375" style="258" customWidth="1"/>
    <col min="14088" max="14093" width="11.42578125" style="258"/>
    <col min="14094" max="14094" width="13.7109375" style="258" customWidth="1"/>
    <col min="14095" max="14337" width="11.42578125" style="258"/>
    <col min="14338" max="14338" width="37.42578125" style="258" customWidth="1"/>
    <col min="14339" max="14341" width="11.7109375" style="258" customWidth="1"/>
    <col min="14342" max="14342" width="10.5703125" style="258" customWidth="1"/>
    <col min="14343" max="14343" width="10.7109375" style="258" customWidth="1"/>
    <col min="14344" max="14349" width="11.42578125" style="258"/>
    <col min="14350" max="14350" width="13.7109375" style="258" customWidth="1"/>
    <col min="14351" max="14593" width="11.42578125" style="258"/>
    <col min="14594" max="14594" width="37.42578125" style="258" customWidth="1"/>
    <col min="14595" max="14597" width="11.7109375" style="258" customWidth="1"/>
    <col min="14598" max="14598" width="10.5703125" style="258" customWidth="1"/>
    <col min="14599" max="14599" width="10.7109375" style="258" customWidth="1"/>
    <col min="14600" max="14605" width="11.42578125" style="258"/>
    <col min="14606" max="14606" width="13.7109375" style="258" customWidth="1"/>
    <col min="14607" max="14849" width="11.42578125" style="258"/>
    <col min="14850" max="14850" width="37.42578125" style="258" customWidth="1"/>
    <col min="14851" max="14853" width="11.7109375" style="258" customWidth="1"/>
    <col min="14854" max="14854" width="10.5703125" style="258" customWidth="1"/>
    <col min="14855" max="14855" width="10.7109375" style="258" customWidth="1"/>
    <col min="14856" max="14861" width="11.42578125" style="258"/>
    <col min="14862" max="14862" width="13.7109375" style="258" customWidth="1"/>
    <col min="14863" max="15105" width="11.42578125" style="258"/>
    <col min="15106" max="15106" width="37.42578125" style="258" customWidth="1"/>
    <col min="15107" max="15109" width="11.7109375" style="258" customWidth="1"/>
    <col min="15110" max="15110" width="10.5703125" style="258" customWidth="1"/>
    <col min="15111" max="15111" width="10.7109375" style="258" customWidth="1"/>
    <col min="15112" max="15117" width="11.42578125" style="258"/>
    <col min="15118" max="15118" width="13.7109375" style="258" customWidth="1"/>
    <col min="15119" max="15361" width="11.42578125" style="258"/>
    <col min="15362" max="15362" width="37.42578125" style="258" customWidth="1"/>
    <col min="15363" max="15365" width="11.7109375" style="258" customWidth="1"/>
    <col min="15366" max="15366" width="10.5703125" style="258" customWidth="1"/>
    <col min="15367" max="15367" width="10.7109375" style="258" customWidth="1"/>
    <col min="15368" max="15373" width="11.42578125" style="258"/>
    <col min="15374" max="15374" width="13.7109375" style="258" customWidth="1"/>
    <col min="15375" max="15617" width="11.42578125" style="258"/>
    <col min="15618" max="15618" width="37.42578125" style="258" customWidth="1"/>
    <col min="15619" max="15621" width="11.7109375" style="258" customWidth="1"/>
    <col min="15622" max="15622" width="10.5703125" style="258" customWidth="1"/>
    <col min="15623" max="15623" width="10.7109375" style="258" customWidth="1"/>
    <col min="15624" max="15629" width="11.42578125" style="258"/>
    <col min="15630" max="15630" width="13.7109375" style="258" customWidth="1"/>
    <col min="15631" max="15873" width="11.42578125" style="258"/>
    <col min="15874" max="15874" width="37.42578125" style="258" customWidth="1"/>
    <col min="15875" max="15877" width="11.7109375" style="258" customWidth="1"/>
    <col min="15878" max="15878" width="10.5703125" style="258" customWidth="1"/>
    <col min="15879" max="15879" width="10.7109375" style="258" customWidth="1"/>
    <col min="15880" max="15885" width="11.42578125" style="258"/>
    <col min="15886" max="15886" width="13.7109375" style="258" customWidth="1"/>
    <col min="15887" max="16129" width="11.42578125" style="258"/>
    <col min="16130" max="16130" width="37.42578125" style="258" customWidth="1"/>
    <col min="16131" max="16133" width="11.7109375" style="258" customWidth="1"/>
    <col min="16134" max="16134" width="10.5703125" style="258" customWidth="1"/>
    <col min="16135" max="16135" width="10.7109375" style="258" customWidth="1"/>
    <col min="16136" max="16141" width="11.42578125" style="258"/>
    <col min="16142" max="16142" width="13.7109375" style="258" customWidth="1"/>
    <col min="16143" max="16384" width="11.42578125" style="258"/>
  </cols>
  <sheetData>
    <row r="1" spans="2:6">
      <c r="C1" s="281"/>
      <c r="D1" s="280"/>
      <c r="E1" s="280"/>
      <c r="F1" s="280"/>
    </row>
    <row r="2" spans="2:6">
      <c r="C2" s="281"/>
      <c r="D2" s="280"/>
      <c r="E2" s="280"/>
      <c r="F2" s="280"/>
    </row>
    <row r="3" spans="2:6">
      <c r="C3" s="281"/>
      <c r="D3" s="280"/>
      <c r="E3" s="280"/>
      <c r="F3" s="280"/>
    </row>
    <row r="4" spans="2:6">
      <c r="B4" s="281"/>
      <c r="C4" s="280"/>
      <c r="D4" s="280"/>
      <c r="E4" s="280"/>
    </row>
    <row r="5" spans="2:6">
      <c r="B5" s="281"/>
      <c r="C5" s="280"/>
      <c r="D5" s="280"/>
      <c r="E5" s="280"/>
    </row>
    <row r="6" spans="2:6">
      <c r="B6" s="281"/>
      <c r="C6" s="280"/>
      <c r="D6" s="280"/>
      <c r="E6" s="280"/>
    </row>
    <row r="7" spans="2:6" ht="30" customHeight="1">
      <c r="B7" s="609" t="s">
        <v>236</v>
      </c>
      <c r="C7" s="610"/>
      <c r="D7" s="610"/>
      <c r="E7" s="611"/>
    </row>
    <row r="8" spans="2:6" ht="35.25" customHeight="1">
      <c r="B8" s="282" t="s">
        <v>206</v>
      </c>
      <c r="C8" s="154" t="str">
        <f>actualizaciones!A3</f>
        <v>acumulado agosto 2009</v>
      </c>
      <c r="D8" s="154" t="str">
        <f>actualizaciones!A2</f>
        <v xml:space="preserve">acumulado agosto 2010 </v>
      </c>
      <c r="E8" s="259" t="s">
        <v>228</v>
      </c>
    </row>
    <row r="9" spans="2:6" ht="15" customHeight="1">
      <c r="B9" s="283" t="s">
        <v>207</v>
      </c>
      <c r="C9" s="260"/>
      <c r="D9" s="261"/>
      <c r="E9" s="284"/>
    </row>
    <row r="10" spans="2:6">
      <c r="B10" s="285" t="s">
        <v>229</v>
      </c>
      <c r="C10" s="253">
        <v>57.304402808100484</v>
      </c>
      <c r="D10" s="253">
        <v>58.74398489839048</v>
      </c>
      <c r="E10" s="286">
        <f>D10/C10-1</f>
        <v>2.5121666394654296E-2</v>
      </c>
    </row>
    <row r="11" spans="2:6" ht="15" customHeight="1">
      <c r="B11" s="283" t="s">
        <v>209</v>
      </c>
      <c r="C11" s="277"/>
      <c r="D11" s="277"/>
      <c r="E11" s="278"/>
    </row>
    <row r="12" spans="2:6">
      <c r="B12" s="287" t="s">
        <v>210</v>
      </c>
      <c r="C12" s="255">
        <v>65.575981575992941</v>
      </c>
      <c r="D12" s="255">
        <v>68.537551500751988</v>
      </c>
      <c r="E12" s="268">
        <f>D12/C12-1</f>
        <v>4.5162418519454794E-2</v>
      </c>
    </row>
    <row r="13" spans="2:6">
      <c r="B13" s="287" t="s">
        <v>211</v>
      </c>
      <c r="C13" s="267">
        <v>62.502050983726377</v>
      </c>
      <c r="D13" s="267">
        <v>67.233649723469398</v>
      </c>
      <c r="E13" s="268">
        <f>D13/C13-1</f>
        <v>7.5703095582815072E-2</v>
      </c>
    </row>
    <row r="14" spans="2:6">
      <c r="B14" s="287" t="s">
        <v>212</v>
      </c>
      <c r="C14" s="267">
        <v>71.652218597006197</v>
      </c>
      <c r="D14" s="267">
        <v>76.615583763210253</v>
      </c>
      <c r="E14" s="268">
        <f>D14/C14-1</f>
        <v>6.9270223077383397E-2</v>
      </c>
    </row>
    <row r="15" spans="2:6">
      <c r="B15" s="287" t="s">
        <v>213</v>
      </c>
      <c r="C15" s="267">
        <v>58.849707106478022</v>
      </c>
      <c r="D15" s="267">
        <v>57.932201907795033</v>
      </c>
      <c r="E15" s="268">
        <f>D15/C15-1</f>
        <v>-1.5590650213822221E-2</v>
      </c>
    </row>
    <row r="16" spans="2:6">
      <c r="B16" s="287" t="s">
        <v>214</v>
      </c>
      <c r="C16" s="267">
        <v>46.286445263076956</v>
      </c>
      <c r="D16" s="267">
        <v>46.430125420804742</v>
      </c>
      <c r="E16" s="268">
        <f>D16/C16-1</f>
        <v>3.1041519155587949E-3</v>
      </c>
    </row>
    <row r="17" spans="2:12" ht="15" customHeight="1">
      <c r="B17" s="283" t="s">
        <v>215</v>
      </c>
      <c r="C17" s="277"/>
      <c r="D17" s="277"/>
      <c r="E17" s="278"/>
    </row>
    <row r="18" spans="2:12">
      <c r="B18" s="288" t="s">
        <v>216</v>
      </c>
      <c r="C18" s="256">
        <v>52.499406125717442</v>
      </c>
      <c r="D18" s="256">
        <v>52.735028464579848</v>
      </c>
      <c r="E18" s="289">
        <f>D18/C18-1</f>
        <v>4.4880953186055006E-3</v>
      </c>
    </row>
    <row r="19" spans="2:12" ht="22.5" customHeight="1">
      <c r="B19" s="632" t="s">
        <v>161</v>
      </c>
      <c r="C19" s="633"/>
      <c r="D19" s="633"/>
      <c r="E19" s="634"/>
    </row>
    <row r="20" spans="2:12" ht="15" customHeight="1" thickBot="1"/>
    <row r="21" spans="2:12" ht="30" customHeight="1" thickBot="1">
      <c r="E21" s="43" t="s">
        <v>40</v>
      </c>
    </row>
    <row r="27" spans="2:12">
      <c r="H27" s="243"/>
      <c r="I27" s="243"/>
      <c r="J27" s="243"/>
      <c r="K27" s="243"/>
      <c r="L27" s="243"/>
    </row>
    <row r="29" spans="2:12">
      <c r="B29" s="243"/>
      <c r="C29" s="243"/>
      <c r="D29" s="243"/>
      <c r="E29" s="243"/>
      <c r="F29" s="243"/>
      <c r="G29" s="243"/>
    </row>
  </sheetData>
  <mergeCells count="2">
    <mergeCell ref="B7:E7"/>
    <mergeCell ref="B19:E19"/>
  </mergeCells>
  <hyperlinks>
    <hyperlink ref="E21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>
      <selection activeCell="I33" sqref="I33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</row>
    <row r="30" spans="2:12" ht="15" customHeight="1" thickBot="1"/>
    <row r="31" spans="2:12" ht="30" customHeight="1" thickBot="1">
      <c r="I31" s="43" t="s">
        <v>42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3:L69"/>
  <sheetViews>
    <sheetView showGridLines="0" showRowColHeaders="0" zoomScaleNormal="100" workbookViewId="0">
      <selection activeCell="J7" sqref="J7"/>
    </sheetView>
  </sheetViews>
  <sheetFormatPr baseColWidth="10" defaultRowHeight="12.75" outlineLevelRow="1"/>
  <cols>
    <col min="1" max="1" width="13.7109375" style="243" customWidth="1"/>
    <col min="2" max="2" width="12.140625" style="243" customWidth="1"/>
    <col min="3" max="18" width="11" style="243" customWidth="1"/>
    <col min="19" max="21" width="10.42578125" style="243" customWidth="1"/>
    <col min="22" max="25" width="9.28515625" style="243" customWidth="1"/>
    <col min="26" max="37" width="7.28515625" style="243" customWidth="1"/>
    <col min="38" max="38" width="11.5703125" style="243" bestFit="1" customWidth="1"/>
    <col min="39" max="258" width="11.42578125" style="243"/>
    <col min="259" max="259" width="13.7109375" style="243" customWidth="1"/>
    <col min="260" max="260" width="12.140625" style="243" customWidth="1"/>
    <col min="261" max="274" width="11" style="243" customWidth="1"/>
    <col min="275" max="277" width="10.42578125" style="243" customWidth="1"/>
    <col min="278" max="279" width="7.28515625" style="243" customWidth="1"/>
    <col min="280" max="280" width="7.85546875" style="243" bestFit="1" customWidth="1"/>
    <col min="281" max="293" width="7.28515625" style="243" customWidth="1"/>
    <col min="294" max="294" width="11.5703125" style="243" bestFit="1" customWidth="1"/>
    <col min="295" max="514" width="11.42578125" style="243"/>
    <col min="515" max="515" width="13.7109375" style="243" customWidth="1"/>
    <col min="516" max="516" width="12.140625" style="243" customWidth="1"/>
    <col min="517" max="530" width="11" style="243" customWidth="1"/>
    <col min="531" max="533" width="10.42578125" style="243" customWidth="1"/>
    <col min="534" max="535" width="7.28515625" style="243" customWidth="1"/>
    <col min="536" max="536" width="7.85546875" style="243" bestFit="1" customWidth="1"/>
    <col min="537" max="549" width="7.28515625" style="243" customWidth="1"/>
    <col min="550" max="550" width="11.5703125" style="243" bestFit="1" customWidth="1"/>
    <col min="551" max="770" width="11.42578125" style="243"/>
    <col min="771" max="771" width="13.7109375" style="243" customWidth="1"/>
    <col min="772" max="772" width="12.140625" style="243" customWidth="1"/>
    <col min="773" max="786" width="11" style="243" customWidth="1"/>
    <col min="787" max="789" width="10.42578125" style="243" customWidth="1"/>
    <col min="790" max="791" width="7.28515625" style="243" customWidth="1"/>
    <col min="792" max="792" width="7.85546875" style="243" bestFit="1" customWidth="1"/>
    <col min="793" max="805" width="7.28515625" style="243" customWidth="1"/>
    <col min="806" max="806" width="11.5703125" style="243" bestFit="1" customWidth="1"/>
    <col min="807" max="1026" width="11.42578125" style="243"/>
    <col min="1027" max="1027" width="13.7109375" style="243" customWidth="1"/>
    <col min="1028" max="1028" width="12.140625" style="243" customWidth="1"/>
    <col min="1029" max="1042" width="11" style="243" customWidth="1"/>
    <col min="1043" max="1045" width="10.42578125" style="243" customWidth="1"/>
    <col min="1046" max="1047" width="7.28515625" style="243" customWidth="1"/>
    <col min="1048" max="1048" width="7.85546875" style="243" bestFit="1" customWidth="1"/>
    <col min="1049" max="1061" width="7.28515625" style="243" customWidth="1"/>
    <col min="1062" max="1062" width="11.5703125" style="243" bestFit="1" customWidth="1"/>
    <col min="1063" max="1282" width="11.42578125" style="243"/>
    <col min="1283" max="1283" width="13.7109375" style="243" customWidth="1"/>
    <col min="1284" max="1284" width="12.140625" style="243" customWidth="1"/>
    <col min="1285" max="1298" width="11" style="243" customWidth="1"/>
    <col min="1299" max="1301" width="10.42578125" style="243" customWidth="1"/>
    <col min="1302" max="1303" width="7.28515625" style="243" customWidth="1"/>
    <col min="1304" max="1304" width="7.85546875" style="243" bestFit="1" customWidth="1"/>
    <col min="1305" max="1317" width="7.28515625" style="243" customWidth="1"/>
    <col min="1318" max="1318" width="11.5703125" style="243" bestFit="1" customWidth="1"/>
    <col min="1319" max="1538" width="11.42578125" style="243"/>
    <col min="1539" max="1539" width="13.7109375" style="243" customWidth="1"/>
    <col min="1540" max="1540" width="12.140625" style="243" customWidth="1"/>
    <col min="1541" max="1554" width="11" style="243" customWidth="1"/>
    <col min="1555" max="1557" width="10.42578125" style="243" customWidth="1"/>
    <col min="1558" max="1559" width="7.28515625" style="243" customWidth="1"/>
    <col min="1560" max="1560" width="7.85546875" style="243" bestFit="1" customWidth="1"/>
    <col min="1561" max="1573" width="7.28515625" style="243" customWidth="1"/>
    <col min="1574" max="1574" width="11.5703125" style="243" bestFit="1" customWidth="1"/>
    <col min="1575" max="1794" width="11.42578125" style="243"/>
    <col min="1795" max="1795" width="13.7109375" style="243" customWidth="1"/>
    <col min="1796" max="1796" width="12.140625" style="243" customWidth="1"/>
    <col min="1797" max="1810" width="11" style="243" customWidth="1"/>
    <col min="1811" max="1813" width="10.42578125" style="243" customWidth="1"/>
    <col min="1814" max="1815" width="7.28515625" style="243" customWidth="1"/>
    <col min="1816" max="1816" width="7.85546875" style="243" bestFit="1" customWidth="1"/>
    <col min="1817" max="1829" width="7.28515625" style="243" customWidth="1"/>
    <col min="1830" max="1830" width="11.5703125" style="243" bestFit="1" customWidth="1"/>
    <col min="1831" max="2050" width="11.42578125" style="243"/>
    <col min="2051" max="2051" width="13.7109375" style="243" customWidth="1"/>
    <col min="2052" max="2052" width="12.140625" style="243" customWidth="1"/>
    <col min="2053" max="2066" width="11" style="243" customWidth="1"/>
    <col min="2067" max="2069" width="10.42578125" style="243" customWidth="1"/>
    <col min="2070" max="2071" width="7.28515625" style="243" customWidth="1"/>
    <col min="2072" max="2072" width="7.85546875" style="243" bestFit="1" customWidth="1"/>
    <col min="2073" max="2085" width="7.28515625" style="243" customWidth="1"/>
    <col min="2086" max="2086" width="11.5703125" style="243" bestFit="1" customWidth="1"/>
    <col min="2087" max="2306" width="11.42578125" style="243"/>
    <col min="2307" max="2307" width="13.7109375" style="243" customWidth="1"/>
    <col min="2308" max="2308" width="12.140625" style="243" customWidth="1"/>
    <col min="2309" max="2322" width="11" style="243" customWidth="1"/>
    <col min="2323" max="2325" width="10.42578125" style="243" customWidth="1"/>
    <col min="2326" max="2327" width="7.28515625" style="243" customWidth="1"/>
    <col min="2328" max="2328" width="7.85546875" style="243" bestFit="1" customWidth="1"/>
    <col min="2329" max="2341" width="7.28515625" style="243" customWidth="1"/>
    <col min="2342" max="2342" width="11.5703125" style="243" bestFit="1" customWidth="1"/>
    <col min="2343" max="2562" width="11.42578125" style="243"/>
    <col min="2563" max="2563" width="13.7109375" style="243" customWidth="1"/>
    <col min="2564" max="2564" width="12.140625" style="243" customWidth="1"/>
    <col min="2565" max="2578" width="11" style="243" customWidth="1"/>
    <col min="2579" max="2581" width="10.42578125" style="243" customWidth="1"/>
    <col min="2582" max="2583" width="7.28515625" style="243" customWidth="1"/>
    <col min="2584" max="2584" width="7.85546875" style="243" bestFit="1" customWidth="1"/>
    <col min="2585" max="2597" width="7.28515625" style="243" customWidth="1"/>
    <col min="2598" max="2598" width="11.5703125" style="243" bestFit="1" customWidth="1"/>
    <col min="2599" max="2818" width="11.42578125" style="243"/>
    <col min="2819" max="2819" width="13.7109375" style="243" customWidth="1"/>
    <col min="2820" max="2820" width="12.140625" style="243" customWidth="1"/>
    <col min="2821" max="2834" width="11" style="243" customWidth="1"/>
    <col min="2835" max="2837" width="10.42578125" style="243" customWidth="1"/>
    <col min="2838" max="2839" width="7.28515625" style="243" customWidth="1"/>
    <col min="2840" max="2840" width="7.85546875" style="243" bestFit="1" customWidth="1"/>
    <col min="2841" max="2853" width="7.28515625" style="243" customWidth="1"/>
    <col min="2854" max="2854" width="11.5703125" style="243" bestFit="1" customWidth="1"/>
    <col min="2855" max="3074" width="11.42578125" style="243"/>
    <col min="3075" max="3075" width="13.7109375" style="243" customWidth="1"/>
    <col min="3076" max="3076" width="12.140625" style="243" customWidth="1"/>
    <col min="3077" max="3090" width="11" style="243" customWidth="1"/>
    <col min="3091" max="3093" width="10.42578125" style="243" customWidth="1"/>
    <col min="3094" max="3095" width="7.28515625" style="243" customWidth="1"/>
    <col min="3096" max="3096" width="7.85546875" style="243" bestFit="1" customWidth="1"/>
    <col min="3097" max="3109" width="7.28515625" style="243" customWidth="1"/>
    <col min="3110" max="3110" width="11.5703125" style="243" bestFit="1" customWidth="1"/>
    <col min="3111" max="3330" width="11.42578125" style="243"/>
    <col min="3331" max="3331" width="13.7109375" style="243" customWidth="1"/>
    <col min="3332" max="3332" width="12.140625" style="243" customWidth="1"/>
    <col min="3333" max="3346" width="11" style="243" customWidth="1"/>
    <col min="3347" max="3349" width="10.42578125" style="243" customWidth="1"/>
    <col min="3350" max="3351" width="7.28515625" style="243" customWidth="1"/>
    <col min="3352" max="3352" width="7.85546875" style="243" bestFit="1" customWidth="1"/>
    <col min="3353" max="3365" width="7.28515625" style="243" customWidth="1"/>
    <col min="3366" max="3366" width="11.5703125" style="243" bestFit="1" customWidth="1"/>
    <col min="3367" max="3586" width="11.42578125" style="243"/>
    <col min="3587" max="3587" width="13.7109375" style="243" customWidth="1"/>
    <col min="3588" max="3588" width="12.140625" style="243" customWidth="1"/>
    <col min="3589" max="3602" width="11" style="243" customWidth="1"/>
    <col min="3603" max="3605" width="10.42578125" style="243" customWidth="1"/>
    <col min="3606" max="3607" width="7.28515625" style="243" customWidth="1"/>
    <col min="3608" max="3608" width="7.85546875" style="243" bestFit="1" customWidth="1"/>
    <col min="3609" max="3621" width="7.28515625" style="243" customWidth="1"/>
    <col min="3622" max="3622" width="11.5703125" style="243" bestFit="1" customWidth="1"/>
    <col min="3623" max="3842" width="11.42578125" style="243"/>
    <col min="3843" max="3843" width="13.7109375" style="243" customWidth="1"/>
    <col min="3844" max="3844" width="12.140625" style="243" customWidth="1"/>
    <col min="3845" max="3858" width="11" style="243" customWidth="1"/>
    <col min="3859" max="3861" width="10.42578125" style="243" customWidth="1"/>
    <col min="3862" max="3863" width="7.28515625" style="243" customWidth="1"/>
    <col min="3864" max="3864" width="7.85546875" style="243" bestFit="1" customWidth="1"/>
    <col min="3865" max="3877" width="7.28515625" style="243" customWidth="1"/>
    <col min="3878" max="3878" width="11.5703125" style="243" bestFit="1" customWidth="1"/>
    <col min="3879" max="4098" width="11.42578125" style="243"/>
    <col min="4099" max="4099" width="13.7109375" style="243" customWidth="1"/>
    <col min="4100" max="4100" width="12.140625" style="243" customWidth="1"/>
    <col min="4101" max="4114" width="11" style="243" customWidth="1"/>
    <col min="4115" max="4117" width="10.42578125" style="243" customWidth="1"/>
    <col min="4118" max="4119" width="7.28515625" style="243" customWidth="1"/>
    <col min="4120" max="4120" width="7.85546875" style="243" bestFit="1" customWidth="1"/>
    <col min="4121" max="4133" width="7.28515625" style="243" customWidth="1"/>
    <col min="4134" max="4134" width="11.5703125" style="243" bestFit="1" customWidth="1"/>
    <col min="4135" max="4354" width="11.42578125" style="243"/>
    <col min="4355" max="4355" width="13.7109375" style="243" customWidth="1"/>
    <col min="4356" max="4356" width="12.140625" style="243" customWidth="1"/>
    <col min="4357" max="4370" width="11" style="243" customWidth="1"/>
    <col min="4371" max="4373" width="10.42578125" style="243" customWidth="1"/>
    <col min="4374" max="4375" width="7.28515625" style="243" customWidth="1"/>
    <col min="4376" max="4376" width="7.85546875" style="243" bestFit="1" customWidth="1"/>
    <col min="4377" max="4389" width="7.28515625" style="243" customWidth="1"/>
    <col min="4390" max="4390" width="11.5703125" style="243" bestFit="1" customWidth="1"/>
    <col min="4391" max="4610" width="11.42578125" style="243"/>
    <col min="4611" max="4611" width="13.7109375" style="243" customWidth="1"/>
    <col min="4612" max="4612" width="12.140625" style="243" customWidth="1"/>
    <col min="4613" max="4626" width="11" style="243" customWidth="1"/>
    <col min="4627" max="4629" width="10.42578125" style="243" customWidth="1"/>
    <col min="4630" max="4631" width="7.28515625" style="243" customWidth="1"/>
    <col min="4632" max="4632" width="7.85546875" style="243" bestFit="1" customWidth="1"/>
    <col min="4633" max="4645" width="7.28515625" style="243" customWidth="1"/>
    <col min="4646" max="4646" width="11.5703125" style="243" bestFit="1" customWidth="1"/>
    <col min="4647" max="4866" width="11.42578125" style="243"/>
    <col min="4867" max="4867" width="13.7109375" style="243" customWidth="1"/>
    <col min="4868" max="4868" width="12.140625" style="243" customWidth="1"/>
    <col min="4869" max="4882" width="11" style="243" customWidth="1"/>
    <col min="4883" max="4885" width="10.42578125" style="243" customWidth="1"/>
    <col min="4886" max="4887" width="7.28515625" style="243" customWidth="1"/>
    <col min="4888" max="4888" width="7.85546875" style="243" bestFit="1" customWidth="1"/>
    <col min="4889" max="4901" width="7.28515625" style="243" customWidth="1"/>
    <col min="4902" max="4902" width="11.5703125" style="243" bestFit="1" customWidth="1"/>
    <col min="4903" max="5122" width="11.42578125" style="243"/>
    <col min="5123" max="5123" width="13.7109375" style="243" customWidth="1"/>
    <col min="5124" max="5124" width="12.140625" style="243" customWidth="1"/>
    <col min="5125" max="5138" width="11" style="243" customWidth="1"/>
    <col min="5139" max="5141" width="10.42578125" style="243" customWidth="1"/>
    <col min="5142" max="5143" width="7.28515625" style="243" customWidth="1"/>
    <col min="5144" max="5144" width="7.85546875" style="243" bestFit="1" customWidth="1"/>
    <col min="5145" max="5157" width="7.28515625" style="243" customWidth="1"/>
    <col min="5158" max="5158" width="11.5703125" style="243" bestFit="1" customWidth="1"/>
    <col min="5159" max="5378" width="11.42578125" style="243"/>
    <col min="5379" max="5379" width="13.7109375" style="243" customWidth="1"/>
    <col min="5380" max="5380" width="12.140625" style="243" customWidth="1"/>
    <col min="5381" max="5394" width="11" style="243" customWidth="1"/>
    <col min="5395" max="5397" width="10.42578125" style="243" customWidth="1"/>
    <col min="5398" max="5399" width="7.28515625" style="243" customWidth="1"/>
    <col min="5400" max="5400" width="7.85546875" style="243" bestFit="1" customWidth="1"/>
    <col min="5401" max="5413" width="7.28515625" style="243" customWidth="1"/>
    <col min="5414" max="5414" width="11.5703125" style="243" bestFit="1" customWidth="1"/>
    <col min="5415" max="5634" width="11.42578125" style="243"/>
    <col min="5635" max="5635" width="13.7109375" style="243" customWidth="1"/>
    <col min="5636" max="5636" width="12.140625" style="243" customWidth="1"/>
    <col min="5637" max="5650" width="11" style="243" customWidth="1"/>
    <col min="5651" max="5653" width="10.42578125" style="243" customWidth="1"/>
    <col min="5654" max="5655" width="7.28515625" style="243" customWidth="1"/>
    <col min="5656" max="5656" width="7.85546875" style="243" bestFit="1" customWidth="1"/>
    <col min="5657" max="5669" width="7.28515625" style="243" customWidth="1"/>
    <col min="5670" max="5670" width="11.5703125" style="243" bestFit="1" customWidth="1"/>
    <col min="5671" max="5890" width="11.42578125" style="243"/>
    <col min="5891" max="5891" width="13.7109375" style="243" customWidth="1"/>
    <col min="5892" max="5892" width="12.140625" style="243" customWidth="1"/>
    <col min="5893" max="5906" width="11" style="243" customWidth="1"/>
    <col min="5907" max="5909" width="10.42578125" style="243" customWidth="1"/>
    <col min="5910" max="5911" width="7.28515625" style="243" customWidth="1"/>
    <col min="5912" max="5912" width="7.85546875" style="243" bestFit="1" customWidth="1"/>
    <col min="5913" max="5925" width="7.28515625" style="243" customWidth="1"/>
    <col min="5926" max="5926" width="11.5703125" style="243" bestFit="1" customWidth="1"/>
    <col min="5927" max="6146" width="11.42578125" style="243"/>
    <col min="6147" max="6147" width="13.7109375" style="243" customWidth="1"/>
    <col min="6148" max="6148" width="12.140625" style="243" customWidth="1"/>
    <col min="6149" max="6162" width="11" style="243" customWidth="1"/>
    <col min="6163" max="6165" width="10.42578125" style="243" customWidth="1"/>
    <col min="6166" max="6167" width="7.28515625" style="243" customWidth="1"/>
    <col min="6168" max="6168" width="7.85546875" style="243" bestFit="1" customWidth="1"/>
    <col min="6169" max="6181" width="7.28515625" style="243" customWidth="1"/>
    <col min="6182" max="6182" width="11.5703125" style="243" bestFit="1" customWidth="1"/>
    <col min="6183" max="6402" width="11.42578125" style="243"/>
    <col min="6403" max="6403" width="13.7109375" style="243" customWidth="1"/>
    <col min="6404" max="6404" width="12.140625" style="243" customWidth="1"/>
    <col min="6405" max="6418" width="11" style="243" customWidth="1"/>
    <col min="6419" max="6421" width="10.42578125" style="243" customWidth="1"/>
    <col min="6422" max="6423" width="7.28515625" style="243" customWidth="1"/>
    <col min="6424" max="6424" width="7.85546875" style="243" bestFit="1" customWidth="1"/>
    <col min="6425" max="6437" width="7.28515625" style="243" customWidth="1"/>
    <col min="6438" max="6438" width="11.5703125" style="243" bestFit="1" customWidth="1"/>
    <col min="6439" max="6658" width="11.42578125" style="243"/>
    <col min="6659" max="6659" width="13.7109375" style="243" customWidth="1"/>
    <col min="6660" max="6660" width="12.140625" style="243" customWidth="1"/>
    <col min="6661" max="6674" width="11" style="243" customWidth="1"/>
    <col min="6675" max="6677" width="10.42578125" style="243" customWidth="1"/>
    <col min="6678" max="6679" width="7.28515625" style="243" customWidth="1"/>
    <col min="6680" max="6680" width="7.85546875" style="243" bestFit="1" customWidth="1"/>
    <col min="6681" max="6693" width="7.28515625" style="243" customWidth="1"/>
    <col min="6694" max="6694" width="11.5703125" style="243" bestFit="1" customWidth="1"/>
    <col min="6695" max="6914" width="11.42578125" style="243"/>
    <col min="6915" max="6915" width="13.7109375" style="243" customWidth="1"/>
    <col min="6916" max="6916" width="12.140625" style="243" customWidth="1"/>
    <col min="6917" max="6930" width="11" style="243" customWidth="1"/>
    <col min="6931" max="6933" width="10.42578125" style="243" customWidth="1"/>
    <col min="6934" max="6935" width="7.28515625" style="243" customWidth="1"/>
    <col min="6936" max="6936" width="7.85546875" style="243" bestFit="1" customWidth="1"/>
    <col min="6937" max="6949" width="7.28515625" style="243" customWidth="1"/>
    <col min="6950" max="6950" width="11.5703125" style="243" bestFit="1" customWidth="1"/>
    <col min="6951" max="7170" width="11.42578125" style="243"/>
    <col min="7171" max="7171" width="13.7109375" style="243" customWidth="1"/>
    <col min="7172" max="7172" width="12.140625" style="243" customWidth="1"/>
    <col min="7173" max="7186" width="11" style="243" customWidth="1"/>
    <col min="7187" max="7189" width="10.42578125" style="243" customWidth="1"/>
    <col min="7190" max="7191" width="7.28515625" style="243" customWidth="1"/>
    <col min="7192" max="7192" width="7.85546875" style="243" bestFit="1" customWidth="1"/>
    <col min="7193" max="7205" width="7.28515625" style="243" customWidth="1"/>
    <col min="7206" max="7206" width="11.5703125" style="243" bestFit="1" customWidth="1"/>
    <col min="7207" max="7426" width="11.42578125" style="243"/>
    <col min="7427" max="7427" width="13.7109375" style="243" customWidth="1"/>
    <col min="7428" max="7428" width="12.140625" style="243" customWidth="1"/>
    <col min="7429" max="7442" width="11" style="243" customWidth="1"/>
    <col min="7443" max="7445" width="10.42578125" style="243" customWidth="1"/>
    <col min="7446" max="7447" width="7.28515625" style="243" customWidth="1"/>
    <col min="7448" max="7448" width="7.85546875" style="243" bestFit="1" customWidth="1"/>
    <col min="7449" max="7461" width="7.28515625" style="243" customWidth="1"/>
    <col min="7462" max="7462" width="11.5703125" style="243" bestFit="1" customWidth="1"/>
    <col min="7463" max="7682" width="11.42578125" style="243"/>
    <col min="7683" max="7683" width="13.7109375" style="243" customWidth="1"/>
    <col min="7684" max="7684" width="12.140625" style="243" customWidth="1"/>
    <col min="7685" max="7698" width="11" style="243" customWidth="1"/>
    <col min="7699" max="7701" width="10.42578125" style="243" customWidth="1"/>
    <col min="7702" max="7703" width="7.28515625" style="243" customWidth="1"/>
    <col min="7704" max="7704" width="7.85546875" style="243" bestFit="1" customWidth="1"/>
    <col min="7705" max="7717" width="7.28515625" style="243" customWidth="1"/>
    <col min="7718" max="7718" width="11.5703125" style="243" bestFit="1" customWidth="1"/>
    <col min="7719" max="7938" width="11.42578125" style="243"/>
    <col min="7939" max="7939" width="13.7109375" style="243" customWidth="1"/>
    <col min="7940" max="7940" width="12.140625" style="243" customWidth="1"/>
    <col min="7941" max="7954" width="11" style="243" customWidth="1"/>
    <col min="7955" max="7957" width="10.42578125" style="243" customWidth="1"/>
    <col min="7958" max="7959" width="7.28515625" style="243" customWidth="1"/>
    <col min="7960" max="7960" width="7.85546875" style="243" bestFit="1" customWidth="1"/>
    <col min="7961" max="7973" width="7.28515625" style="243" customWidth="1"/>
    <col min="7974" max="7974" width="11.5703125" style="243" bestFit="1" customWidth="1"/>
    <col min="7975" max="8194" width="11.42578125" style="243"/>
    <col min="8195" max="8195" width="13.7109375" style="243" customWidth="1"/>
    <col min="8196" max="8196" width="12.140625" style="243" customWidth="1"/>
    <col min="8197" max="8210" width="11" style="243" customWidth="1"/>
    <col min="8211" max="8213" width="10.42578125" style="243" customWidth="1"/>
    <col min="8214" max="8215" width="7.28515625" style="243" customWidth="1"/>
    <col min="8216" max="8216" width="7.85546875" style="243" bestFit="1" customWidth="1"/>
    <col min="8217" max="8229" width="7.28515625" style="243" customWidth="1"/>
    <col min="8230" max="8230" width="11.5703125" style="243" bestFit="1" customWidth="1"/>
    <col min="8231" max="8450" width="11.42578125" style="243"/>
    <col min="8451" max="8451" width="13.7109375" style="243" customWidth="1"/>
    <col min="8452" max="8452" width="12.140625" style="243" customWidth="1"/>
    <col min="8453" max="8466" width="11" style="243" customWidth="1"/>
    <col min="8467" max="8469" width="10.42578125" style="243" customWidth="1"/>
    <col min="8470" max="8471" width="7.28515625" style="243" customWidth="1"/>
    <col min="8472" max="8472" width="7.85546875" style="243" bestFit="1" customWidth="1"/>
    <col min="8473" max="8485" width="7.28515625" style="243" customWidth="1"/>
    <col min="8486" max="8486" width="11.5703125" style="243" bestFit="1" customWidth="1"/>
    <col min="8487" max="8706" width="11.42578125" style="243"/>
    <col min="8707" max="8707" width="13.7109375" style="243" customWidth="1"/>
    <col min="8708" max="8708" width="12.140625" style="243" customWidth="1"/>
    <col min="8709" max="8722" width="11" style="243" customWidth="1"/>
    <col min="8723" max="8725" width="10.42578125" style="243" customWidth="1"/>
    <col min="8726" max="8727" width="7.28515625" style="243" customWidth="1"/>
    <col min="8728" max="8728" width="7.85546875" style="243" bestFit="1" customWidth="1"/>
    <col min="8729" max="8741" width="7.28515625" style="243" customWidth="1"/>
    <col min="8742" max="8742" width="11.5703125" style="243" bestFit="1" customWidth="1"/>
    <col min="8743" max="8962" width="11.42578125" style="243"/>
    <col min="8963" max="8963" width="13.7109375" style="243" customWidth="1"/>
    <col min="8964" max="8964" width="12.140625" style="243" customWidth="1"/>
    <col min="8965" max="8978" width="11" style="243" customWidth="1"/>
    <col min="8979" max="8981" width="10.42578125" style="243" customWidth="1"/>
    <col min="8982" max="8983" width="7.28515625" style="243" customWidth="1"/>
    <col min="8984" max="8984" width="7.85546875" style="243" bestFit="1" customWidth="1"/>
    <col min="8985" max="8997" width="7.28515625" style="243" customWidth="1"/>
    <col min="8998" max="8998" width="11.5703125" style="243" bestFit="1" customWidth="1"/>
    <col min="8999" max="9218" width="11.42578125" style="243"/>
    <col min="9219" max="9219" width="13.7109375" style="243" customWidth="1"/>
    <col min="9220" max="9220" width="12.140625" style="243" customWidth="1"/>
    <col min="9221" max="9234" width="11" style="243" customWidth="1"/>
    <col min="9235" max="9237" width="10.42578125" style="243" customWidth="1"/>
    <col min="9238" max="9239" width="7.28515625" style="243" customWidth="1"/>
    <col min="9240" max="9240" width="7.85546875" style="243" bestFit="1" customWidth="1"/>
    <col min="9241" max="9253" width="7.28515625" style="243" customWidth="1"/>
    <col min="9254" max="9254" width="11.5703125" style="243" bestFit="1" customWidth="1"/>
    <col min="9255" max="9474" width="11.42578125" style="243"/>
    <col min="9475" max="9475" width="13.7109375" style="243" customWidth="1"/>
    <col min="9476" max="9476" width="12.140625" style="243" customWidth="1"/>
    <col min="9477" max="9490" width="11" style="243" customWidth="1"/>
    <col min="9491" max="9493" width="10.42578125" style="243" customWidth="1"/>
    <col min="9494" max="9495" width="7.28515625" style="243" customWidth="1"/>
    <col min="9496" max="9496" width="7.85546875" style="243" bestFit="1" customWidth="1"/>
    <col min="9497" max="9509" width="7.28515625" style="243" customWidth="1"/>
    <col min="9510" max="9510" width="11.5703125" style="243" bestFit="1" customWidth="1"/>
    <col min="9511" max="9730" width="11.42578125" style="243"/>
    <col min="9731" max="9731" width="13.7109375" style="243" customWidth="1"/>
    <col min="9732" max="9732" width="12.140625" style="243" customWidth="1"/>
    <col min="9733" max="9746" width="11" style="243" customWidth="1"/>
    <col min="9747" max="9749" width="10.42578125" style="243" customWidth="1"/>
    <col min="9750" max="9751" width="7.28515625" style="243" customWidth="1"/>
    <col min="9752" max="9752" width="7.85546875" style="243" bestFit="1" customWidth="1"/>
    <col min="9753" max="9765" width="7.28515625" style="243" customWidth="1"/>
    <col min="9766" max="9766" width="11.5703125" style="243" bestFit="1" customWidth="1"/>
    <col min="9767" max="9986" width="11.42578125" style="243"/>
    <col min="9987" max="9987" width="13.7109375" style="243" customWidth="1"/>
    <col min="9988" max="9988" width="12.140625" style="243" customWidth="1"/>
    <col min="9989" max="10002" width="11" style="243" customWidth="1"/>
    <col min="10003" max="10005" width="10.42578125" style="243" customWidth="1"/>
    <col min="10006" max="10007" width="7.28515625" style="243" customWidth="1"/>
    <col min="10008" max="10008" width="7.85546875" style="243" bestFit="1" customWidth="1"/>
    <col min="10009" max="10021" width="7.28515625" style="243" customWidth="1"/>
    <col min="10022" max="10022" width="11.5703125" style="243" bestFit="1" customWidth="1"/>
    <col min="10023" max="10242" width="11.42578125" style="243"/>
    <col min="10243" max="10243" width="13.7109375" style="243" customWidth="1"/>
    <col min="10244" max="10244" width="12.140625" style="243" customWidth="1"/>
    <col min="10245" max="10258" width="11" style="243" customWidth="1"/>
    <col min="10259" max="10261" width="10.42578125" style="243" customWidth="1"/>
    <col min="10262" max="10263" width="7.28515625" style="243" customWidth="1"/>
    <col min="10264" max="10264" width="7.85546875" style="243" bestFit="1" customWidth="1"/>
    <col min="10265" max="10277" width="7.28515625" style="243" customWidth="1"/>
    <col min="10278" max="10278" width="11.5703125" style="243" bestFit="1" customWidth="1"/>
    <col min="10279" max="10498" width="11.42578125" style="243"/>
    <col min="10499" max="10499" width="13.7109375" style="243" customWidth="1"/>
    <col min="10500" max="10500" width="12.140625" style="243" customWidth="1"/>
    <col min="10501" max="10514" width="11" style="243" customWidth="1"/>
    <col min="10515" max="10517" width="10.42578125" style="243" customWidth="1"/>
    <col min="10518" max="10519" width="7.28515625" style="243" customWidth="1"/>
    <col min="10520" max="10520" width="7.85546875" style="243" bestFit="1" customWidth="1"/>
    <col min="10521" max="10533" width="7.28515625" style="243" customWidth="1"/>
    <col min="10534" max="10534" width="11.5703125" style="243" bestFit="1" customWidth="1"/>
    <col min="10535" max="10754" width="11.42578125" style="243"/>
    <col min="10755" max="10755" width="13.7109375" style="243" customWidth="1"/>
    <col min="10756" max="10756" width="12.140625" style="243" customWidth="1"/>
    <col min="10757" max="10770" width="11" style="243" customWidth="1"/>
    <col min="10771" max="10773" width="10.42578125" style="243" customWidth="1"/>
    <col min="10774" max="10775" width="7.28515625" style="243" customWidth="1"/>
    <col min="10776" max="10776" width="7.85546875" style="243" bestFit="1" customWidth="1"/>
    <col min="10777" max="10789" width="7.28515625" style="243" customWidth="1"/>
    <col min="10790" max="10790" width="11.5703125" style="243" bestFit="1" customWidth="1"/>
    <col min="10791" max="11010" width="11.42578125" style="243"/>
    <col min="11011" max="11011" width="13.7109375" style="243" customWidth="1"/>
    <col min="11012" max="11012" width="12.140625" style="243" customWidth="1"/>
    <col min="11013" max="11026" width="11" style="243" customWidth="1"/>
    <col min="11027" max="11029" width="10.42578125" style="243" customWidth="1"/>
    <col min="11030" max="11031" width="7.28515625" style="243" customWidth="1"/>
    <col min="11032" max="11032" width="7.85546875" style="243" bestFit="1" customWidth="1"/>
    <col min="11033" max="11045" width="7.28515625" style="243" customWidth="1"/>
    <col min="11046" max="11046" width="11.5703125" style="243" bestFit="1" customWidth="1"/>
    <col min="11047" max="11266" width="11.42578125" style="243"/>
    <col min="11267" max="11267" width="13.7109375" style="243" customWidth="1"/>
    <col min="11268" max="11268" width="12.140625" style="243" customWidth="1"/>
    <col min="11269" max="11282" width="11" style="243" customWidth="1"/>
    <col min="11283" max="11285" width="10.42578125" style="243" customWidth="1"/>
    <col min="11286" max="11287" width="7.28515625" style="243" customWidth="1"/>
    <col min="11288" max="11288" width="7.85546875" style="243" bestFit="1" customWidth="1"/>
    <col min="11289" max="11301" width="7.28515625" style="243" customWidth="1"/>
    <col min="11302" max="11302" width="11.5703125" style="243" bestFit="1" customWidth="1"/>
    <col min="11303" max="11522" width="11.42578125" style="243"/>
    <col min="11523" max="11523" width="13.7109375" style="243" customWidth="1"/>
    <col min="11524" max="11524" width="12.140625" style="243" customWidth="1"/>
    <col min="11525" max="11538" width="11" style="243" customWidth="1"/>
    <col min="11539" max="11541" width="10.42578125" style="243" customWidth="1"/>
    <col min="11542" max="11543" width="7.28515625" style="243" customWidth="1"/>
    <col min="11544" max="11544" width="7.85546875" style="243" bestFit="1" customWidth="1"/>
    <col min="11545" max="11557" width="7.28515625" style="243" customWidth="1"/>
    <col min="11558" max="11558" width="11.5703125" style="243" bestFit="1" customWidth="1"/>
    <col min="11559" max="11778" width="11.42578125" style="243"/>
    <col min="11779" max="11779" width="13.7109375" style="243" customWidth="1"/>
    <col min="11780" max="11780" width="12.140625" style="243" customWidth="1"/>
    <col min="11781" max="11794" width="11" style="243" customWidth="1"/>
    <col min="11795" max="11797" width="10.42578125" style="243" customWidth="1"/>
    <col min="11798" max="11799" width="7.28515625" style="243" customWidth="1"/>
    <col min="11800" max="11800" width="7.85546875" style="243" bestFit="1" customWidth="1"/>
    <col min="11801" max="11813" width="7.28515625" style="243" customWidth="1"/>
    <col min="11814" max="11814" width="11.5703125" style="243" bestFit="1" customWidth="1"/>
    <col min="11815" max="12034" width="11.42578125" style="243"/>
    <col min="12035" max="12035" width="13.7109375" style="243" customWidth="1"/>
    <col min="12036" max="12036" width="12.140625" style="243" customWidth="1"/>
    <col min="12037" max="12050" width="11" style="243" customWidth="1"/>
    <col min="12051" max="12053" width="10.42578125" style="243" customWidth="1"/>
    <col min="12054" max="12055" width="7.28515625" style="243" customWidth="1"/>
    <col min="12056" max="12056" width="7.85546875" style="243" bestFit="1" customWidth="1"/>
    <col min="12057" max="12069" width="7.28515625" style="243" customWidth="1"/>
    <col min="12070" max="12070" width="11.5703125" style="243" bestFit="1" customWidth="1"/>
    <col min="12071" max="12290" width="11.42578125" style="243"/>
    <col min="12291" max="12291" width="13.7109375" style="243" customWidth="1"/>
    <col min="12292" max="12292" width="12.140625" style="243" customWidth="1"/>
    <col min="12293" max="12306" width="11" style="243" customWidth="1"/>
    <col min="12307" max="12309" width="10.42578125" style="243" customWidth="1"/>
    <col min="12310" max="12311" width="7.28515625" style="243" customWidth="1"/>
    <col min="12312" max="12312" width="7.85546875" style="243" bestFit="1" customWidth="1"/>
    <col min="12313" max="12325" width="7.28515625" style="243" customWidth="1"/>
    <col min="12326" max="12326" width="11.5703125" style="243" bestFit="1" customWidth="1"/>
    <col min="12327" max="12546" width="11.42578125" style="243"/>
    <col min="12547" max="12547" width="13.7109375" style="243" customWidth="1"/>
    <col min="12548" max="12548" width="12.140625" style="243" customWidth="1"/>
    <col min="12549" max="12562" width="11" style="243" customWidth="1"/>
    <col min="12563" max="12565" width="10.42578125" style="243" customWidth="1"/>
    <col min="12566" max="12567" width="7.28515625" style="243" customWidth="1"/>
    <col min="12568" max="12568" width="7.85546875" style="243" bestFit="1" customWidth="1"/>
    <col min="12569" max="12581" width="7.28515625" style="243" customWidth="1"/>
    <col min="12582" max="12582" width="11.5703125" style="243" bestFit="1" customWidth="1"/>
    <col min="12583" max="12802" width="11.42578125" style="243"/>
    <col min="12803" max="12803" width="13.7109375" style="243" customWidth="1"/>
    <col min="12804" max="12804" width="12.140625" style="243" customWidth="1"/>
    <col min="12805" max="12818" width="11" style="243" customWidth="1"/>
    <col min="12819" max="12821" width="10.42578125" style="243" customWidth="1"/>
    <col min="12822" max="12823" width="7.28515625" style="243" customWidth="1"/>
    <col min="12824" max="12824" width="7.85546875" style="243" bestFit="1" customWidth="1"/>
    <col min="12825" max="12837" width="7.28515625" style="243" customWidth="1"/>
    <col min="12838" max="12838" width="11.5703125" style="243" bestFit="1" customWidth="1"/>
    <col min="12839" max="13058" width="11.42578125" style="243"/>
    <col min="13059" max="13059" width="13.7109375" style="243" customWidth="1"/>
    <col min="13060" max="13060" width="12.140625" style="243" customWidth="1"/>
    <col min="13061" max="13074" width="11" style="243" customWidth="1"/>
    <col min="13075" max="13077" width="10.42578125" style="243" customWidth="1"/>
    <col min="13078" max="13079" width="7.28515625" style="243" customWidth="1"/>
    <col min="13080" max="13080" width="7.85546875" style="243" bestFit="1" customWidth="1"/>
    <col min="13081" max="13093" width="7.28515625" style="243" customWidth="1"/>
    <col min="13094" max="13094" width="11.5703125" style="243" bestFit="1" customWidth="1"/>
    <col min="13095" max="13314" width="11.42578125" style="243"/>
    <col min="13315" max="13315" width="13.7109375" style="243" customWidth="1"/>
    <col min="13316" max="13316" width="12.140625" style="243" customWidth="1"/>
    <col min="13317" max="13330" width="11" style="243" customWidth="1"/>
    <col min="13331" max="13333" width="10.42578125" style="243" customWidth="1"/>
    <col min="13334" max="13335" width="7.28515625" style="243" customWidth="1"/>
    <col min="13336" max="13336" width="7.85546875" style="243" bestFit="1" customWidth="1"/>
    <col min="13337" max="13349" width="7.28515625" style="243" customWidth="1"/>
    <col min="13350" max="13350" width="11.5703125" style="243" bestFit="1" customWidth="1"/>
    <col min="13351" max="13570" width="11.42578125" style="243"/>
    <col min="13571" max="13571" width="13.7109375" style="243" customWidth="1"/>
    <col min="13572" max="13572" width="12.140625" style="243" customWidth="1"/>
    <col min="13573" max="13586" width="11" style="243" customWidth="1"/>
    <col min="13587" max="13589" width="10.42578125" style="243" customWidth="1"/>
    <col min="13590" max="13591" width="7.28515625" style="243" customWidth="1"/>
    <col min="13592" max="13592" width="7.85546875" style="243" bestFit="1" customWidth="1"/>
    <col min="13593" max="13605" width="7.28515625" style="243" customWidth="1"/>
    <col min="13606" max="13606" width="11.5703125" style="243" bestFit="1" customWidth="1"/>
    <col min="13607" max="13826" width="11.42578125" style="243"/>
    <col min="13827" max="13827" width="13.7109375" style="243" customWidth="1"/>
    <col min="13828" max="13828" width="12.140625" style="243" customWidth="1"/>
    <col min="13829" max="13842" width="11" style="243" customWidth="1"/>
    <col min="13843" max="13845" width="10.42578125" style="243" customWidth="1"/>
    <col min="13846" max="13847" width="7.28515625" style="243" customWidth="1"/>
    <col min="13848" max="13848" width="7.85546875" style="243" bestFit="1" customWidth="1"/>
    <col min="13849" max="13861" width="7.28515625" style="243" customWidth="1"/>
    <col min="13862" max="13862" width="11.5703125" style="243" bestFit="1" customWidth="1"/>
    <col min="13863" max="14082" width="11.42578125" style="243"/>
    <col min="14083" max="14083" width="13.7109375" style="243" customWidth="1"/>
    <col min="14084" max="14084" width="12.140625" style="243" customWidth="1"/>
    <col min="14085" max="14098" width="11" style="243" customWidth="1"/>
    <col min="14099" max="14101" width="10.42578125" style="243" customWidth="1"/>
    <col min="14102" max="14103" width="7.28515625" style="243" customWidth="1"/>
    <col min="14104" max="14104" width="7.85546875" style="243" bestFit="1" customWidth="1"/>
    <col min="14105" max="14117" width="7.28515625" style="243" customWidth="1"/>
    <col min="14118" max="14118" width="11.5703125" style="243" bestFit="1" customWidth="1"/>
    <col min="14119" max="14338" width="11.42578125" style="243"/>
    <col min="14339" max="14339" width="13.7109375" style="243" customWidth="1"/>
    <col min="14340" max="14340" width="12.140625" style="243" customWidth="1"/>
    <col min="14341" max="14354" width="11" style="243" customWidth="1"/>
    <col min="14355" max="14357" width="10.42578125" style="243" customWidth="1"/>
    <col min="14358" max="14359" width="7.28515625" style="243" customWidth="1"/>
    <col min="14360" max="14360" width="7.85546875" style="243" bestFit="1" customWidth="1"/>
    <col min="14361" max="14373" width="7.28515625" style="243" customWidth="1"/>
    <col min="14374" max="14374" width="11.5703125" style="243" bestFit="1" customWidth="1"/>
    <col min="14375" max="14594" width="11.42578125" style="243"/>
    <col min="14595" max="14595" width="13.7109375" style="243" customWidth="1"/>
    <col min="14596" max="14596" width="12.140625" style="243" customWidth="1"/>
    <col min="14597" max="14610" width="11" style="243" customWidth="1"/>
    <col min="14611" max="14613" width="10.42578125" style="243" customWidth="1"/>
    <col min="14614" max="14615" width="7.28515625" style="243" customWidth="1"/>
    <col min="14616" max="14616" width="7.85546875" style="243" bestFit="1" customWidth="1"/>
    <col min="14617" max="14629" width="7.28515625" style="243" customWidth="1"/>
    <col min="14630" max="14630" width="11.5703125" style="243" bestFit="1" customWidth="1"/>
    <col min="14631" max="14850" width="11.42578125" style="243"/>
    <col min="14851" max="14851" width="13.7109375" style="243" customWidth="1"/>
    <col min="14852" max="14852" width="12.140625" style="243" customWidth="1"/>
    <col min="14853" max="14866" width="11" style="243" customWidth="1"/>
    <col min="14867" max="14869" width="10.42578125" style="243" customWidth="1"/>
    <col min="14870" max="14871" width="7.28515625" style="243" customWidth="1"/>
    <col min="14872" max="14872" width="7.85546875" style="243" bestFit="1" customWidth="1"/>
    <col min="14873" max="14885" width="7.28515625" style="243" customWidth="1"/>
    <col min="14886" max="14886" width="11.5703125" style="243" bestFit="1" customWidth="1"/>
    <col min="14887" max="15106" width="11.42578125" style="243"/>
    <col min="15107" max="15107" width="13.7109375" style="243" customWidth="1"/>
    <col min="15108" max="15108" width="12.140625" style="243" customWidth="1"/>
    <col min="15109" max="15122" width="11" style="243" customWidth="1"/>
    <col min="15123" max="15125" width="10.42578125" style="243" customWidth="1"/>
    <col min="15126" max="15127" width="7.28515625" style="243" customWidth="1"/>
    <col min="15128" max="15128" width="7.85546875" style="243" bestFit="1" customWidth="1"/>
    <col min="15129" max="15141" width="7.28515625" style="243" customWidth="1"/>
    <col min="15142" max="15142" width="11.5703125" style="243" bestFit="1" customWidth="1"/>
    <col min="15143" max="15362" width="11.42578125" style="243"/>
    <col min="15363" max="15363" width="13.7109375" style="243" customWidth="1"/>
    <col min="15364" max="15364" width="12.140625" style="243" customWidth="1"/>
    <col min="15365" max="15378" width="11" style="243" customWidth="1"/>
    <col min="15379" max="15381" width="10.42578125" style="243" customWidth="1"/>
    <col min="15382" max="15383" width="7.28515625" style="243" customWidth="1"/>
    <col min="15384" max="15384" width="7.85546875" style="243" bestFit="1" customWidth="1"/>
    <col min="15385" max="15397" width="7.28515625" style="243" customWidth="1"/>
    <col min="15398" max="15398" width="11.5703125" style="243" bestFit="1" customWidth="1"/>
    <col min="15399" max="15618" width="11.42578125" style="243"/>
    <col min="15619" max="15619" width="13.7109375" style="243" customWidth="1"/>
    <col min="15620" max="15620" width="12.140625" style="243" customWidth="1"/>
    <col min="15621" max="15634" width="11" style="243" customWidth="1"/>
    <col min="15635" max="15637" width="10.42578125" style="243" customWidth="1"/>
    <col min="15638" max="15639" width="7.28515625" style="243" customWidth="1"/>
    <col min="15640" max="15640" width="7.85546875" style="243" bestFit="1" customWidth="1"/>
    <col min="15641" max="15653" width="7.28515625" style="243" customWidth="1"/>
    <col min="15654" max="15654" width="11.5703125" style="243" bestFit="1" customWidth="1"/>
    <col min="15655" max="15874" width="11.42578125" style="243"/>
    <col min="15875" max="15875" width="13.7109375" style="243" customWidth="1"/>
    <col min="15876" max="15876" width="12.140625" style="243" customWidth="1"/>
    <col min="15877" max="15890" width="11" style="243" customWidth="1"/>
    <col min="15891" max="15893" width="10.42578125" style="243" customWidth="1"/>
    <col min="15894" max="15895" width="7.28515625" style="243" customWidth="1"/>
    <col min="15896" max="15896" width="7.85546875" style="243" bestFit="1" customWidth="1"/>
    <col min="15897" max="15909" width="7.28515625" style="243" customWidth="1"/>
    <col min="15910" max="15910" width="11.5703125" style="243" bestFit="1" customWidth="1"/>
    <col min="15911" max="16130" width="11.42578125" style="243"/>
    <col min="16131" max="16131" width="13.7109375" style="243" customWidth="1"/>
    <col min="16132" max="16132" width="12.140625" style="243" customWidth="1"/>
    <col min="16133" max="16146" width="11" style="243" customWidth="1"/>
    <col min="16147" max="16149" width="10.42578125" style="243" customWidth="1"/>
    <col min="16150" max="16151" width="7.28515625" style="243" customWidth="1"/>
    <col min="16152" max="16152" width="7.85546875" style="243" bestFit="1" customWidth="1"/>
    <col min="16153" max="16165" width="7.28515625" style="243" customWidth="1"/>
    <col min="16166" max="16166" width="11.5703125" style="243" bestFit="1" customWidth="1"/>
    <col min="16167" max="16384" width="11.42578125" style="243"/>
  </cols>
  <sheetData>
    <row r="3" spans="2:12">
      <c r="B3" s="242"/>
    </row>
    <row r="4" spans="2:12">
      <c r="B4" s="242"/>
    </row>
    <row r="5" spans="2:12">
      <c r="B5" s="242"/>
    </row>
    <row r="6" spans="2:12" ht="27.75" customHeight="1" thickBot="1">
      <c r="B6" s="604" t="s">
        <v>237</v>
      </c>
      <c r="C6" s="605"/>
      <c r="D6" s="605"/>
      <c r="E6" s="605"/>
      <c r="F6" s="605"/>
    </row>
    <row r="7" spans="2:12" ht="36.75" thickBot="1">
      <c r="B7" s="210"/>
      <c r="C7" s="211" t="s">
        <v>238</v>
      </c>
      <c r="D7" s="211" t="s">
        <v>176</v>
      </c>
      <c r="E7" s="211" t="s">
        <v>177</v>
      </c>
      <c r="F7" s="211" t="s">
        <v>178</v>
      </c>
      <c r="H7" s="43" t="s">
        <v>40</v>
      </c>
    </row>
    <row r="8" spans="2:12" ht="15">
      <c r="B8" s="212" t="s">
        <v>183</v>
      </c>
      <c r="C8" s="290">
        <v>70.851891673619704</v>
      </c>
      <c r="D8" s="23">
        <f t="shared" ref="D8:D14" si="0">IFERROR((C8-C9)/C9,"-")</f>
        <v>8.0985062800444138E-2</v>
      </c>
      <c r="E8" s="24">
        <f t="shared" ref="E8:E55" si="1">C8/C21-1</f>
        <v>9.2887423625169108E-2</v>
      </c>
      <c r="F8" s="291">
        <f>((SUM(C8:C15,C17:C20)/SUM(C21:C28,C30:C33))-1)</f>
        <v>-1.9497486410656073E-2</v>
      </c>
      <c r="G8" s="10"/>
      <c r="H8" s="10"/>
      <c r="I8" s="10"/>
      <c r="J8" s="10"/>
      <c r="K8" s="10"/>
      <c r="L8" s="10"/>
    </row>
    <row r="9" spans="2:12" ht="15">
      <c r="B9" s="212" t="s">
        <v>184</v>
      </c>
      <c r="C9" s="290">
        <v>65.543821197739675</v>
      </c>
      <c r="D9" s="23">
        <f t="shared" si="0"/>
        <v>0.25428187053961659</v>
      </c>
      <c r="E9" s="24">
        <f t="shared" si="1"/>
        <v>8.6421700608978469E-2</v>
      </c>
      <c r="F9" s="291">
        <f>((SUM(C9:C15,C17:C21)/SUM(C22:C28,C30:C34))-1)</f>
        <v>-3.777582403605162E-2</v>
      </c>
      <c r="G9" s="10"/>
      <c r="H9" s="10"/>
      <c r="I9" s="10"/>
      <c r="J9" s="10"/>
      <c r="K9" s="10"/>
      <c r="L9" s="10"/>
    </row>
    <row r="10" spans="2:12" ht="15">
      <c r="B10" s="212" t="s">
        <v>185</v>
      </c>
      <c r="C10" s="290">
        <v>52.256054031572219</v>
      </c>
      <c r="D10" s="23">
        <f t="shared" si="0"/>
        <v>0.14740180967342967</v>
      </c>
      <c r="E10" s="24">
        <f t="shared" si="1"/>
        <v>7.410205102281453E-2</v>
      </c>
      <c r="F10" s="291">
        <f>((SUM(C10:C15,C17:C22)/SUM(C23:C28,C30:C35))-1)</f>
        <v>-5.573904567568122E-2</v>
      </c>
      <c r="G10" s="10"/>
      <c r="H10" s="10"/>
      <c r="I10" s="10"/>
      <c r="J10" s="10"/>
      <c r="K10" s="10"/>
      <c r="L10" s="10"/>
    </row>
    <row r="11" spans="2:12" ht="15">
      <c r="B11" s="212" t="s">
        <v>186</v>
      </c>
      <c r="C11" s="290">
        <v>45.54294196768366</v>
      </c>
      <c r="D11" s="23">
        <f t="shared" si="0"/>
        <v>-0.1075094321734277</v>
      </c>
      <c r="E11" s="24">
        <f t="shared" si="1"/>
        <v>4.7204919928343525E-2</v>
      </c>
      <c r="F11" s="291">
        <f>((SUM(C11:C15,C17:C23)/SUM(C24:C28,C30:C36))-1)</f>
        <v>-7.4627414044231788E-2</v>
      </c>
      <c r="G11" s="10"/>
      <c r="H11" s="10"/>
      <c r="I11" s="10"/>
      <c r="J11" s="10"/>
      <c r="K11" s="10"/>
      <c r="L11" s="10"/>
    </row>
    <row r="12" spans="2:12" ht="15">
      <c r="B12" s="212" t="s">
        <v>187</v>
      </c>
      <c r="C12" s="290">
        <v>51.02904569466947</v>
      </c>
      <c r="D12" s="23">
        <f t="shared" si="0"/>
        <v>-0.16150509931279788</v>
      </c>
      <c r="E12" s="24">
        <f t="shared" si="1"/>
        <v>-5.466754919100647E-2</v>
      </c>
      <c r="F12" s="291">
        <f>((SUM(C12:C15,C17:C24)/SUM(C25:C28,C30:C37))-1)</f>
        <v>-8.7042060628627516E-2</v>
      </c>
      <c r="G12" s="10"/>
      <c r="H12" s="10"/>
      <c r="I12" s="10"/>
      <c r="J12" s="10"/>
      <c r="K12" s="10"/>
      <c r="L12" s="10"/>
    </row>
    <row r="13" spans="2:12" ht="15">
      <c r="B13" s="212" t="s">
        <v>188</v>
      </c>
      <c r="C13" s="290">
        <v>60.857908202957212</v>
      </c>
      <c r="D13" s="23">
        <f t="shared" si="0"/>
        <v>-2.7518245398574406E-2</v>
      </c>
      <c r="E13" s="24">
        <f t="shared" si="1"/>
        <v>1.0425173550675959E-2</v>
      </c>
      <c r="F13" s="291">
        <f>((SUM(C13:C15,C17:C25)/SUM(C26:C28,C30:C38))-1)</f>
        <v>-8.9042726709121611E-2</v>
      </c>
      <c r="G13" s="10"/>
      <c r="I13" s="10"/>
      <c r="J13" s="10"/>
      <c r="K13" s="10"/>
      <c r="L13" s="10"/>
    </row>
    <row r="14" spans="2:12" ht="15">
      <c r="B14" s="212" t="s">
        <v>189</v>
      </c>
      <c r="C14" s="290">
        <v>62.58</v>
      </c>
      <c r="D14" s="23">
        <f t="shared" si="0"/>
        <v>1.8720494872212251E-2</v>
      </c>
      <c r="E14" s="24">
        <f t="shared" si="1"/>
        <v>-2.931596091205213E-2</v>
      </c>
      <c r="F14" s="291">
        <f>((SUM(C14:C15,C17:C26)/SUM(C27:C28,C30:C39))-1)</f>
        <v>-0.10392558826775344</v>
      </c>
    </row>
    <row r="15" spans="2:12" ht="15">
      <c r="B15" s="212" t="s">
        <v>190</v>
      </c>
      <c r="C15" s="290">
        <v>61.43</v>
      </c>
      <c r="D15" s="23" t="s">
        <v>191</v>
      </c>
      <c r="E15" s="24">
        <f t="shared" si="1"/>
        <v>-2.4456090201683378E-2</v>
      </c>
      <c r="F15" s="291">
        <f>((SUM(C15,C17:C27)/SUM(C28,C30:C40))-1)</f>
        <v>-0.11331383211985679</v>
      </c>
    </row>
    <row r="16" spans="2:12" ht="30">
      <c r="B16" s="247" t="s">
        <v>239</v>
      </c>
      <c r="C16" s="292">
        <v>58.74398489839048</v>
      </c>
      <c r="D16" s="245"/>
      <c r="E16" s="293">
        <v>2.5121666394654296E-2</v>
      </c>
      <c r="F16" s="293" t="s">
        <v>191</v>
      </c>
    </row>
    <row r="17" spans="2:6" ht="15" hidden="1" outlineLevel="1">
      <c r="B17" s="212" t="s">
        <v>179</v>
      </c>
      <c r="C17" s="290">
        <v>54.36676779141996</v>
      </c>
      <c r="D17" s="23">
        <f t="shared" ref="D17:D27" si="2">IFERROR((C17-C18)/C18,"-")</f>
        <v>-4.3337491397934854E-3</v>
      </c>
      <c r="E17" s="24">
        <f t="shared" si="1"/>
        <v>-0.10285861730330104</v>
      </c>
      <c r="F17" s="291">
        <f>((SUM(C17:C28)/SUM(C30:C41))-1)</f>
        <v>-0.11968666770041025</v>
      </c>
    </row>
    <row r="18" spans="2:6" ht="15" hidden="1" outlineLevel="1">
      <c r="B18" s="212" t="s">
        <v>180</v>
      </c>
      <c r="C18" s="290">
        <v>54.603405251960439</v>
      </c>
      <c r="D18" s="23">
        <f t="shared" si="2"/>
        <v>-1.4016909589338563E-2</v>
      </c>
      <c r="E18" s="24">
        <f t="shared" si="1"/>
        <v>-0.14628822307754163</v>
      </c>
      <c r="F18" s="291">
        <f>((SUM(C18:C28,C30)/SUM(C31:C41,C43))-1)</f>
        <v>-0.11854728238792833</v>
      </c>
    </row>
    <row r="19" spans="2:6" ht="15" hidden="1" outlineLevel="1">
      <c r="B19" s="212" t="s">
        <v>181</v>
      </c>
      <c r="C19" s="290">
        <v>55.379656895756852</v>
      </c>
      <c r="D19" s="23">
        <f t="shared" si="2"/>
        <v>6.5608175789048553E-2</v>
      </c>
      <c r="E19" s="24">
        <f t="shared" si="1"/>
        <v>-7.6389978389645563E-2</v>
      </c>
      <c r="F19" s="291">
        <f>((SUM(C19:C28,C30:C31)/SUM(C32:C41,C43:C44))-1)</f>
        <v>-0.11214134336993142</v>
      </c>
    </row>
    <row r="20" spans="2:6" ht="15" hidden="1" outlineLevel="1">
      <c r="B20" s="212" t="s">
        <v>182</v>
      </c>
      <c r="C20" s="290">
        <v>51.97</v>
      </c>
      <c r="D20" s="23">
        <f t="shared" si="2"/>
        <v>-0.19836495449637512</v>
      </c>
      <c r="E20" s="24">
        <f t="shared" si="1"/>
        <v>-8.1639865700653846E-2</v>
      </c>
      <c r="F20" s="291">
        <f>((SUM(C20:C28,C30:C32)/SUM(C33:C41,C43:C45))-1)</f>
        <v>-0.10776849917731679</v>
      </c>
    </row>
    <row r="21" spans="2:6" ht="15" hidden="1" outlineLevel="1">
      <c r="B21" s="212" t="s">
        <v>183</v>
      </c>
      <c r="C21" s="290">
        <v>64.83</v>
      </c>
      <c r="D21" s="23">
        <f t="shared" si="2"/>
        <v>7.4589756340129293E-2</v>
      </c>
      <c r="E21" s="24">
        <f t="shared" si="1"/>
        <v>-9.7954640322805098E-2</v>
      </c>
      <c r="F21" s="291">
        <f>((SUM(C21:C28,C30:C33)/SUM(C34:C41,C43:C46))-1)</f>
        <v>-0.10327925168603147</v>
      </c>
    </row>
    <row r="22" spans="2:6" ht="15" hidden="1" outlineLevel="1">
      <c r="B22" s="212" t="s">
        <v>184</v>
      </c>
      <c r="C22" s="290">
        <v>60.33</v>
      </c>
      <c r="D22" s="23">
        <f t="shared" si="2"/>
        <v>0.24005874418024353</v>
      </c>
      <c r="E22" s="24">
        <f t="shared" si="1"/>
        <v>-0.11617345443891014</v>
      </c>
      <c r="F22" s="291">
        <f>((SUM(C22:C28,C30:C34)/SUM(C35:C41,C43:C47))-1)</f>
        <v>-9.4331193081995335E-2</v>
      </c>
    </row>
    <row r="23" spans="2:6" ht="15" hidden="1" outlineLevel="1">
      <c r="B23" s="212" t="s">
        <v>185</v>
      </c>
      <c r="C23" s="290">
        <v>48.650921001232007</v>
      </c>
      <c r="D23" s="23">
        <f t="shared" si="2"/>
        <v>0.11866914235989894</v>
      </c>
      <c r="E23" s="24">
        <f t="shared" si="1"/>
        <v>-0.18027091826062336</v>
      </c>
      <c r="F23" s="291">
        <f>((SUM(C23:C28,C30:C35)/SUM(C36:C41,C43:C48))-1)</f>
        <v>-8.080715653725834E-2</v>
      </c>
    </row>
    <row r="24" spans="2:6" ht="15" hidden="1" outlineLevel="1">
      <c r="B24" s="212" t="s">
        <v>186</v>
      </c>
      <c r="C24" s="290">
        <v>43.49</v>
      </c>
      <c r="D24" s="23">
        <f t="shared" si="2"/>
        <v>-0.19433123379029263</v>
      </c>
      <c r="E24" s="24">
        <f t="shared" si="1"/>
        <v>-0.14909019761299158</v>
      </c>
      <c r="F24" s="291">
        <f>((SUM(C24:C28,C30:C36)/SUM(C37:C41,C43:C49))-1)</f>
        <v>-5.9594153319856957E-2</v>
      </c>
    </row>
    <row r="25" spans="2:6" ht="15" hidden="1" outlineLevel="1">
      <c r="B25" s="212" t="s">
        <v>187</v>
      </c>
      <c r="C25" s="290">
        <v>53.98</v>
      </c>
      <c r="D25" s="23">
        <f t="shared" si="2"/>
        <v>-0.10376888593724058</v>
      </c>
      <c r="E25" s="24">
        <f t="shared" si="1"/>
        <v>-8.2440931497535286E-2</v>
      </c>
      <c r="F25" s="291">
        <f>((SUM(C25:C28,C30:C37)/SUM(C38:C41,C43:C50))-1)</f>
        <v>-4.8166030682968541E-2</v>
      </c>
    </row>
    <row r="26" spans="2:6" ht="15" hidden="1" outlineLevel="1">
      <c r="B26" s="212" t="s">
        <v>188</v>
      </c>
      <c r="C26" s="290">
        <v>60.23</v>
      </c>
      <c r="D26" s="23">
        <f t="shared" si="2"/>
        <v>-6.5767023421746576E-2</v>
      </c>
      <c r="E26" s="24">
        <f t="shared" si="1"/>
        <v>-0.16102521242512902</v>
      </c>
      <c r="F26" s="291">
        <f>((SUM(C26:C28,C30:C38)/SUM(C39:C41,C43:C51))-1)</f>
        <v>-3.8664392035317463E-2</v>
      </c>
    </row>
    <row r="27" spans="2:6" ht="15" hidden="1" outlineLevel="1">
      <c r="B27" s="212" t="s">
        <v>189</v>
      </c>
      <c r="C27" s="290">
        <v>64.47</v>
      </c>
      <c r="D27" s="23">
        <f t="shared" si="2"/>
        <v>2.3820867079561697E-2</v>
      </c>
      <c r="E27" s="24">
        <f t="shared" si="1"/>
        <v>-0.13509525087201513</v>
      </c>
      <c r="F27" s="291">
        <f>((SUM(C27:C28,C30:C39)/SUM(C40:C41,C43:C52))-1)</f>
        <v>-1.9575536463850018E-2</v>
      </c>
    </row>
    <row r="28" spans="2:6" ht="15" hidden="1" outlineLevel="1">
      <c r="B28" s="212" t="s">
        <v>190</v>
      </c>
      <c r="C28" s="290">
        <v>62.97</v>
      </c>
      <c r="D28" s="23" t="s">
        <v>191</v>
      </c>
      <c r="E28" s="24">
        <f t="shared" si="1"/>
        <v>-0.10324693819424668</v>
      </c>
      <c r="F28" s="291">
        <f>((SUM(C28,C30:C40)/SUM(C41,C43:C53))-1)</f>
        <v>-1.9702362970065446E-3</v>
      </c>
    </row>
    <row r="29" spans="2:6" ht="15" collapsed="1">
      <c r="B29" s="217">
        <v>2009</v>
      </c>
      <c r="C29" s="294">
        <v>56.241703647309272</v>
      </c>
      <c r="D29" s="218"/>
      <c r="E29" s="295">
        <f t="shared" si="1"/>
        <v>-0.12002217254634506</v>
      </c>
      <c r="F29" s="295">
        <f>C29/C42-1</f>
        <v>-0.12002217254634506</v>
      </c>
    </row>
    <row r="30" spans="2:6" ht="15" hidden="1" outlineLevel="1">
      <c r="B30" s="212" t="s">
        <v>179</v>
      </c>
      <c r="C30" s="290">
        <v>60.6</v>
      </c>
      <c r="D30" s="23">
        <f t="shared" ref="D30:D40" si="3">IFERROR((C30-C31)/C31,"-")</f>
        <v>-5.2532833020637888E-2</v>
      </c>
      <c r="E30" s="24">
        <f t="shared" si="1"/>
        <v>-9.1181763647270597E-2</v>
      </c>
      <c r="F30" s="291">
        <f>((SUM(C30:C41)/SUM(C43:C54))-1)</f>
        <v>1.1658577759020794E-2</v>
      </c>
    </row>
    <row r="31" spans="2:6" ht="15" hidden="1" outlineLevel="1">
      <c r="B31" s="212" t="s">
        <v>180</v>
      </c>
      <c r="C31" s="290">
        <v>63.96</v>
      </c>
      <c r="D31" s="23">
        <f t="shared" si="3"/>
        <v>6.6711140760507007E-2</v>
      </c>
      <c r="E31" s="24">
        <f t="shared" si="1"/>
        <v>-7.1967498549042386E-2</v>
      </c>
      <c r="F31" s="291">
        <f>((SUM(C31:C41,C43)/SUM(C44:C54,C56))-1)</f>
        <v>2.0444256734462485E-2</v>
      </c>
    </row>
    <row r="32" spans="2:6" ht="15" hidden="1" outlineLevel="1">
      <c r="B32" s="212" t="s">
        <v>181</v>
      </c>
      <c r="C32" s="290">
        <v>59.96</v>
      </c>
      <c r="D32" s="23">
        <f t="shared" si="3"/>
        <v>5.9551157448312374E-2</v>
      </c>
      <c r="E32" s="24">
        <f t="shared" si="1"/>
        <v>-2.1540469973890364E-2</v>
      </c>
      <c r="F32" s="291">
        <f>((SUM(C32:C41,C43:C44)/SUM(C45:C54,C56:C57))-1)</f>
        <v>2.981775830807698E-2</v>
      </c>
    </row>
    <row r="33" spans="2:6" ht="15" hidden="1" outlineLevel="1">
      <c r="B33" s="212" t="s">
        <v>182</v>
      </c>
      <c r="C33" s="290">
        <v>56.59</v>
      </c>
      <c r="D33" s="23">
        <f t="shared" si="3"/>
        <v>-0.21260609433699737</v>
      </c>
      <c r="E33" s="24">
        <f t="shared" si="1"/>
        <v>-2.1611341632088554E-2</v>
      </c>
      <c r="F33" s="291">
        <f>((SUM(C33:C41,C43:C45)/SUM(C46:C54,C56:C58))-1)</f>
        <v>2.1573304673778937E-2</v>
      </c>
    </row>
    <row r="34" spans="2:6" ht="15" hidden="1" outlineLevel="1">
      <c r="B34" s="212" t="s">
        <v>183</v>
      </c>
      <c r="C34" s="290">
        <v>71.87</v>
      </c>
      <c r="D34" s="23">
        <f t="shared" si="3"/>
        <v>5.2886024025783754E-2</v>
      </c>
      <c r="E34" s="24">
        <f t="shared" si="1"/>
        <v>-8.3414430696515662E-4</v>
      </c>
      <c r="F34" s="291">
        <f>((SUM(C34:C41,C43:C46)/SUM(C47:C54,C56:C59))-1)</f>
        <v>1.5505287667312739E-2</v>
      </c>
    </row>
    <row r="35" spans="2:6" ht="15" hidden="1" outlineLevel="1">
      <c r="B35" s="212" t="s">
        <v>184</v>
      </c>
      <c r="C35" s="290">
        <v>68.260000000000005</v>
      </c>
      <c r="D35" s="23">
        <f t="shared" si="3"/>
        <v>0.15012636899747267</v>
      </c>
      <c r="E35" s="24">
        <f t="shared" si="1"/>
        <v>4.3730886850152917E-2</v>
      </c>
      <c r="F35" s="291">
        <f>((SUM(C35:C41,C43:C47)/SUM(C48:C54,C56:C60))-1)</f>
        <v>5.1367217673414789E-3</v>
      </c>
    </row>
    <row r="36" spans="2:6" ht="15" hidden="1" outlineLevel="1">
      <c r="B36" s="212" t="s">
        <v>185</v>
      </c>
      <c r="C36" s="290">
        <v>59.35</v>
      </c>
      <c r="D36" s="23">
        <f t="shared" si="3"/>
        <v>0.16122089610643714</v>
      </c>
      <c r="E36" s="24">
        <f t="shared" si="1"/>
        <v>0.11602106054907857</v>
      </c>
      <c r="F36" s="291">
        <f>((SUM(C36:C41,C43:C48)/SUM(C49:C54,C56:C61))-1)</f>
        <v>-5.9929975210201158E-3</v>
      </c>
    </row>
    <row r="37" spans="2:6" ht="15" hidden="1" outlineLevel="1">
      <c r="B37" s="212" t="s">
        <v>186</v>
      </c>
      <c r="C37" s="290">
        <v>51.11</v>
      </c>
      <c r="D37" s="23">
        <f t="shared" si="3"/>
        <v>-0.13122556518782932</v>
      </c>
      <c r="E37" s="24">
        <f t="shared" si="1"/>
        <v>2.5275827482447388E-2</v>
      </c>
      <c r="F37" s="291">
        <f>((SUM(C37:C41,C43:C49)/SUM(C50:C54,C56:C62))-1)</f>
        <v>-2.0920820593496647E-2</v>
      </c>
    </row>
    <row r="38" spans="2:6" ht="15" hidden="1" outlineLevel="1">
      <c r="B38" s="212" t="s">
        <v>187</v>
      </c>
      <c r="C38" s="290">
        <v>58.83</v>
      </c>
      <c r="D38" s="23">
        <f t="shared" si="3"/>
        <v>-0.18052653572921029</v>
      </c>
      <c r="E38" s="24">
        <f t="shared" si="1"/>
        <v>4.5680767863490956E-2</v>
      </c>
      <c r="F38" s="291">
        <f>((SUM(C38:C41,C43:C50)/SUM(C51:C54,C56:C63))-1)</f>
        <v>-2.6164113453663207E-2</v>
      </c>
    </row>
    <row r="39" spans="2:6" ht="15" hidden="1" outlineLevel="1">
      <c r="B39" s="212" t="s">
        <v>188</v>
      </c>
      <c r="C39" s="290">
        <v>71.790000000000006</v>
      </c>
      <c r="D39" s="23">
        <f t="shared" si="3"/>
        <v>-3.6892943386101419E-2</v>
      </c>
      <c r="E39" s="24">
        <f t="shared" si="1"/>
        <v>4.6044004079848655E-2</v>
      </c>
      <c r="F39" s="291">
        <f>((SUM(C39:C41,C43:C51)/SUM(C52:C54,C56:C64))-1)</f>
        <v>-3.9164654212390126E-2</v>
      </c>
    </row>
    <row r="40" spans="2:6" ht="15" hidden="1" outlineLevel="1">
      <c r="B40" s="212" t="s">
        <v>189</v>
      </c>
      <c r="C40" s="290">
        <v>74.540000000000006</v>
      </c>
      <c r="D40" s="23">
        <f t="shared" si="3"/>
        <v>6.1520934206778802E-2</v>
      </c>
      <c r="E40" s="24">
        <f t="shared" si="1"/>
        <v>4.779308405960081E-2</v>
      </c>
      <c r="F40" s="291">
        <f>((SUM(C40:C41,C43:C52)/SUM(C53:C54,C56:C65))-1)</f>
        <v>-4.3979947744121173E-2</v>
      </c>
    </row>
    <row r="41" spans="2:6" ht="15" hidden="1" outlineLevel="1">
      <c r="B41" s="212" t="s">
        <v>190</v>
      </c>
      <c r="C41" s="290">
        <v>70.22</v>
      </c>
      <c r="D41" s="23" t="s">
        <v>191</v>
      </c>
      <c r="E41" s="24">
        <f t="shared" si="1"/>
        <v>4.6030090868464324E-2</v>
      </c>
      <c r="F41" s="291">
        <f>((SUM(C41,C43:C53)/SUM(C54,C56:C66))-1)</f>
        <v>-4.8373186005524538E-2</v>
      </c>
    </row>
    <row r="42" spans="2:6" ht="15" collapsed="1">
      <c r="B42" s="219">
        <v>2008</v>
      </c>
      <c r="C42" s="296">
        <f>'tablas evol IO CAT '!J39</f>
        <v>63.912637219568246</v>
      </c>
      <c r="D42" s="221"/>
      <c r="E42" s="297">
        <f t="shared" si="1"/>
        <v>3.1947215597229572E-2</v>
      </c>
      <c r="F42" s="297">
        <f>C42/C55-1</f>
        <v>3.1947215597229572E-2</v>
      </c>
    </row>
    <row r="43" spans="2:6" ht="15" hidden="1" outlineLevel="1">
      <c r="B43" s="212" t="s">
        <v>179</v>
      </c>
      <c r="C43" s="290">
        <v>66.680000000000007</v>
      </c>
      <c r="D43" s="23">
        <f t="shared" ref="D43:D53" si="4">IFERROR((C43-C44)/C44,"-")</f>
        <v>-3.2501450957631961E-2</v>
      </c>
      <c r="E43" s="24">
        <f t="shared" si="1"/>
        <v>8.621993646952264E-3</v>
      </c>
      <c r="F43" s="291" t="s">
        <v>191</v>
      </c>
    </row>
    <row r="44" spans="2:6" ht="15" hidden="1" outlineLevel="1">
      <c r="B44" s="212" t="s">
        <v>180</v>
      </c>
      <c r="C44" s="290">
        <v>68.92</v>
      </c>
      <c r="D44" s="23">
        <f t="shared" si="4"/>
        <v>0.12467362924281986</v>
      </c>
      <c r="E44" s="24">
        <f t="shared" si="1"/>
        <v>3.1119090365050894E-2</v>
      </c>
      <c r="F44" s="291" t="s">
        <v>191</v>
      </c>
    </row>
    <row r="45" spans="2:6" ht="15" hidden="1" outlineLevel="1">
      <c r="B45" s="212" t="s">
        <v>181</v>
      </c>
      <c r="C45" s="290">
        <v>61.28</v>
      </c>
      <c r="D45" s="23">
        <f t="shared" si="4"/>
        <v>5.9474412171507562E-2</v>
      </c>
      <c r="E45" s="24">
        <f t="shared" si="1"/>
        <v>-0.10761613513907098</v>
      </c>
      <c r="F45" s="291" t="s">
        <v>191</v>
      </c>
    </row>
    <row r="46" spans="2:6" ht="15" hidden="1" outlineLevel="1">
      <c r="B46" s="212" t="s">
        <v>182</v>
      </c>
      <c r="C46" s="290">
        <v>57.84</v>
      </c>
      <c r="D46" s="23">
        <f t="shared" si="4"/>
        <v>-0.19588488808563884</v>
      </c>
      <c r="E46" s="24">
        <f t="shared" si="1"/>
        <v>-9.0994813767090954E-2</v>
      </c>
      <c r="F46" s="291" t="s">
        <v>191</v>
      </c>
    </row>
    <row r="47" spans="2:6" ht="15" hidden="1" outlineLevel="1">
      <c r="B47" s="212" t="s">
        <v>183</v>
      </c>
      <c r="C47" s="290">
        <v>71.930000000000007</v>
      </c>
      <c r="D47" s="23">
        <f t="shared" si="4"/>
        <v>9.9847094801223252E-2</v>
      </c>
      <c r="E47" s="24">
        <f t="shared" si="1"/>
        <v>-9.9974974974974873E-2</v>
      </c>
      <c r="F47" s="291" t="s">
        <v>191</v>
      </c>
    </row>
    <row r="48" spans="2:6" ht="15" hidden="1" outlineLevel="1">
      <c r="B48" s="212" t="s">
        <v>184</v>
      </c>
      <c r="C48" s="290">
        <v>65.400000000000006</v>
      </c>
      <c r="D48" s="23">
        <f t="shared" si="4"/>
        <v>0.22978563369687863</v>
      </c>
      <c r="E48" s="24">
        <f t="shared" si="1"/>
        <v>-8.1718618365627549E-2</v>
      </c>
      <c r="F48" s="291" t="s">
        <v>191</v>
      </c>
    </row>
    <row r="49" spans="2:6" ht="15" hidden="1" outlineLevel="1">
      <c r="B49" s="212" t="s">
        <v>185</v>
      </c>
      <c r="C49" s="290">
        <v>53.18</v>
      </c>
      <c r="D49" s="23">
        <f t="shared" si="4"/>
        <v>6.680040120361079E-2</v>
      </c>
      <c r="E49" s="24">
        <f t="shared" si="1"/>
        <v>-9.5732018364223848E-2</v>
      </c>
      <c r="F49" s="291" t="s">
        <v>191</v>
      </c>
    </row>
    <row r="50" spans="2:6" ht="15" hidden="1" outlineLevel="1">
      <c r="B50" s="212" t="s">
        <v>186</v>
      </c>
      <c r="C50" s="290">
        <v>49.85</v>
      </c>
      <c r="D50" s="23">
        <f t="shared" si="4"/>
        <v>-0.11393530039104154</v>
      </c>
      <c r="E50" s="24">
        <f t="shared" si="1"/>
        <v>-5.5871212121212044E-2</v>
      </c>
      <c r="F50" s="291" t="s">
        <v>191</v>
      </c>
    </row>
    <row r="51" spans="2:6" ht="15" hidden="1" outlineLevel="1">
      <c r="B51" s="212" t="s">
        <v>187</v>
      </c>
      <c r="C51" s="290">
        <v>56.26</v>
      </c>
      <c r="D51" s="23">
        <f t="shared" si="4"/>
        <v>-0.18024187673029285</v>
      </c>
      <c r="E51" s="24">
        <f t="shared" si="1"/>
        <v>-0.12490278425882728</v>
      </c>
      <c r="F51" s="291" t="s">
        <v>191</v>
      </c>
    </row>
    <row r="52" spans="2:6" ht="15" hidden="1" outlineLevel="1">
      <c r="B52" s="212" t="s">
        <v>188</v>
      </c>
      <c r="C52" s="290">
        <v>68.63</v>
      </c>
      <c r="D52" s="23">
        <f t="shared" si="4"/>
        <v>-3.5282541467528891E-2</v>
      </c>
      <c r="E52" s="24">
        <f t="shared" si="1"/>
        <v>-1.0382119682768587E-2</v>
      </c>
      <c r="F52" s="291" t="s">
        <v>191</v>
      </c>
    </row>
    <row r="53" spans="2:6" ht="15" hidden="1" outlineLevel="1">
      <c r="B53" s="212" t="s">
        <v>189</v>
      </c>
      <c r="C53" s="290">
        <v>71.14</v>
      </c>
      <c r="D53" s="23">
        <f t="shared" si="4"/>
        <v>5.973484284224647E-2</v>
      </c>
      <c r="E53" s="24">
        <f t="shared" si="1"/>
        <v>-1.6839741790626306E-3</v>
      </c>
      <c r="F53" s="291" t="s">
        <v>191</v>
      </c>
    </row>
    <row r="54" spans="2:6" ht="15" hidden="1" outlineLevel="1">
      <c r="B54" s="212" t="s">
        <v>190</v>
      </c>
      <c r="C54" s="290">
        <v>67.13</v>
      </c>
      <c r="D54" s="23" t="s">
        <v>191</v>
      </c>
      <c r="E54" s="24">
        <f t="shared" si="1"/>
        <v>-1.7849305047549335E-2</v>
      </c>
      <c r="F54" s="291" t="s">
        <v>191</v>
      </c>
    </row>
    <row r="55" spans="2:6" ht="15" collapsed="1">
      <c r="B55" s="219">
        <v>2007</v>
      </c>
      <c r="C55" s="296">
        <f>'Tablas evol IO zona'!L53</f>
        <v>61.934017800105615</v>
      </c>
      <c r="D55" s="221"/>
      <c r="E55" s="297">
        <f t="shared" si="1"/>
        <v>-4.782533547071699E-2</v>
      </c>
      <c r="F55" s="297">
        <f>C55/C68-1</f>
        <v>-4.782533547071699E-2</v>
      </c>
    </row>
    <row r="56" spans="2:6" ht="15" hidden="1" outlineLevel="1">
      <c r="B56" s="212" t="s">
        <v>179</v>
      </c>
      <c r="C56" s="290">
        <v>66.11</v>
      </c>
      <c r="D56" s="23">
        <f t="shared" ref="D56:D66" si="5">IFERROR((C56-C57)/C57,"-")</f>
        <v>-1.092160383004195E-2</v>
      </c>
      <c r="E56" s="298" t="s">
        <v>191</v>
      </c>
      <c r="F56" s="291" t="s">
        <v>191</v>
      </c>
    </row>
    <row r="57" spans="2:6" ht="15" hidden="1" outlineLevel="1">
      <c r="B57" s="212" t="s">
        <v>180</v>
      </c>
      <c r="C57" s="290">
        <v>66.84</v>
      </c>
      <c r="D57" s="23">
        <f t="shared" si="5"/>
        <v>-2.6649191786806439E-2</v>
      </c>
      <c r="E57" s="298" t="s">
        <v>191</v>
      </c>
      <c r="F57" s="291" t="s">
        <v>191</v>
      </c>
    </row>
    <row r="58" spans="2:6" ht="15" hidden="1" outlineLevel="1">
      <c r="B58" s="212" t="s">
        <v>181</v>
      </c>
      <c r="C58" s="290">
        <v>68.67</v>
      </c>
      <c r="D58" s="23">
        <f t="shared" si="5"/>
        <v>7.9207920792079195E-2</v>
      </c>
      <c r="E58" s="298" t="s">
        <v>191</v>
      </c>
      <c r="F58" s="291" t="s">
        <v>191</v>
      </c>
    </row>
    <row r="59" spans="2:6" ht="15" hidden="1" outlineLevel="1">
      <c r="B59" s="212" t="s">
        <v>182</v>
      </c>
      <c r="C59" s="290">
        <v>63.63</v>
      </c>
      <c r="D59" s="23">
        <f t="shared" si="5"/>
        <v>-0.2038288288288288</v>
      </c>
      <c r="E59" s="298" t="s">
        <v>191</v>
      </c>
      <c r="F59" s="291" t="s">
        <v>191</v>
      </c>
    </row>
    <row r="60" spans="2:6" ht="15" hidden="1" outlineLevel="1">
      <c r="B60" s="212" t="s">
        <v>183</v>
      </c>
      <c r="C60" s="290">
        <v>79.92</v>
      </c>
      <c r="D60" s="23">
        <f t="shared" si="5"/>
        <v>0.12215669755686609</v>
      </c>
      <c r="E60" s="298" t="s">
        <v>191</v>
      </c>
      <c r="F60" s="291" t="s">
        <v>191</v>
      </c>
    </row>
    <row r="61" spans="2:6" ht="15" hidden="1" outlineLevel="1">
      <c r="B61" s="212" t="s">
        <v>184</v>
      </c>
      <c r="C61" s="290">
        <v>71.22</v>
      </c>
      <c r="D61" s="23">
        <f t="shared" si="5"/>
        <v>0.21101853426288039</v>
      </c>
      <c r="E61" s="298" t="s">
        <v>191</v>
      </c>
      <c r="F61" s="291" t="s">
        <v>191</v>
      </c>
    </row>
    <row r="62" spans="2:6" ht="15" hidden="1" outlineLevel="1">
      <c r="B62" s="212" t="s">
        <v>185</v>
      </c>
      <c r="C62" s="290">
        <v>58.81</v>
      </c>
      <c r="D62" s="23">
        <f t="shared" si="5"/>
        <v>0.11382575757575768</v>
      </c>
      <c r="E62" s="298" t="s">
        <v>191</v>
      </c>
      <c r="F62" s="291" t="s">
        <v>191</v>
      </c>
    </row>
    <row r="63" spans="2:6" ht="15" hidden="1" outlineLevel="1">
      <c r="B63" s="212" t="s">
        <v>186</v>
      </c>
      <c r="C63" s="290">
        <v>52.8</v>
      </c>
      <c r="D63" s="23">
        <f t="shared" si="5"/>
        <v>-0.17872141857209531</v>
      </c>
      <c r="E63" s="298" t="s">
        <v>191</v>
      </c>
      <c r="F63" s="291" t="s">
        <v>191</v>
      </c>
    </row>
    <row r="64" spans="2:6" ht="15" hidden="1" outlineLevel="1">
      <c r="B64" s="212" t="s">
        <v>187</v>
      </c>
      <c r="C64" s="290">
        <v>64.290000000000006</v>
      </c>
      <c r="D64" s="23">
        <f t="shared" si="5"/>
        <v>-7.2963229992790035E-2</v>
      </c>
      <c r="E64" s="298" t="s">
        <v>191</v>
      </c>
      <c r="F64" s="291" t="s">
        <v>191</v>
      </c>
    </row>
    <row r="65" spans="2:6" ht="15" hidden="1" outlineLevel="1">
      <c r="B65" s="212" t="s">
        <v>188</v>
      </c>
      <c r="C65" s="290">
        <v>69.349999999999994</v>
      </c>
      <c r="D65" s="23">
        <f t="shared" si="5"/>
        <v>-2.6803255683413005E-2</v>
      </c>
      <c r="E65" s="298" t="s">
        <v>191</v>
      </c>
      <c r="F65" s="291" t="s">
        <v>191</v>
      </c>
    </row>
    <row r="66" spans="2:6" ht="15" hidden="1" outlineLevel="1">
      <c r="B66" s="212" t="s">
        <v>189</v>
      </c>
      <c r="C66" s="290">
        <v>71.260000000000005</v>
      </c>
      <c r="D66" s="23">
        <f t="shared" si="5"/>
        <v>4.2574981711777773E-2</v>
      </c>
      <c r="E66" s="298" t="s">
        <v>191</v>
      </c>
      <c r="F66" s="291" t="s">
        <v>191</v>
      </c>
    </row>
    <row r="67" spans="2:6" ht="15" hidden="1" outlineLevel="1">
      <c r="B67" s="212" t="s">
        <v>190</v>
      </c>
      <c r="C67" s="290">
        <v>68.349999999999994</v>
      </c>
      <c r="D67" s="23" t="s">
        <v>191</v>
      </c>
      <c r="E67" s="298" t="s">
        <v>191</v>
      </c>
      <c r="F67" s="291" t="s">
        <v>191</v>
      </c>
    </row>
    <row r="68" spans="2:6" ht="15" collapsed="1">
      <c r="B68" s="219">
        <v>2006</v>
      </c>
      <c r="C68" s="296">
        <f>'Tablas evol IO zona'!L66</f>
        <v>65.044807541401354</v>
      </c>
      <c r="D68" s="221"/>
      <c r="E68" s="299" t="s">
        <v>191</v>
      </c>
      <c r="F68" s="299" t="s">
        <v>191</v>
      </c>
    </row>
    <row r="69" spans="2:6">
      <c r="B69" s="629" t="s">
        <v>192</v>
      </c>
      <c r="C69" s="630"/>
      <c r="D69" s="630"/>
      <c r="E69" s="630"/>
      <c r="F69" s="630"/>
    </row>
  </sheetData>
  <mergeCells count="2">
    <mergeCell ref="B6:F6"/>
    <mergeCell ref="B69:F69"/>
  </mergeCells>
  <hyperlinks>
    <hyperlink ref="H7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28:L33"/>
  <sheetViews>
    <sheetView showGridLines="0" showRowColHeaders="0" showOutlineSymbols="0" zoomScaleNormal="100" workbookViewId="0">
      <selection activeCell="I35" sqref="I35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10"/>
      <c r="C28" s="10"/>
      <c r="D28" s="10"/>
      <c r="E28" s="10"/>
      <c r="F28" s="10"/>
      <c r="G28" s="10"/>
      <c r="H28" s="10"/>
      <c r="J28" s="10"/>
      <c r="K28" s="10"/>
      <c r="L28" s="10"/>
    </row>
    <row r="30" spans="2:12">
      <c r="I30" s="10"/>
    </row>
    <row r="32" spans="2:12" ht="15" customHeight="1" thickBot="1"/>
    <row r="33" spans="9:9" ht="30" customHeight="1" thickBot="1">
      <c r="I33" s="43" t="s">
        <v>42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C2:L67"/>
  <sheetViews>
    <sheetView showGridLines="0" showRowColHeaders="0" zoomScaleNormal="100" workbookViewId="0"/>
  </sheetViews>
  <sheetFormatPr baseColWidth="10" defaultRowHeight="15" outlineLevelRow="1"/>
  <cols>
    <col min="1" max="1" width="14.7109375" style="83" customWidth="1"/>
    <col min="2" max="4" width="11.42578125" style="83"/>
    <col min="5" max="5" width="13.85546875" style="83" customWidth="1"/>
    <col min="6" max="7" width="11.42578125" style="83"/>
    <col min="8" max="8" width="14.140625" style="83" customWidth="1"/>
    <col min="9" max="10" width="11.42578125" style="83"/>
    <col min="11" max="11" width="14.28515625" style="83" customWidth="1"/>
    <col min="12" max="16384" width="11.42578125" style="83"/>
  </cols>
  <sheetData>
    <row r="2" spans="3:12" ht="44.25" customHeight="1"/>
    <row r="3" spans="3:12" ht="27" customHeight="1">
      <c r="C3" s="579" t="s">
        <v>241</v>
      </c>
      <c r="D3" s="579"/>
      <c r="E3" s="579"/>
      <c r="F3" s="579"/>
      <c r="G3" s="579"/>
      <c r="H3" s="579"/>
      <c r="I3" s="579"/>
      <c r="J3" s="579"/>
      <c r="K3" s="579"/>
      <c r="L3" s="579"/>
    </row>
    <row r="4" spans="3:12" ht="15" customHeight="1">
      <c r="C4" s="580"/>
      <c r="D4" s="582" t="s">
        <v>74</v>
      </c>
      <c r="E4" s="583"/>
      <c r="F4" s="583"/>
      <c r="G4" s="582" t="s">
        <v>77</v>
      </c>
      <c r="H4" s="583"/>
      <c r="I4" s="583"/>
      <c r="J4" s="582" t="s">
        <v>78</v>
      </c>
      <c r="K4" s="583"/>
      <c r="L4" s="583"/>
    </row>
    <row r="5" spans="3:12" ht="30">
      <c r="C5" s="581"/>
      <c r="D5" s="85" t="s">
        <v>79</v>
      </c>
      <c r="E5" s="85" t="s">
        <v>80</v>
      </c>
      <c r="F5" s="85" t="s">
        <v>59</v>
      </c>
      <c r="G5" s="85" t="s">
        <v>79</v>
      </c>
      <c r="H5" s="85" t="s">
        <v>80</v>
      </c>
      <c r="I5" s="85" t="s">
        <v>59</v>
      </c>
      <c r="J5" s="85" t="s">
        <v>81</v>
      </c>
      <c r="K5" s="85" t="s">
        <v>80</v>
      </c>
      <c r="L5" s="85" t="s">
        <v>27</v>
      </c>
    </row>
    <row r="6" spans="3:12">
      <c r="C6" s="34" t="s">
        <v>32</v>
      </c>
      <c r="D6" s="246">
        <v>7.946329693445108</v>
      </c>
      <c r="E6" s="246">
        <v>8.8340748175677515</v>
      </c>
      <c r="F6" s="246">
        <v>8.4193019222430987</v>
      </c>
      <c r="G6" s="246">
        <v>7.677311360780477</v>
      </c>
      <c r="H6" s="246">
        <v>9.0371255283955154</v>
      </c>
      <c r="I6" s="246">
        <v>8.2518529824448663</v>
      </c>
      <c r="J6" s="246">
        <v>7.1276676102871104</v>
      </c>
      <c r="K6" s="246">
        <v>8.7108064125964866</v>
      </c>
      <c r="L6" s="246">
        <v>7.746673459473171</v>
      </c>
    </row>
    <row r="7" spans="3:12">
      <c r="C7" s="34" t="s">
        <v>33</v>
      </c>
      <c r="D7" s="246">
        <v>7.784813030511585</v>
      </c>
      <c r="E7" s="246">
        <v>7.974371526858957</v>
      </c>
      <c r="F7" s="246">
        <v>7.8896900575377362</v>
      </c>
      <c r="G7" s="246">
        <v>7.5335285348195926</v>
      </c>
      <c r="H7" s="246">
        <v>7.735276907510575</v>
      </c>
      <c r="I7" s="246">
        <v>7.6231506552583124</v>
      </c>
      <c r="J7" s="246">
        <v>6.9889456488111854</v>
      </c>
      <c r="K7" s="246">
        <v>7.5239870035713325</v>
      </c>
      <c r="L7" s="246">
        <v>7.2097221329657692</v>
      </c>
    </row>
    <row r="8" spans="3:12">
      <c r="C8" s="34" t="s">
        <v>34</v>
      </c>
      <c r="D8" s="246">
        <v>7.8374274229566767</v>
      </c>
      <c r="E8" s="246">
        <v>7.8396435759379353</v>
      </c>
      <c r="F8" s="246">
        <v>7.8386270730321908</v>
      </c>
      <c r="G8" s="246">
        <v>7.3037467584726814</v>
      </c>
      <c r="H8" s="246">
        <v>7.9565522484065259</v>
      </c>
      <c r="I8" s="246">
        <v>7.5756021874956518</v>
      </c>
      <c r="J8" s="246">
        <v>6.7755757993181804</v>
      </c>
      <c r="K8" s="246">
        <v>7.6140606565341109</v>
      </c>
      <c r="L8" s="246">
        <v>7.0978041995716685</v>
      </c>
    </row>
    <row r="9" spans="3:12">
      <c r="C9" s="34" t="s">
        <v>35</v>
      </c>
      <c r="D9" s="246">
        <v>7.5235581742670679</v>
      </c>
      <c r="E9" s="246">
        <v>7.3937344924901032</v>
      </c>
      <c r="F9" s="246">
        <v>7.4561450096384592</v>
      </c>
      <c r="G9" s="246">
        <v>6.7519919059061593</v>
      </c>
      <c r="H9" s="246">
        <v>7.7908575340691471</v>
      </c>
      <c r="I9" s="246">
        <v>7.1501224990515633</v>
      </c>
      <c r="J9" s="246">
        <v>6.3933373048356614</v>
      </c>
      <c r="K9" s="246">
        <v>7.5554122905726429</v>
      </c>
      <c r="L9" s="246">
        <v>6.8049333373927823</v>
      </c>
    </row>
    <row r="10" spans="3:12">
      <c r="C10" s="34" t="s">
        <v>36</v>
      </c>
      <c r="D10" s="246">
        <v>6.3978516589210628</v>
      </c>
      <c r="E10" s="246">
        <v>6.6375550398667142</v>
      </c>
      <c r="F10" s="246">
        <v>6.5257726229885602</v>
      </c>
      <c r="G10" s="246">
        <v>6.3734864226742101</v>
      </c>
      <c r="H10" s="246">
        <v>6.9116321516321513</v>
      </c>
      <c r="I10" s="246">
        <v>6.5987926276220232</v>
      </c>
      <c r="J10" s="246">
        <v>6.0891362105718434</v>
      </c>
      <c r="K10" s="246">
        <v>6.8940872998893621</v>
      </c>
      <c r="L10" s="246">
        <v>6.4007866543288472</v>
      </c>
    </row>
    <row r="11" spans="3:12">
      <c r="C11" s="34" t="s">
        <v>37</v>
      </c>
      <c r="D11" s="246">
        <v>8.1335488872501749</v>
      </c>
      <c r="E11" s="246">
        <v>8.6828141991032464</v>
      </c>
      <c r="F11" s="246">
        <v>8.4407755503341164</v>
      </c>
      <c r="G11" s="246">
        <v>7.6481706318506015</v>
      </c>
      <c r="H11" s="246">
        <v>8.7081276110900117</v>
      </c>
      <c r="I11" s="246">
        <v>8.1202136156484421</v>
      </c>
      <c r="J11" s="246">
        <v>7.2736123904354244</v>
      </c>
      <c r="K11" s="246">
        <v>8.715186640232556</v>
      </c>
      <c r="L11" s="246">
        <v>7.8598306958386193</v>
      </c>
    </row>
    <row r="12" spans="3:12">
      <c r="C12" s="34" t="s">
        <v>38</v>
      </c>
      <c r="D12" s="246">
        <v>8.19</v>
      </c>
      <c r="E12" s="246">
        <v>8.93</v>
      </c>
      <c r="F12" s="246">
        <v>8.6</v>
      </c>
      <c r="G12" s="246">
        <v>7.8427123209097598</v>
      </c>
      <c r="H12" s="246">
        <v>9.1717397462935573</v>
      </c>
      <c r="I12" s="246">
        <v>8.430208369568998</v>
      </c>
      <c r="J12" s="246">
        <v>7.5194609705397459</v>
      </c>
      <c r="K12" s="246">
        <v>9.3704273188866338</v>
      </c>
      <c r="L12" s="246">
        <v>8.2523955004370215</v>
      </c>
    </row>
    <row r="13" spans="3:12">
      <c r="C13" s="34" t="s">
        <v>39</v>
      </c>
      <c r="D13" s="246">
        <v>8.3699999999999992</v>
      </c>
      <c r="E13" s="246">
        <v>9</v>
      </c>
      <c r="F13" s="246">
        <v>8.7100000000000009</v>
      </c>
      <c r="G13" s="246">
        <v>8.1106928568431531</v>
      </c>
      <c r="H13" s="246">
        <v>9.1176501196794675</v>
      </c>
      <c r="I13" s="246">
        <v>8.5601993648728918</v>
      </c>
      <c r="J13" s="246">
        <v>7.8959368115250976</v>
      </c>
      <c r="K13" s="246">
        <v>9.2412418132785419</v>
      </c>
      <c r="L13" s="246">
        <v>8.4440726564932227</v>
      </c>
    </row>
    <row r="14" spans="3:12" ht="30">
      <c r="C14" s="247" t="s">
        <v>221</v>
      </c>
      <c r="D14" s="248">
        <v>7.7574415113682127</v>
      </c>
      <c r="E14" s="248">
        <v>8.1786799178916549</v>
      </c>
      <c r="F14" s="248">
        <v>7.9862856641189621</v>
      </c>
      <c r="G14" s="248">
        <v>7.3923723357554101</v>
      </c>
      <c r="H14" s="248">
        <v>8.3077952806919733</v>
      </c>
      <c r="I14" s="248">
        <v>7.7841531014972256</v>
      </c>
      <c r="J14" s="248">
        <v>6.9941533826857318</v>
      </c>
      <c r="K14" s="248">
        <v>8.2036398933444179</v>
      </c>
      <c r="L14" s="248">
        <v>7.4696014812196978</v>
      </c>
    </row>
    <row r="15" spans="3:12" hidden="1" outlineLevel="1">
      <c r="C15" s="34" t="s">
        <v>28</v>
      </c>
      <c r="D15" s="246">
        <v>7.7320076895350232</v>
      </c>
      <c r="E15" s="246">
        <v>8.7442520204519223</v>
      </c>
      <c r="F15" s="246">
        <v>8.2870722089573832</v>
      </c>
      <c r="G15" s="246">
        <v>7.647645896907469</v>
      </c>
      <c r="H15" s="246">
        <v>8.9267159840666856</v>
      </c>
      <c r="I15" s="246">
        <v>8.2142421610205574</v>
      </c>
      <c r="J15" s="246">
        <v>7.2901726544966161</v>
      </c>
      <c r="K15" s="246">
        <v>8.8860925348156901</v>
      </c>
      <c r="L15" s="246">
        <v>7.9367702362837926</v>
      </c>
    </row>
    <row r="16" spans="3:12" hidden="1" outlineLevel="1">
      <c r="C16" s="34" t="s">
        <v>29</v>
      </c>
      <c r="D16" s="246">
        <v>7.9103850690061863</v>
      </c>
      <c r="E16" s="246">
        <v>8.7897694848427204</v>
      </c>
      <c r="F16" s="246">
        <v>8.3894174610949914</v>
      </c>
      <c r="G16" s="246">
        <v>7.9327985684756115</v>
      </c>
      <c r="H16" s="246">
        <v>9.0574416078218363</v>
      </c>
      <c r="I16" s="246">
        <v>8.4229303088218401</v>
      </c>
      <c r="J16" s="246">
        <v>7.4100813325756496</v>
      </c>
      <c r="K16" s="246">
        <v>9.0653683966319587</v>
      </c>
      <c r="L16" s="246">
        <v>8.0625494214662652</v>
      </c>
    </row>
    <row r="17" spans="3:12" hidden="1" outlineLevel="1">
      <c r="C17" s="34" t="s">
        <v>30</v>
      </c>
      <c r="D17" s="246">
        <v>7.8665260067883684</v>
      </c>
      <c r="E17" s="246">
        <v>7.5250316904034005</v>
      </c>
      <c r="F17" s="246">
        <v>7.6781507074695625</v>
      </c>
      <c r="G17" s="246">
        <v>7.2524717669288572</v>
      </c>
      <c r="H17" s="246">
        <v>7.738816860895497</v>
      </c>
      <c r="I17" s="246">
        <v>7.4654537371217575</v>
      </c>
      <c r="J17" s="246">
        <v>6.7678373582799498</v>
      </c>
      <c r="K17" s="246">
        <v>7.6013957581090512</v>
      </c>
      <c r="L17" s="246">
        <v>7.1071007802485235</v>
      </c>
    </row>
    <row r="18" spans="3:12" hidden="1" outlineLevel="1">
      <c r="C18" s="34" t="s">
        <v>31</v>
      </c>
      <c r="D18" s="246">
        <v>8.01</v>
      </c>
      <c r="E18" s="246">
        <v>8.1199999999999992</v>
      </c>
      <c r="F18" s="246">
        <v>8.07</v>
      </c>
      <c r="G18" s="246">
        <v>7.8443567980311109</v>
      </c>
      <c r="H18" s="246">
        <v>8.4102280016327491</v>
      </c>
      <c r="I18" s="246">
        <v>8.0882595832076642</v>
      </c>
      <c r="J18" s="246">
        <v>7.3129138453480973</v>
      </c>
      <c r="K18" s="246">
        <v>8.21835772195546</v>
      </c>
      <c r="L18" s="246">
        <v>7.6717182268346251</v>
      </c>
    </row>
    <row r="19" spans="3:12" hidden="1" outlineLevel="1">
      <c r="C19" s="34" t="s">
        <v>32</v>
      </c>
      <c r="D19" s="246">
        <v>7.65</v>
      </c>
      <c r="E19" s="246">
        <v>8.4700000000000006</v>
      </c>
      <c r="F19" s="246">
        <v>8.1199999999999992</v>
      </c>
      <c r="G19" s="246">
        <v>7.7181814022297806</v>
      </c>
      <c r="H19" s="246">
        <v>8.4576592631838796</v>
      </c>
      <c r="I19" s="246">
        <v>8.0567264067211699</v>
      </c>
      <c r="J19" s="246">
        <v>7.2287011612502132</v>
      </c>
      <c r="K19" s="246">
        <v>8.1824950899997972</v>
      </c>
      <c r="L19" s="246">
        <v>7.6315121146174931</v>
      </c>
    </row>
    <row r="20" spans="3:12" hidden="1" outlineLevel="1">
      <c r="C20" s="34" t="s">
        <v>33</v>
      </c>
      <c r="D20" s="246">
        <v>7.84</v>
      </c>
      <c r="E20" s="246">
        <v>7.96</v>
      </c>
      <c r="F20" s="246">
        <v>7.91</v>
      </c>
      <c r="G20" s="246">
        <v>7.6223725550348567</v>
      </c>
      <c r="H20" s="246">
        <v>7.9982035848756432</v>
      </c>
      <c r="I20" s="246">
        <v>7.7891667990515359</v>
      </c>
      <c r="J20" s="246">
        <v>7.023464693330201</v>
      </c>
      <c r="K20" s="246">
        <v>7.7482241736114998</v>
      </c>
      <c r="L20" s="246">
        <v>7.3219014498094177</v>
      </c>
    </row>
    <row r="21" spans="3:12" hidden="1" outlineLevel="1">
      <c r="C21" s="34" t="s">
        <v>34</v>
      </c>
      <c r="D21" s="246">
        <v>8.0964636416147879</v>
      </c>
      <c r="E21" s="246">
        <v>7.9208055417746177</v>
      </c>
      <c r="F21" s="246">
        <v>8.0019670640333711</v>
      </c>
      <c r="G21" s="246">
        <v>7.5260040302396325</v>
      </c>
      <c r="H21" s="246">
        <v>8.2160049001945659</v>
      </c>
      <c r="I21" s="246">
        <v>7.8130738500513424</v>
      </c>
      <c r="J21" s="246">
        <v>6.9611211192475961</v>
      </c>
      <c r="K21" s="246">
        <v>7.9395341662810424</v>
      </c>
      <c r="L21" s="246">
        <v>7.3418586969570514</v>
      </c>
    </row>
    <row r="22" spans="3:12" hidden="1" outlineLevel="1">
      <c r="C22" s="34" t="s">
        <v>35</v>
      </c>
      <c r="D22" s="246">
        <v>7.62</v>
      </c>
      <c r="E22" s="246">
        <v>7.29</v>
      </c>
      <c r="F22" s="246">
        <v>7.44</v>
      </c>
      <c r="G22" s="246">
        <v>6.9125113412383064</v>
      </c>
      <c r="H22" s="246">
        <v>7.6216516045240548</v>
      </c>
      <c r="I22" s="246">
        <v>7.2029746314035661</v>
      </c>
      <c r="J22" s="246">
        <v>6.5399425181473161</v>
      </c>
      <c r="K22" s="246">
        <v>7.5326660709861013</v>
      </c>
      <c r="L22" s="246">
        <v>6.9173748833119699</v>
      </c>
    </row>
    <row r="23" spans="3:12" hidden="1" outlineLevel="1">
      <c r="C23" s="34" t="s">
        <v>36</v>
      </c>
      <c r="D23" s="246">
        <v>6.86</v>
      </c>
      <c r="E23" s="246">
        <v>7.59</v>
      </c>
      <c r="F23" s="246">
        <v>7.26</v>
      </c>
      <c r="G23" s="246">
        <v>6.8994575378395808</v>
      </c>
      <c r="H23" s="246">
        <v>7.8419304752868113</v>
      </c>
      <c r="I23" s="246">
        <v>7.3045713667753249</v>
      </c>
      <c r="J23" s="246">
        <v>6.5143796479969653</v>
      </c>
      <c r="K23" s="246">
        <v>7.6792711835707896</v>
      </c>
      <c r="L23" s="246">
        <v>6.9747460746122414</v>
      </c>
    </row>
    <row r="24" spans="3:12" hidden="1" outlineLevel="1">
      <c r="C24" s="34" t="s">
        <v>37</v>
      </c>
      <c r="D24" s="246">
        <v>8.24</v>
      </c>
      <c r="E24" s="246">
        <v>8.2899999999999991</v>
      </c>
      <c r="F24" s="246">
        <v>8.27</v>
      </c>
      <c r="G24" s="246">
        <v>7.9102021255944868</v>
      </c>
      <c r="H24" s="246">
        <v>8.6078266579120157</v>
      </c>
      <c r="I24" s="246">
        <v>8.2452135911309554</v>
      </c>
      <c r="J24" s="246">
        <v>7.5082973758652605</v>
      </c>
      <c r="K24" s="246">
        <v>8.683283623693379</v>
      </c>
      <c r="L24" s="246">
        <v>8.0229714682008648</v>
      </c>
    </row>
    <row r="25" spans="3:12" hidden="1" outlineLevel="1">
      <c r="C25" s="34" t="s">
        <v>38</v>
      </c>
      <c r="D25" s="246">
        <v>8.52</v>
      </c>
      <c r="E25" s="246">
        <v>8.86</v>
      </c>
      <c r="F25" s="246">
        <v>8.7200000000000006</v>
      </c>
      <c r="G25" s="246">
        <v>7.7651669482261747</v>
      </c>
      <c r="H25" s="246">
        <v>8.9086718710796653</v>
      </c>
      <c r="I25" s="246">
        <v>8.2959917472255036</v>
      </c>
      <c r="J25" s="246">
        <v>7.3909330093314338</v>
      </c>
      <c r="K25" s="246">
        <v>9.2279442228612059</v>
      </c>
      <c r="L25" s="246">
        <v>8.1613846082026651</v>
      </c>
    </row>
    <row r="26" spans="3:12" hidden="1" outlineLevel="1">
      <c r="C26" s="34" t="s">
        <v>39</v>
      </c>
      <c r="D26" s="246">
        <v>9.9700000000000006</v>
      </c>
      <c r="E26" s="246">
        <v>9.1</v>
      </c>
      <c r="F26" s="246">
        <v>9.44</v>
      </c>
      <c r="G26" s="246">
        <v>9.0152006157866484</v>
      </c>
      <c r="H26" s="246">
        <v>9.0764446407985471</v>
      </c>
      <c r="I26" s="246">
        <v>9.0448270565213615</v>
      </c>
      <c r="J26" s="246">
        <v>8.6229990306885878</v>
      </c>
      <c r="K26" s="246">
        <v>9.440466565204984</v>
      </c>
      <c r="L26" s="246">
        <v>8.9841593780369298</v>
      </c>
    </row>
    <row r="27" spans="3:12" collapsed="1">
      <c r="C27" s="39">
        <v>2009</v>
      </c>
      <c r="D27" s="250">
        <v>7.9890259154043015</v>
      </c>
      <c r="E27" s="250">
        <v>8.2377922764674167</v>
      </c>
      <c r="F27" s="250">
        <v>8.1294849780145846</v>
      </c>
      <c r="G27" s="250">
        <v>7.6543673213142673</v>
      </c>
      <c r="H27" s="250">
        <v>8.4143691576614046</v>
      </c>
      <c r="I27" s="250">
        <v>7.9928069353838627</v>
      </c>
      <c r="J27" s="250">
        <v>7.1996530024705416</v>
      </c>
      <c r="K27" s="250">
        <v>8.3575297761506295</v>
      </c>
      <c r="L27" s="250">
        <v>7.6734024642602394</v>
      </c>
    </row>
    <row r="28" spans="3:12" hidden="1" outlineLevel="1">
      <c r="C28" s="34" t="s">
        <v>28</v>
      </c>
      <c r="D28" s="246">
        <v>8.82</v>
      </c>
      <c r="E28" s="246">
        <v>8.77</v>
      </c>
      <c r="F28" s="246">
        <v>8.7899999999999991</v>
      </c>
      <c r="G28" s="246">
        <v>8.2215598427356671</v>
      </c>
      <c r="H28" s="246">
        <v>8.8448705786691963</v>
      </c>
      <c r="I28" s="246">
        <v>8.5167391339226981</v>
      </c>
      <c r="J28" s="246">
        <v>7.6342594371645598</v>
      </c>
      <c r="K28" s="246">
        <v>8.9204981931407534</v>
      </c>
      <c r="L28" s="246">
        <v>8.1861151673683512</v>
      </c>
    </row>
    <row r="29" spans="3:12" hidden="1" outlineLevel="1">
      <c r="C29" s="34" t="s">
        <v>29</v>
      </c>
      <c r="D29" s="246">
        <v>7.83</v>
      </c>
      <c r="E29" s="246">
        <v>8.32</v>
      </c>
      <c r="F29" s="246">
        <v>8.1199999999999992</v>
      </c>
      <c r="G29" s="246">
        <v>7.9358462794521811</v>
      </c>
      <c r="H29" s="246">
        <v>8.438475287436459</v>
      </c>
      <c r="I29" s="246">
        <v>8.1749231233041897</v>
      </c>
      <c r="J29" s="246">
        <v>7.3524945726053526</v>
      </c>
      <c r="K29" s="246">
        <v>8.580988100698848</v>
      </c>
      <c r="L29" s="246">
        <v>7.879770232084125</v>
      </c>
    </row>
    <row r="30" spans="3:12" hidden="1" outlineLevel="1">
      <c r="C30" s="34" t="s">
        <v>30</v>
      </c>
      <c r="D30" s="246">
        <v>7.9</v>
      </c>
      <c r="E30" s="246">
        <v>7.88</v>
      </c>
      <c r="F30" s="246">
        <v>7.89</v>
      </c>
      <c r="G30" s="246">
        <v>7.6980323740623362</v>
      </c>
      <c r="H30" s="246">
        <v>7.9789273867275137</v>
      </c>
      <c r="I30" s="246">
        <v>7.8258295458180305</v>
      </c>
      <c r="J30" s="246">
        <v>7.1015285705422508</v>
      </c>
      <c r="K30" s="246">
        <v>7.9351847322103177</v>
      </c>
      <c r="L30" s="246">
        <v>7.4486247813206532</v>
      </c>
    </row>
    <row r="31" spans="3:12" hidden="1" outlineLevel="1">
      <c r="C31" s="34" t="s">
        <v>31</v>
      </c>
      <c r="D31" s="246">
        <v>8.15</v>
      </c>
      <c r="E31" s="246">
        <v>9.0399999999999991</v>
      </c>
      <c r="F31" s="246">
        <v>8.6199999999999992</v>
      </c>
      <c r="G31" s="246">
        <v>8.1173492023117291</v>
      </c>
      <c r="H31" s="246">
        <v>8.8767496393949887</v>
      </c>
      <c r="I31" s="246">
        <v>8.4388227107126781</v>
      </c>
      <c r="J31" s="246">
        <v>7.40442648399166</v>
      </c>
      <c r="K31" s="246">
        <v>8.6590105773176766</v>
      </c>
      <c r="L31" s="246">
        <v>7.8887389838996933</v>
      </c>
    </row>
    <row r="32" spans="3:12" hidden="1" outlineLevel="1">
      <c r="C32" s="34" t="s">
        <v>32</v>
      </c>
      <c r="D32" s="246">
        <v>8.15</v>
      </c>
      <c r="E32" s="246">
        <v>8.76</v>
      </c>
      <c r="F32" s="246">
        <v>8.5</v>
      </c>
      <c r="G32" s="246">
        <v>7.9599834692890381</v>
      </c>
      <c r="H32" s="246">
        <v>8.6098271698727515</v>
      </c>
      <c r="I32" s="246">
        <v>8.2614683980242791</v>
      </c>
      <c r="J32" s="246">
        <v>7.3782563859264165</v>
      </c>
      <c r="K32" s="246">
        <v>8.3994768802081961</v>
      </c>
      <c r="L32" s="246">
        <v>7.8165881545419502</v>
      </c>
    </row>
    <row r="33" spans="3:12" hidden="1" outlineLevel="1">
      <c r="C33" s="34" t="s">
        <v>33</v>
      </c>
      <c r="D33" s="246">
        <v>8.27</v>
      </c>
      <c r="E33" s="246">
        <v>9.26</v>
      </c>
      <c r="F33" s="246">
        <v>8.83</v>
      </c>
      <c r="G33" s="246">
        <v>8.4396038998435365</v>
      </c>
      <c r="H33" s="246">
        <v>9.2722204234928451</v>
      </c>
      <c r="I33" s="246">
        <v>8.806304417883716</v>
      </c>
      <c r="J33" s="246">
        <v>7.6211765640344291</v>
      </c>
      <c r="K33" s="246">
        <v>8.8755700633432877</v>
      </c>
      <c r="L33" s="246">
        <v>8.1324292818565844</v>
      </c>
    </row>
    <row r="34" spans="3:12" hidden="1" outlineLevel="1">
      <c r="C34" s="34" t="s">
        <v>34</v>
      </c>
      <c r="D34" s="246">
        <v>7.91</v>
      </c>
      <c r="E34" s="246">
        <v>8.39</v>
      </c>
      <c r="F34" s="246">
        <v>8.18</v>
      </c>
      <c r="G34" s="246">
        <v>7.6867257041911303</v>
      </c>
      <c r="H34" s="246">
        <v>8.8188573032481408</v>
      </c>
      <c r="I34" s="246">
        <v>8.1656732910035466</v>
      </c>
      <c r="J34" s="246">
        <v>7.1130840740438721</v>
      </c>
      <c r="K34" s="246">
        <v>8.5435862850016857</v>
      </c>
      <c r="L34" s="246">
        <v>7.6717723038235128</v>
      </c>
    </row>
    <row r="35" spans="3:12" hidden="1" outlineLevel="1">
      <c r="C35" s="34" t="s">
        <v>35</v>
      </c>
      <c r="D35" s="246">
        <v>7.35</v>
      </c>
      <c r="E35" s="246">
        <v>8.1199999999999992</v>
      </c>
      <c r="F35" s="246">
        <v>7.74</v>
      </c>
      <c r="G35" s="246">
        <v>7.1427787497147577</v>
      </c>
      <c r="H35" s="246">
        <v>8.2416504055862863</v>
      </c>
      <c r="I35" s="246">
        <v>7.5851424342361522</v>
      </c>
      <c r="J35" s="246">
        <v>6.6707015513925381</v>
      </c>
      <c r="K35" s="246">
        <v>8.0442909570206496</v>
      </c>
      <c r="L35" s="246">
        <v>7.1852245362246938</v>
      </c>
    </row>
    <row r="36" spans="3:12" hidden="1" outlineLevel="1">
      <c r="C36" s="34" t="s">
        <v>36</v>
      </c>
      <c r="D36" s="246">
        <v>7.55</v>
      </c>
      <c r="E36" s="246">
        <v>8.84</v>
      </c>
      <c r="F36" s="246">
        <v>8.25</v>
      </c>
      <c r="G36" s="246">
        <v>7.7785906102416886</v>
      </c>
      <c r="H36" s="246">
        <v>9.0198988574639447</v>
      </c>
      <c r="I36" s="246">
        <v>8.3011562553223701</v>
      </c>
      <c r="J36" s="246">
        <v>7.3618816560348685</v>
      </c>
      <c r="K36" s="246">
        <v>8.9058894179213315</v>
      </c>
      <c r="L36" s="246">
        <v>7.9554266761520234</v>
      </c>
    </row>
    <row r="37" spans="3:12" hidden="1" outlineLevel="1">
      <c r="C37" s="34" t="s">
        <v>37</v>
      </c>
      <c r="D37" s="246">
        <v>8.0500000000000007</v>
      </c>
      <c r="E37" s="246">
        <v>8.6300000000000008</v>
      </c>
      <c r="F37" s="246">
        <v>8.39</v>
      </c>
      <c r="G37" s="246">
        <v>7.6268251712107507</v>
      </c>
      <c r="H37" s="246">
        <v>8.792477593188778</v>
      </c>
      <c r="I37" s="246">
        <v>8.1635080452527706</v>
      </c>
      <c r="J37" s="246">
        <v>7.1430596918735203</v>
      </c>
      <c r="K37" s="246">
        <v>8.8028733664995844</v>
      </c>
      <c r="L37" s="246">
        <v>7.8397702737544854</v>
      </c>
    </row>
    <row r="38" spans="3:12" hidden="1" outlineLevel="1">
      <c r="C38" s="34" t="s">
        <v>38</v>
      </c>
      <c r="D38" s="246">
        <v>8.76</v>
      </c>
      <c r="E38" s="246">
        <v>8.76</v>
      </c>
      <c r="F38" s="246">
        <v>8.76</v>
      </c>
      <c r="G38" s="246">
        <v>7.9124125126528488</v>
      </c>
      <c r="H38" s="246">
        <v>8.6632779425740871</v>
      </c>
      <c r="I38" s="246">
        <v>8.2761890410653098</v>
      </c>
      <c r="J38" s="246">
        <v>7.4667640417562788</v>
      </c>
      <c r="K38" s="246">
        <v>9.0456319604563191</v>
      </c>
      <c r="L38" s="246">
        <v>8.1501615505372698</v>
      </c>
    </row>
    <row r="39" spans="3:12" hidden="1" outlineLevel="1">
      <c r="C39" s="34" t="s">
        <v>39</v>
      </c>
      <c r="D39" s="246">
        <v>9.0299999999999994</v>
      </c>
      <c r="E39" s="246">
        <v>10.08</v>
      </c>
      <c r="F39" s="246">
        <v>9.6199999999999992</v>
      </c>
      <c r="G39" s="246">
        <v>9.0289604368189416</v>
      </c>
      <c r="H39" s="246">
        <v>10.244412087419175</v>
      </c>
      <c r="I39" s="246">
        <v>9.5883468258026401</v>
      </c>
      <c r="J39" s="246">
        <v>8.414077465972106</v>
      </c>
      <c r="K39" s="246">
        <v>10.465007250723616</v>
      </c>
      <c r="L39" s="246">
        <v>9.2735322040185775</v>
      </c>
    </row>
    <row r="40" spans="3:12" collapsed="1">
      <c r="C40" s="41">
        <v>2008</v>
      </c>
      <c r="D40" s="251">
        <v>8.1396891863112391</v>
      </c>
      <c r="E40" s="251">
        <v>8.7405445943318494</v>
      </c>
      <c r="F40" s="251">
        <v>8.4788355537090538</v>
      </c>
      <c r="G40" s="251">
        <v>7.9518811486908438</v>
      </c>
      <c r="H40" s="251">
        <v>8.8084546446539278</v>
      </c>
      <c r="I40" s="251">
        <v>8.3372408773079325</v>
      </c>
      <c r="J40" s="251">
        <v>7.3795307445182061</v>
      </c>
      <c r="K40" s="251">
        <v>8.7625754027458651</v>
      </c>
      <c r="L40" s="251">
        <v>7.9477471819107173</v>
      </c>
    </row>
    <row r="41" spans="3:12" hidden="1" outlineLevel="1">
      <c r="C41" s="34" t="s">
        <v>28</v>
      </c>
      <c r="D41" s="246">
        <v>8.36</v>
      </c>
      <c r="E41" s="246">
        <v>8.93</v>
      </c>
      <c r="F41" s="246">
        <v>8.6999999999999993</v>
      </c>
      <c r="G41" s="246">
        <v>8.2171997190081694</v>
      </c>
      <c r="H41" s="246">
        <v>9.2583822766487547</v>
      </c>
      <c r="I41" s="246">
        <v>8.7122449601071921</v>
      </c>
      <c r="J41" s="246">
        <v>7.4946747507799403</v>
      </c>
      <c r="K41" s="246">
        <v>9.2811047957747217</v>
      </c>
      <c r="L41" s="246">
        <v>8.2647694918966277</v>
      </c>
    </row>
    <row r="42" spans="3:12" hidden="1" outlineLevel="1">
      <c r="C42" s="34" t="s">
        <v>29</v>
      </c>
      <c r="D42" s="246">
        <v>8.06</v>
      </c>
      <c r="E42" s="246">
        <v>8.9600000000000009</v>
      </c>
      <c r="F42" s="246">
        <v>8.57</v>
      </c>
      <c r="G42" s="246">
        <v>7.9422851110129598</v>
      </c>
      <c r="H42" s="246">
        <v>8.6849675186691755</v>
      </c>
      <c r="I42" s="246">
        <v>8.2914283430946103</v>
      </c>
      <c r="J42" s="246">
        <v>7.3514836457463764</v>
      </c>
      <c r="K42" s="246">
        <v>8.8246249806691068</v>
      </c>
      <c r="L42" s="246">
        <v>7.9760868139794114</v>
      </c>
    </row>
    <row r="43" spans="3:12" hidden="1" outlineLevel="1">
      <c r="C43" s="34" t="s">
        <v>30</v>
      </c>
      <c r="D43" s="246">
        <v>7.46</v>
      </c>
      <c r="E43" s="246">
        <v>8.08</v>
      </c>
      <c r="F43" s="246">
        <v>7.8</v>
      </c>
      <c r="G43" s="246">
        <v>7.3990402733462304</v>
      </c>
      <c r="H43" s="246">
        <v>8.3739057101319752</v>
      </c>
      <c r="I43" s="246">
        <v>7.8318310850833175</v>
      </c>
      <c r="J43" s="246">
        <v>6.8196304396794138</v>
      </c>
      <c r="K43" s="246">
        <v>8.1746500745187554</v>
      </c>
      <c r="L43" s="246">
        <v>7.3762587125169112</v>
      </c>
    </row>
    <row r="44" spans="3:12" hidden="1" outlineLevel="1">
      <c r="C44" s="34" t="s">
        <v>31</v>
      </c>
      <c r="D44" s="246">
        <v>8.0500000000000007</v>
      </c>
      <c r="E44" s="246">
        <v>9.18</v>
      </c>
      <c r="F44" s="246">
        <v>8.6199999999999992</v>
      </c>
      <c r="G44" s="246">
        <v>7.9447297335721805</v>
      </c>
      <c r="H44" s="246">
        <v>9.1487077534791261</v>
      </c>
      <c r="I44" s="246">
        <v>8.4467282282531215</v>
      </c>
      <c r="J44" s="246">
        <v>7.2523424585656064</v>
      </c>
      <c r="K44" s="246">
        <v>8.8422440723101339</v>
      </c>
      <c r="L44" s="246">
        <v>7.8585780921625918</v>
      </c>
    </row>
    <row r="45" spans="3:12" hidden="1" outlineLevel="1">
      <c r="C45" s="34" t="s">
        <v>32</v>
      </c>
      <c r="D45" s="246">
        <v>8.51</v>
      </c>
      <c r="E45" s="246">
        <v>8.98</v>
      </c>
      <c r="F45" s="246">
        <v>8.77</v>
      </c>
      <c r="G45" s="246">
        <v>8.3608915255393033</v>
      </c>
      <c r="H45" s="246">
        <v>8.8326794810765854</v>
      </c>
      <c r="I45" s="246">
        <v>8.5830795157624582</v>
      </c>
      <c r="J45" s="246">
        <v>7.6296941916488219</v>
      </c>
      <c r="K45" s="246">
        <v>8.4888947899979108</v>
      </c>
      <c r="L45" s="246">
        <v>8.0030798801343952</v>
      </c>
    </row>
    <row r="46" spans="3:12" hidden="1" outlineLevel="1">
      <c r="C46" s="34" t="s">
        <v>33</v>
      </c>
      <c r="D46" s="246">
        <v>8.4600000000000009</v>
      </c>
      <c r="E46" s="246">
        <v>9.18</v>
      </c>
      <c r="F46" s="246">
        <v>8.85</v>
      </c>
      <c r="G46" s="246">
        <v>8.0781641843840575</v>
      </c>
      <c r="H46" s="246">
        <v>9.2472790187702447</v>
      </c>
      <c r="I46" s="246">
        <v>8.5931503450231599</v>
      </c>
      <c r="J46" s="246">
        <v>7.3148288394711001</v>
      </c>
      <c r="K46" s="246">
        <v>8.7486146890279173</v>
      </c>
      <c r="L46" s="246">
        <v>7.8998410481810639</v>
      </c>
    </row>
    <row r="47" spans="3:12" hidden="1" outlineLevel="1">
      <c r="C47" s="34" t="s">
        <v>34</v>
      </c>
      <c r="D47" s="246">
        <v>7.74</v>
      </c>
      <c r="E47" s="246">
        <v>7.87</v>
      </c>
      <c r="F47" s="246">
        <v>7.81</v>
      </c>
      <c r="G47" s="246">
        <v>7.2271604652642418</v>
      </c>
      <c r="H47" s="246">
        <v>8.0431170976846644</v>
      </c>
      <c r="I47" s="246">
        <v>7.578497371783893</v>
      </c>
      <c r="J47" s="246">
        <v>6.7198768956650268</v>
      </c>
      <c r="K47" s="246">
        <v>7.7306944292503861</v>
      </c>
      <c r="L47" s="246">
        <v>7.1240683090188419</v>
      </c>
    </row>
    <row r="48" spans="3:12" hidden="1" outlineLevel="1">
      <c r="C48" s="34" t="s">
        <v>35</v>
      </c>
      <c r="D48" s="246">
        <v>8.39</v>
      </c>
      <c r="E48" s="246">
        <v>8.89</v>
      </c>
      <c r="F48" s="246">
        <v>8.66</v>
      </c>
      <c r="G48" s="246">
        <v>7.9285475633621303</v>
      </c>
      <c r="H48" s="246">
        <v>9.4722458628841615</v>
      </c>
      <c r="I48" s="246">
        <v>8.5753049638084526</v>
      </c>
      <c r="J48" s="246">
        <v>7.2189774087514964</v>
      </c>
      <c r="K48" s="246">
        <v>9.080218882842729</v>
      </c>
      <c r="L48" s="246">
        <v>7.9330001493179685</v>
      </c>
    </row>
    <row r="49" spans="3:12" hidden="1" outlineLevel="1">
      <c r="C49" s="34" t="s">
        <v>36</v>
      </c>
      <c r="D49" s="246">
        <v>7.65</v>
      </c>
      <c r="E49" s="246">
        <v>8.4700000000000006</v>
      </c>
      <c r="F49" s="246">
        <v>8.09</v>
      </c>
      <c r="G49" s="246">
        <v>7.3415390245740184</v>
      </c>
      <c r="H49" s="246">
        <v>8.8102369292047307</v>
      </c>
      <c r="I49" s="246">
        <v>7.9754544926170761</v>
      </c>
      <c r="J49" s="246">
        <v>6.861529837972455</v>
      </c>
      <c r="K49" s="246">
        <v>8.5684325302462625</v>
      </c>
      <c r="L49" s="246">
        <v>7.533085978591493</v>
      </c>
    </row>
    <row r="50" spans="3:12" hidden="1" outlineLevel="1">
      <c r="C50" s="34" t="s">
        <v>37</v>
      </c>
      <c r="D50" s="246">
        <v>8.14</v>
      </c>
      <c r="E50" s="246">
        <v>8.6</v>
      </c>
      <c r="F50" s="246">
        <v>8.4</v>
      </c>
      <c r="G50" s="246">
        <v>7.7142484382434651</v>
      </c>
      <c r="H50" s="246">
        <v>8.5363290868817252</v>
      </c>
      <c r="I50" s="246">
        <v>8.1059339399507664</v>
      </c>
      <c r="J50" s="246">
        <v>7.2925896752520405</v>
      </c>
      <c r="K50" s="246">
        <v>8.7033147233623076</v>
      </c>
      <c r="L50" s="246">
        <v>7.9012655691175775</v>
      </c>
    </row>
    <row r="51" spans="3:12" hidden="1" outlineLevel="1">
      <c r="C51" s="34" t="s">
        <v>38</v>
      </c>
      <c r="D51" s="246">
        <v>8.41</v>
      </c>
      <c r="E51" s="246">
        <v>8.94</v>
      </c>
      <c r="F51" s="246">
        <v>8.7200000000000006</v>
      </c>
      <c r="G51" s="246">
        <v>7.94677971056863</v>
      </c>
      <c r="H51" s="246">
        <v>9.137476580758559</v>
      </c>
      <c r="I51" s="246">
        <v>8.5134795585053897</v>
      </c>
      <c r="J51" s="246">
        <v>7.5315781664715873</v>
      </c>
      <c r="K51" s="246">
        <v>9.4419420689655169</v>
      </c>
      <c r="L51" s="246">
        <v>8.3484333051811106</v>
      </c>
    </row>
    <row r="52" spans="3:12" hidden="1" outlineLevel="1">
      <c r="C52" s="34" t="s">
        <v>39</v>
      </c>
      <c r="D52" s="246">
        <v>8.85</v>
      </c>
      <c r="E52" s="246">
        <v>9.83</v>
      </c>
      <c r="F52" s="246">
        <v>9.39</v>
      </c>
      <c r="G52" s="246">
        <v>8.9176826011087229</v>
      </c>
      <c r="H52" s="246">
        <v>10.129874098096542</v>
      </c>
      <c r="I52" s="246">
        <v>9.4762947104322475</v>
      </c>
      <c r="J52" s="246">
        <v>8.3597658103436583</v>
      </c>
      <c r="K52" s="246">
        <v>10.348010848852571</v>
      </c>
      <c r="L52" s="246">
        <v>9.1952442241468244</v>
      </c>
    </row>
    <row r="53" spans="3:12" collapsed="1">
      <c r="C53" s="41">
        <v>2007</v>
      </c>
      <c r="D53" s="251">
        <v>8.1699881354329644</v>
      </c>
      <c r="E53" s="251">
        <v>8.8259431486702553</v>
      </c>
      <c r="F53" s="251">
        <v>8.5343408828362701</v>
      </c>
      <c r="G53" s="251">
        <v>7.9121208416847537</v>
      </c>
      <c r="H53" s="251">
        <v>8.9517958338262247</v>
      </c>
      <c r="I53" s="251">
        <v>8.3826456592935799</v>
      </c>
      <c r="J53" s="251">
        <v>7.315456957864213</v>
      </c>
      <c r="K53" s="251">
        <v>8.8378839707738877</v>
      </c>
      <c r="L53" s="251">
        <v>7.9448414634885607</v>
      </c>
    </row>
    <row r="54" spans="3:12" hidden="1" outlineLevel="1">
      <c r="C54" s="34" t="s">
        <v>28</v>
      </c>
      <c r="D54" s="246">
        <v>8.1300000000000008</v>
      </c>
      <c r="E54" s="246">
        <v>8.66</v>
      </c>
      <c r="F54" s="246">
        <v>8.43</v>
      </c>
      <c r="G54" s="246">
        <v>7.8086184344869833</v>
      </c>
      <c r="H54" s="246">
        <v>8.5274072561513936</v>
      </c>
      <c r="I54" s="246">
        <v>8.1528329019269492</v>
      </c>
      <c r="J54" s="246">
        <v>7.2528910387519732</v>
      </c>
      <c r="K54" s="246">
        <v>8.6288749818075967</v>
      </c>
      <c r="L54" s="246">
        <v>7.8535863971272892</v>
      </c>
    </row>
    <row r="55" spans="3:12" hidden="1" outlineLevel="1">
      <c r="C55" s="34" t="s">
        <v>29</v>
      </c>
      <c r="D55" s="246">
        <v>7.83</v>
      </c>
      <c r="E55" s="246">
        <v>9.81</v>
      </c>
      <c r="F55" s="246">
        <v>8.91</v>
      </c>
      <c r="G55" s="246">
        <v>7.8803334803803864</v>
      </c>
      <c r="H55" s="246">
        <v>9.7703596271754964</v>
      </c>
      <c r="I55" s="246">
        <v>8.7275245328362576</v>
      </c>
      <c r="J55" s="246">
        <v>7.3103328993139902</v>
      </c>
      <c r="K55" s="246">
        <v>9.7294296213452629</v>
      </c>
      <c r="L55" s="246">
        <v>8.2904838198813042</v>
      </c>
    </row>
    <row r="56" spans="3:12" hidden="1" outlineLevel="1">
      <c r="C56" s="34" t="s">
        <v>30</v>
      </c>
      <c r="D56" s="246">
        <v>7.24</v>
      </c>
      <c r="E56" s="246">
        <v>8.65</v>
      </c>
      <c r="F56" s="246">
        <v>7.99</v>
      </c>
      <c r="G56" s="246">
        <v>7.3681348349274911</v>
      </c>
      <c r="H56" s="246">
        <v>8.543357264322319</v>
      </c>
      <c r="I56" s="246">
        <v>7.9013944301797352</v>
      </c>
      <c r="J56" s="246">
        <v>6.9720154052692225</v>
      </c>
      <c r="K56" s="246">
        <v>8.3815583091522239</v>
      </c>
      <c r="L56" s="246">
        <v>7.5615202484548449</v>
      </c>
    </row>
    <row r="57" spans="3:12" hidden="1" outlineLevel="1">
      <c r="C57" s="34" t="s">
        <v>31</v>
      </c>
      <c r="D57" s="246">
        <v>7.82</v>
      </c>
      <c r="E57" s="246">
        <v>8.6999999999999993</v>
      </c>
      <c r="F57" s="246">
        <v>8.2799999999999994</v>
      </c>
      <c r="G57" s="246">
        <v>7.6964461994077</v>
      </c>
      <c r="H57" s="246">
        <v>8.3125758702436112</v>
      </c>
      <c r="I57" s="246">
        <v>7.9784745718333703</v>
      </c>
      <c r="J57" s="246">
        <v>7.1137429583043188</v>
      </c>
      <c r="K57" s="246">
        <v>8.0849735334299524</v>
      </c>
      <c r="L57" s="246">
        <v>7.5167569827946696</v>
      </c>
    </row>
    <row r="58" spans="3:12" hidden="1" outlineLevel="1">
      <c r="C58" s="34" t="s">
        <v>32</v>
      </c>
      <c r="D58" s="246">
        <v>8.5299999999999994</v>
      </c>
      <c r="E58" s="246">
        <v>10.029999999999999</v>
      </c>
      <c r="F58" s="246">
        <v>9.3699999999999992</v>
      </c>
      <c r="G58" s="246">
        <v>8.582322089426933</v>
      </c>
      <c r="H58" s="246">
        <v>9.9772864832148027</v>
      </c>
      <c r="I58" s="246">
        <v>9.2403179223904335</v>
      </c>
      <c r="J58" s="246">
        <v>7.8349005616822618</v>
      </c>
      <c r="K58" s="246">
        <v>9.4413085283377622</v>
      </c>
      <c r="L58" s="246">
        <v>8.5323330813003402</v>
      </c>
    </row>
    <row r="59" spans="3:12" hidden="1" outlineLevel="1">
      <c r="C59" s="34" t="s">
        <v>33</v>
      </c>
      <c r="D59" s="246">
        <v>8.93</v>
      </c>
      <c r="E59" s="246">
        <v>9.84</v>
      </c>
      <c r="F59" s="246">
        <v>9.44</v>
      </c>
      <c r="G59" s="246">
        <v>8.5787495221509573</v>
      </c>
      <c r="H59" s="246">
        <v>9.568601254638093</v>
      </c>
      <c r="I59" s="246">
        <v>9.0404829283907393</v>
      </c>
      <c r="J59" s="246">
        <v>7.7226385088184308</v>
      </c>
      <c r="K59" s="246">
        <v>9.0453183737763219</v>
      </c>
      <c r="L59" s="246">
        <v>8.2857186935611935</v>
      </c>
    </row>
    <row r="60" spans="3:12" hidden="1" outlineLevel="1">
      <c r="C60" s="34" t="s">
        <v>34</v>
      </c>
      <c r="D60" s="246">
        <v>8.42</v>
      </c>
      <c r="E60" s="246">
        <v>8.39</v>
      </c>
      <c r="F60" s="246">
        <v>8.41</v>
      </c>
      <c r="G60" s="246">
        <v>7.8731345025145565</v>
      </c>
      <c r="H60" s="246">
        <v>8.1369015989565714</v>
      </c>
      <c r="I60" s="246">
        <v>7.9939710852362724</v>
      </c>
      <c r="J60" s="246">
        <v>7.2318359075385326</v>
      </c>
      <c r="K60" s="246">
        <v>7.86111439925594</v>
      </c>
      <c r="L60" s="246">
        <v>7.4944380279404124</v>
      </c>
    </row>
    <row r="61" spans="3:12" hidden="1" outlineLevel="1">
      <c r="C61" s="34" t="s">
        <v>35</v>
      </c>
      <c r="D61" s="246">
        <v>8.2200000000000006</v>
      </c>
      <c r="E61" s="246">
        <v>9.11</v>
      </c>
      <c r="F61" s="246">
        <v>8.68</v>
      </c>
      <c r="G61" s="246">
        <v>7.8945974543496957</v>
      </c>
      <c r="H61" s="246">
        <v>9.2654279802373214</v>
      </c>
      <c r="I61" s="246">
        <v>8.4742584299356469</v>
      </c>
      <c r="J61" s="246">
        <v>7.3574024025965628</v>
      </c>
      <c r="K61" s="246">
        <v>8.8824645600038785</v>
      </c>
      <c r="L61" s="246">
        <v>7.9424678133252566</v>
      </c>
    </row>
    <row r="62" spans="3:12" hidden="1" outlineLevel="1">
      <c r="C62" s="34" t="s">
        <v>36</v>
      </c>
      <c r="D62" s="246">
        <v>7.32</v>
      </c>
      <c r="E62" s="246">
        <v>8.4600000000000009</v>
      </c>
      <c r="F62" s="246">
        <v>7.94</v>
      </c>
      <c r="G62" s="246">
        <v>7.3372622410081183</v>
      </c>
      <c r="H62" s="246">
        <v>8.6607313036063598</v>
      </c>
      <c r="I62" s="246">
        <v>7.9203589936245207</v>
      </c>
      <c r="J62" s="246">
        <v>6.9023675695302238</v>
      </c>
      <c r="K62" s="246">
        <v>8.4061503393572661</v>
      </c>
      <c r="L62" s="246">
        <v>7.5197519854800294</v>
      </c>
    </row>
    <row r="63" spans="3:12" hidden="1" outlineLevel="1">
      <c r="C63" s="34" t="s">
        <v>37</v>
      </c>
      <c r="D63" s="246">
        <v>8.33</v>
      </c>
      <c r="E63" s="246">
        <v>8.9600000000000009</v>
      </c>
      <c r="F63" s="246">
        <v>8.6999999999999993</v>
      </c>
      <c r="G63" s="246">
        <v>8.0930296274409734</v>
      </c>
      <c r="H63" s="246">
        <v>8.8645960787952234</v>
      </c>
      <c r="I63" s="246">
        <v>8.4640761645547027</v>
      </c>
      <c r="J63" s="246">
        <v>7.6643628247829731</v>
      </c>
      <c r="K63" s="246">
        <v>8.974658575808073</v>
      </c>
      <c r="L63" s="246">
        <v>8.2385084387826346</v>
      </c>
    </row>
    <row r="64" spans="3:12" hidden="1" outlineLevel="1">
      <c r="C64" s="34" t="s">
        <v>38</v>
      </c>
      <c r="D64" s="246">
        <v>8.43</v>
      </c>
      <c r="E64" s="246">
        <v>9.66</v>
      </c>
      <c r="F64" s="246">
        <v>9.16</v>
      </c>
      <c r="G64" s="246">
        <v>8.1975867911122986</v>
      </c>
      <c r="H64" s="246">
        <v>9.2766302584622036</v>
      </c>
      <c r="I64" s="246">
        <v>8.7245740595757368</v>
      </c>
      <c r="J64" s="246">
        <v>7.6784499102820192</v>
      </c>
      <c r="K64" s="246">
        <v>9.4987507891882554</v>
      </c>
      <c r="L64" s="246">
        <v>8.4785502344567174</v>
      </c>
    </row>
    <row r="65" spans="3:12" hidden="1" outlineLevel="1">
      <c r="C65" s="34" t="s">
        <v>39</v>
      </c>
      <c r="D65" s="246">
        <v>8.66</v>
      </c>
      <c r="E65" s="246">
        <v>9.09</v>
      </c>
      <c r="F65" s="246">
        <v>8.91</v>
      </c>
      <c r="G65" s="246">
        <v>8.8686465886399919</v>
      </c>
      <c r="H65" s="246">
        <v>9.4481899273711107</v>
      </c>
      <c r="I65" s="246">
        <v>9.1492004837817635</v>
      </c>
      <c r="J65" s="246">
        <v>8.3304498640344296</v>
      </c>
      <c r="K65" s="246">
        <v>9.6557114846087213</v>
      </c>
      <c r="L65" s="246">
        <v>8.9218626246721655</v>
      </c>
    </row>
    <row r="66" spans="3:12" collapsed="1">
      <c r="C66" s="41">
        <v>2006</v>
      </c>
      <c r="D66" s="251">
        <v>8.129897341359122</v>
      </c>
      <c r="E66" s="251">
        <v>9.1206022318859947</v>
      </c>
      <c r="F66" s="251">
        <v>8.6815614716578047</v>
      </c>
      <c r="G66" s="251">
        <v>8.0043308412748715</v>
      </c>
      <c r="H66" s="251">
        <v>9.0340486037802474</v>
      </c>
      <c r="I66" s="251">
        <v>8.4812599935262636</v>
      </c>
      <c r="J66" s="251">
        <v>7.4390114382072561</v>
      </c>
      <c r="K66" s="251">
        <v>8.8865936288321663</v>
      </c>
      <c r="L66" s="251">
        <v>8.0514511706356231</v>
      </c>
    </row>
    <row r="67" spans="3:12" ht="15" customHeight="1">
      <c r="C67" s="576" t="s">
        <v>67</v>
      </c>
      <c r="D67" s="577"/>
      <c r="E67" s="577"/>
      <c r="F67" s="577"/>
      <c r="G67" s="577"/>
      <c r="H67" s="577"/>
      <c r="I67" s="577"/>
      <c r="J67" s="577"/>
      <c r="K67" s="577"/>
      <c r="L67" s="578"/>
    </row>
  </sheetData>
  <mergeCells count="6">
    <mergeCell ref="C67:L67"/>
    <mergeCell ref="C3:L3"/>
    <mergeCell ref="C4:C5"/>
    <mergeCell ref="D4:F4"/>
    <mergeCell ref="G4:I4"/>
    <mergeCell ref="J4:L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C2:L58"/>
  <sheetViews>
    <sheetView showGridLines="0" zoomScaleNormal="100" workbookViewId="0"/>
  </sheetViews>
  <sheetFormatPr baseColWidth="10" defaultRowHeight="15" outlineLevelRow="1"/>
  <cols>
    <col min="1" max="1" width="14.7109375" style="83" customWidth="1"/>
    <col min="2" max="4" width="11.42578125" style="83"/>
    <col min="5" max="5" width="13.85546875" style="83" customWidth="1"/>
    <col min="6" max="7" width="11.42578125" style="83"/>
    <col min="8" max="8" width="14.140625" style="83" customWidth="1"/>
    <col min="9" max="10" width="11.42578125" style="83"/>
    <col min="11" max="11" width="14.28515625" style="83" customWidth="1"/>
    <col min="12" max="16384" width="11.42578125" style="83"/>
  </cols>
  <sheetData>
    <row r="2" spans="3:12" ht="44.25" customHeight="1"/>
    <row r="3" spans="3:12" ht="27" customHeight="1">
      <c r="C3" s="579" t="s">
        <v>493</v>
      </c>
      <c r="D3" s="579"/>
      <c r="E3" s="579"/>
      <c r="F3" s="579"/>
      <c r="G3" s="579"/>
      <c r="H3" s="579"/>
      <c r="I3" s="579"/>
      <c r="J3" s="579"/>
      <c r="K3" s="579"/>
      <c r="L3" s="579"/>
    </row>
    <row r="4" spans="3:12" ht="15" customHeight="1">
      <c r="C4" s="580"/>
      <c r="D4" s="582" t="s">
        <v>74</v>
      </c>
      <c r="E4" s="583"/>
      <c r="F4" s="583"/>
      <c r="G4" s="582" t="s">
        <v>77</v>
      </c>
      <c r="H4" s="583"/>
      <c r="I4" s="583"/>
      <c r="J4" s="582" t="s">
        <v>78</v>
      </c>
      <c r="K4" s="583"/>
      <c r="L4" s="583"/>
    </row>
    <row r="5" spans="3:12" ht="30">
      <c r="C5" s="581"/>
      <c r="D5" s="107" t="s">
        <v>79</v>
      </c>
      <c r="E5" s="107" t="s">
        <v>80</v>
      </c>
      <c r="F5" s="107" t="s">
        <v>59</v>
      </c>
      <c r="G5" s="107" t="s">
        <v>79</v>
      </c>
      <c r="H5" s="107" t="s">
        <v>80</v>
      </c>
      <c r="I5" s="107" t="s">
        <v>59</v>
      </c>
      <c r="J5" s="107" t="s">
        <v>81</v>
      </c>
      <c r="K5" s="107" t="s">
        <v>80</v>
      </c>
      <c r="L5" s="107" t="s">
        <v>27</v>
      </c>
    </row>
    <row r="6" spans="3:12">
      <c r="C6" s="34" t="s">
        <v>28</v>
      </c>
      <c r="D6" s="246">
        <v>-7.7320076895350232</v>
      </c>
      <c r="E6" s="246">
        <v>-8.7442520204519223</v>
      </c>
      <c r="F6" s="246">
        <v>-8.2870722089573832</v>
      </c>
      <c r="G6" s="246">
        <v>-7.647645896907469</v>
      </c>
      <c r="H6" s="246">
        <v>-8.9267159840666856</v>
      </c>
      <c r="I6" s="246">
        <v>-8.2142421610205574</v>
      </c>
      <c r="J6" s="246">
        <v>-7.2901726544966161</v>
      </c>
      <c r="K6" s="246">
        <v>-8.8860925348156901</v>
      </c>
      <c r="L6" s="246">
        <v>-7.9367702362837926</v>
      </c>
    </row>
    <row r="7" spans="3:12">
      <c r="C7" s="34" t="s">
        <v>29</v>
      </c>
      <c r="D7" s="246">
        <v>-7.9103850690061863</v>
      </c>
      <c r="E7" s="246">
        <v>-8.7897694848427204</v>
      </c>
      <c r="F7" s="246">
        <v>-8.3894174610949914</v>
      </c>
      <c r="G7" s="246">
        <v>-7.9327985684756115</v>
      </c>
      <c r="H7" s="246">
        <v>-9.0574416078218363</v>
      </c>
      <c r="I7" s="246">
        <v>-8.4229303088218401</v>
      </c>
      <c r="J7" s="246">
        <v>-7.4100813325756496</v>
      </c>
      <c r="K7" s="246">
        <v>-9.0653683966319587</v>
      </c>
      <c r="L7" s="246">
        <v>-8.0625494214662652</v>
      </c>
    </row>
    <row r="8" spans="3:12">
      <c r="C8" s="34" t="s">
        <v>30</v>
      </c>
      <c r="D8" s="246">
        <v>-7.8665260067883684</v>
      </c>
      <c r="E8" s="246">
        <v>-7.5250316904034005</v>
      </c>
      <c r="F8" s="246">
        <v>-7.6781507074695625</v>
      </c>
      <c r="G8" s="246">
        <v>-7.2524717669288572</v>
      </c>
      <c r="H8" s="246">
        <v>-7.738816860895497</v>
      </c>
      <c r="I8" s="246">
        <v>-7.4654537371217575</v>
      </c>
      <c r="J8" s="246">
        <v>-6.7678373582799498</v>
      </c>
      <c r="K8" s="246">
        <v>-7.6013957581090512</v>
      </c>
      <c r="L8" s="246">
        <v>-7.1071007802485235</v>
      </c>
    </row>
    <row r="9" spans="3:12">
      <c r="C9" s="34" t="s">
        <v>31</v>
      </c>
      <c r="D9" s="246">
        <v>-8.01</v>
      </c>
      <c r="E9" s="246">
        <v>-8.1199999999999992</v>
      </c>
      <c r="F9" s="246">
        <v>-8.07</v>
      </c>
      <c r="G9" s="246">
        <v>-7.8443567980311109</v>
      </c>
      <c r="H9" s="246">
        <v>-8.4102280016327491</v>
      </c>
      <c r="I9" s="246">
        <v>-8.0882595832076642</v>
      </c>
      <c r="J9" s="246">
        <v>-7.3129138453480973</v>
      </c>
      <c r="K9" s="246">
        <v>-8.21835772195546</v>
      </c>
      <c r="L9" s="246">
        <v>-7.6717182268346251</v>
      </c>
    </row>
    <row r="10" spans="3:12">
      <c r="C10" s="34" t="s">
        <v>32</v>
      </c>
      <c r="D10" s="246">
        <v>0.29632969344510762</v>
      </c>
      <c r="E10" s="246">
        <v>0.36407481756775084</v>
      </c>
      <c r="F10" s="246">
        <v>0.29930192224309948</v>
      </c>
      <c r="G10" s="246">
        <v>-4.0870041449303507E-2</v>
      </c>
      <c r="H10" s="246">
        <v>0.5794662652116358</v>
      </c>
      <c r="I10" s="246">
        <v>0.1951265757236964</v>
      </c>
      <c r="J10" s="246">
        <v>-0.10103355096310285</v>
      </c>
      <c r="K10" s="246">
        <v>0.52831132259668934</v>
      </c>
      <c r="L10" s="246">
        <v>0.11516134485567786</v>
      </c>
    </row>
    <row r="11" spans="3:12">
      <c r="C11" s="34" t="s">
        <v>33</v>
      </c>
      <c r="D11" s="246">
        <v>-5.5186969488414839E-2</v>
      </c>
      <c r="E11" s="246">
        <v>1.437152685895704E-2</v>
      </c>
      <c r="F11" s="246">
        <v>-2.0309942462263919E-2</v>
      </c>
      <c r="G11" s="246">
        <v>-8.8844020215264052E-2</v>
      </c>
      <c r="H11" s="246">
        <v>-0.26292667736506825</v>
      </c>
      <c r="I11" s="246">
        <v>-0.16601614379322349</v>
      </c>
      <c r="J11" s="246">
        <v>-3.4519044519015551E-2</v>
      </c>
      <c r="K11" s="246">
        <v>-0.2242371700401673</v>
      </c>
      <c r="L11" s="246">
        <v>-0.11217931684364846</v>
      </c>
    </row>
    <row r="12" spans="3:12">
      <c r="C12" s="34" t="s">
        <v>34</v>
      </c>
      <c r="D12" s="246">
        <v>-0.25903621865811122</v>
      </c>
      <c r="E12" s="246">
        <v>-8.1161965836682448E-2</v>
      </c>
      <c r="F12" s="246">
        <v>-0.16333999100118035</v>
      </c>
      <c r="G12" s="246">
        <v>-0.22225727176695109</v>
      </c>
      <c r="H12" s="246">
        <v>-0.25945265178804</v>
      </c>
      <c r="I12" s="246">
        <v>-0.23747166255569052</v>
      </c>
      <c r="J12" s="246">
        <v>-0.1855453199294157</v>
      </c>
      <c r="K12" s="246">
        <v>-0.32547350974693146</v>
      </c>
      <c r="L12" s="246">
        <v>-0.24405449738538287</v>
      </c>
    </row>
    <row r="13" spans="3:12">
      <c r="C13" s="34" t="s">
        <v>35</v>
      </c>
      <c r="D13" s="246">
        <v>-9.6441825732932251E-2</v>
      </c>
      <c r="E13" s="246">
        <v>0.10373449249010314</v>
      </c>
      <c r="F13" s="246">
        <v>1.6145009638458774E-2</v>
      </c>
      <c r="G13" s="246">
        <v>-0.16051943533214708</v>
      </c>
      <c r="H13" s="246">
        <v>0.16920592954509228</v>
      </c>
      <c r="I13" s="246">
        <v>-5.2852132352002812E-2</v>
      </c>
      <c r="J13" s="246">
        <v>-0.14660521331165466</v>
      </c>
      <c r="K13" s="246">
        <v>2.274621958654155E-2</v>
      </c>
      <c r="L13" s="246">
        <v>-0.11244154591918765</v>
      </c>
    </row>
    <row r="14" spans="3:12">
      <c r="C14" s="34" t="s">
        <v>36</v>
      </c>
      <c r="D14" s="246">
        <v>-0.46214834107893754</v>
      </c>
      <c r="E14" s="246">
        <v>-0.95244496013328561</v>
      </c>
      <c r="F14" s="246">
        <v>-0.73422737701143959</v>
      </c>
      <c r="G14" s="246">
        <v>-0.52597111516537076</v>
      </c>
      <c r="H14" s="246">
        <v>-0.93029832365466003</v>
      </c>
      <c r="I14" s="246">
        <v>-0.70577873915330169</v>
      </c>
      <c r="J14" s="246">
        <v>-0.42524343742512194</v>
      </c>
      <c r="K14" s="246">
        <v>-0.78518388368142755</v>
      </c>
      <c r="L14" s="246">
        <v>-0.57395942028339419</v>
      </c>
    </row>
    <row r="15" spans="3:12">
      <c r="C15" s="34" t="s">
        <v>37</v>
      </c>
      <c r="D15" s="246">
        <v>-0.10645111274982533</v>
      </c>
      <c r="E15" s="246">
        <v>0.39281419910324722</v>
      </c>
      <c r="F15" s="246">
        <v>0.17077555033411684</v>
      </c>
      <c r="G15" s="246">
        <v>-0.26203149374388524</v>
      </c>
      <c r="H15" s="246">
        <v>0.10030095317799592</v>
      </c>
      <c r="I15" s="246">
        <v>-0.12499997548251329</v>
      </c>
      <c r="J15" s="246">
        <v>-0.23468498542983607</v>
      </c>
      <c r="K15" s="246">
        <v>3.1903016539176932E-2</v>
      </c>
      <c r="L15" s="246">
        <v>-0.16314077236224556</v>
      </c>
    </row>
    <row r="16" spans="3:12">
      <c r="C16" s="34" t="s">
        <v>38</v>
      </c>
      <c r="D16" s="246">
        <v>-0.33000000000000007</v>
      </c>
      <c r="E16" s="246">
        <v>7.0000000000000284E-2</v>
      </c>
      <c r="F16" s="246">
        <v>-0.12000000000000099</v>
      </c>
      <c r="G16" s="246">
        <v>7.7545372683585079E-2</v>
      </c>
      <c r="H16" s="246">
        <v>0.26306787521389197</v>
      </c>
      <c r="I16" s="246">
        <v>0.13421662234349441</v>
      </c>
      <c r="J16" s="246">
        <v>0.12852796120831211</v>
      </c>
      <c r="K16" s="246">
        <v>0.14248309602542797</v>
      </c>
      <c r="L16" s="246">
        <v>9.1010892234356433E-2</v>
      </c>
    </row>
    <row r="17" spans="3:12">
      <c r="C17" s="34" t="s">
        <v>39</v>
      </c>
      <c r="D17" s="246">
        <v>-1.6000000000000014</v>
      </c>
      <c r="E17" s="246">
        <v>-9.9999999999999645E-2</v>
      </c>
      <c r="F17" s="246">
        <v>-0.72999999999999865</v>
      </c>
      <c r="G17" s="246">
        <v>-0.90450775894349533</v>
      </c>
      <c r="H17" s="246">
        <v>4.120547888092041E-2</v>
      </c>
      <c r="I17" s="246">
        <v>-0.48462769164846975</v>
      </c>
      <c r="J17" s="246">
        <v>-0.72706221916349012</v>
      </c>
      <c r="K17" s="246">
        <v>-0.19922475192644207</v>
      </c>
      <c r="L17" s="246">
        <v>-0.54008672154370707</v>
      </c>
    </row>
    <row r="18" spans="3:12" ht="30">
      <c r="C18" s="37" t="s">
        <v>453</v>
      </c>
      <c r="D18" s="248">
        <v>-0.28328384528913286</v>
      </c>
      <c r="E18" s="248">
        <v>-3.4285059995635692E-2</v>
      </c>
      <c r="F18" s="248">
        <v>-0.15259217531319447</v>
      </c>
      <c r="G18" s="248">
        <v>-0.26128944599847426</v>
      </c>
      <c r="H18" s="248">
        <v>-6.098676512653789E-2</v>
      </c>
      <c r="I18" s="248">
        <v>-0.19078401052901839</v>
      </c>
      <c r="J18" s="248">
        <v>-0.21166406528729187</v>
      </c>
      <c r="K18" s="248">
        <v>-0.12276891898460285</v>
      </c>
      <c r="L18" s="248">
        <v>-0.19910009287448016</v>
      </c>
    </row>
    <row r="19" spans="3:12" hidden="1" outlineLevel="1">
      <c r="C19" s="34" t="s">
        <v>28</v>
      </c>
      <c r="D19" s="246">
        <v>-1.0879923104649771</v>
      </c>
      <c r="E19" s="246">
        <v>-2.5747979548077282E-2</v>
      </c>
      <c r="F19" s="246">
        <v>-0.50292779104261598</v>
      </c>
      <c r="G19" s="246">
        <v>-0.5739139458281981</v>
      </c>
      <c r="H19" s="246">
        <v>8.1845405397489301E-2</v>
      </c>
      <c r="I19" s="246">
        <v>-0.30249697290214073</v>
      </c>
      <c r="J19" s="246">
        <v>-0.34408678266794368</v>
      </c>
      <c r="K19" s="246">
        <v>-3.4405658325063371E-2</v>
      </c>
      <c r="L19" s="246">
        <v>-0.24934493108455857</v>
      </c>
    </row>
    <row r="20" spans="3:12" hidden="1" outlineLevel="1">
      <c r="C20" s="34" t="s">
        <v>29</v>
      </c>
      <c r="D20" s="246">
        <v>8.0385069006186249E-2</v>
      </c>
      <c r="E20" s="246">
        <v>0.46976948484272008</v>
      </c>
      <c r="F20" s="246">
        <v>0.26941746109499221</v>
      </c>
      <c r="G20" s="246">
        <v>-3.0477109765696397E-3</v>
      </c>
      <c r="H20" s="246">
        <v>0.61896632038537724</v>
      </c>
      <c r="I20" s="246">
        <v>0.24800718551765044</v>
      </c>
      <c r="J20" s="246">
        <v>5.7586759970297052E-2</v>
      </c>
      <c r="K20" s="246">
        <v>0.48438029593311072</v>
      </c>
      <c r="L20" s="246">
        <v>0.18277918938214022</v>
      </c>
    </row>
    <row r="21" spans="3:12" hidden="1" outlineLevel="1">
      <c r="C21" s="34" t="s">
        <v>30</v>
      </c>
      <c r="D21" s="246">
        <v>-3.3473993211631914E-2</v>
      </c>
      <c r="E21" s="246">
        <v>-0.35496830959659942</v>
      </c>
      <c r="F21" s="246">
        <v>-0.21184929253043716</v>
      </c>
      <c r="G21" s="246">
        <v>-0.445560607133479</v>
      </c>
      <c r="H21" s="246">
        <v>-0.24011052583201664</v>
      </c>
      <c r="I21" s="246">
        <v>-0.36037580869627295</v>
      </c>
      <c r="J21" s="246">
        <v>-0.33369121226230103</v>
      </c>
      <c r="K21" s="246">
        <v>-0.33378897410126651</v>
      </c>
      <c r="L21" s="246">
        <v>-0.34152400107212966</v>
      </c>
    </row>
    <row r="22" spans="3:12" hidden="1" outlineLevel="1">
      <c r="C22" s="34" t="s">
        <v>31</v>
      </c>
      <c r="D22" s="246">
        <v>-0.14000000000000057</v>
      </c>
      <c r="E22" s="246">
        <v>-0.91999999999999993</v>
      </c>
      <c r="F22" s="246">
        <v>-0.54999999999999893</v>
      </c>
      <c r="G22" s="246">
        <v>-0.27299240428061822</v>
      </c>
      <c r="H22" s="246">
        <v>-0.46652163776223965</v>
      </c>
      <c r="I22" s="246">
        <v>-0.35056312750501384</v>
      </c>
      <c r="J22" s="246">
        <v>-9.1512638643562738E-2</v>
      </c>
      <c r="K22" s="246">
        <v>-0.44065285536221666</v>
      </c>
      <c r="L22" s="246">
        <v>-0.21702075706506818</v>
      </c>
    </row>
    <row r="23" spans="3:12" hidden="1" outlineLevel="1">
      <c r="C23" s="34" t="s">
        <v>32</v>
      </c>
      <c r="D23" s="246">
        <v>-0.5</v>
      </c>
      <c r="E23" s="246">
        <v>-0.28999999999999915</v>
      </c>
      <c r="F23" s="246">
        <v>-0.38000000000000078</v>
      </c>
      <c r="G23" s="246">
        <v>-0.24180206705925755</v>
      </c>
      <c r="H23" s="246">
        <v>-0.15216790668887192</v>
      </c>
      <c r="I23" s="246">
        <v>-0.20474199130310922</v>
      </c>
      <c r="J23" s="246">
        <v>-0.1495552246762033</v>
      </c>
      <c r="K23" s="246">
        <v>-0.21698179020839881</v>
      </c>
      <c r="L23" s="246">
        <v>-0.18507603992445709</v>
      </c>
    </row>
    <row r="24" spans="3:12" hidden="1" outlineLevel="1">
      <c r="C24" s="34" t="s">
        <v>33</v>
      </c>
      <c r="D24" s="246">
        <v>-0.42999999999999972</v>
      </c>
      <c r="E24" s="246">
        <v>-1.2999999999999998</v>
      </c>
      <c r="F24" s="246">
        <v>-0.91999999999999993</v>
      </c>
      <c r="G24" s="246">
        <v>-0.81723134480867987</v>
      </c>
      <c r="H24" s="246">
        <v>-1.2740168386172019</v>
      </c>
      <c r="I24" s="246">
        <v>-1.0171376188321801</v>
      </c>
      <c r="J24" s="246">
        <v>-0.59771187070422815</v>
      </c>
      <c r="K24" s="246">
        <v>-1.1273458897317878</v>
      </c>
      <c r="L24" s="246">
        <v>-0.81052783204716672</v>
      </c>
    </row>
    <row r="25" spans="3:12" hidden="1" outlineLevel="1">
      <c r="C25" s="34" t="s">
        <v>34</v>
      </c>
      <c r="D25" s="246">
        <v>0.18646364161478779</v>
      </c>
      <c r="E25" s="246">
        <v>-0.46919445822538286</v>
      </c>
      <c r="F25" s="246">
        <v>-0.17803293596662861</v>
      </c>
      <c r="G25" s="246">
        <v>-0.16072167395149783</v>
      </c>
      <c r="H25" s="246">
        <v>-0.6028524030535749</v>
      </c>
      <c r="I25" s="246">
        <v>-0.35259944095220419</v>
      </c>
      <c r="J25" s="246">
        <v>-0.15196295479627597</v>
      </c>
      <c r="K25" s="246">
        <v>-0.60405211872064335</v>
      </c>
      <c r="L25" s="246">
        <v>-0.32991360686646143</v>
      </c>
    </row>
    <row r="26" spans="3:12" hidden="1" outlineLevel="1">
      <c r="C26" s="34" t="s">
        <v>35</v>
      </c>
      <c r="D26" s="246">
        <v>0.27000000000000046</v>
      </c>
      <c r="E26" s="246">
        <v>-0.82999999999999918</v>
      </c>
      <c r="F26" s="246">
        <v>-0.29999999999999982</v>
      </c>
      <c r="G26" s="246">
        <v>-0.23026740847645133</v>
      </c>
      <c r="H26" s="246">
        <v>-0.61999880106223149</v>
      </c>
      <c r="I26" s="246">
        <v>-0.38216780283258611</v>
      </c>
      <c r="J26" s="246">
        <v>-0.13075903324522198</v>
      </c>
      <c r="K26" s="246">
        <v>-0.51162488603454825</v>
      </c>
      <c r="L26" s="246">
        <v>-0.26784965291272389</v>
      </c>
    </row>
    <row r="27" spans="3:12" hidden="1" outlineLevel="1">
      <c r="C27" s="34" t="s">
        <v>36</v>
      </c>
      <c r="D27" s="246">
        <v>-0.6899999999999995</v>
      </c>
      <c r="E27" s="246">
        <v>-1.25</v>
      </c>
      <c r="F27" s="246">
        <v>-0.99000000000000021</v>
      </c>
      <c r="G27" s="246">
        <v>-0.87913307240210781</v>
      </c>
      <c r="H27" s="246">
        <v>-1.1779683821771334</v>
      </c>
      <c r="I27" s="246">
        <v>-0.99658488854704519</v>
      </c>
      <c r="J27" s="246">
        <v>-0.84750200803790321</v>
      </c>
      <c r="K27" s="246">
        <v>-1.2266182343505418</v>
      </c>
      <c r="L27" s="246">
        <v>-0.98068060153978198</v>
      </c>
    </row>
    <row r="28" spans="3:12" hidden="1" outlineLevel="1">
      <c r="C28" s="34" t="s">
        <v>37</v>
      </c>
      <c r="D28" s="246">
        <v>0.1899999999999995</v>
      </c>
      <c r="E28" s="246">
        <v>-0.34000000000000163</v>
      </c>
      <c r="F28" s="246">
        <v>-0.12000000000000099</v>
      </c>
      <c r="G28" s="246">
        <v>0.28337695438373611</v>
      </c>
      <c r="H28" s="246">
        <v>-0.18465093527676224</v>
      </c>
      <c r="I28" s="246">
        <v>8.1705545878184793E-2</v>
      </c>
      <c r="J28" s="246">
        <v>0.36523768399174017</v>
      </c>
      <c r="K28" s="246">
        <v>-0.11958974280620538</v>
      </c>
      <c r="L28" s="246">
        <v>0.18320119444637939</v>
      </c>
    </row>
    <row r="29" spans="3:12" hidden="1" outlineLevel="1">
      <c r="C29" s="34" t="s">
        <v>38</v>
      </c>
      <c r="D29" s="246">
        <v>-0.24000000000000021</v>
      </c>
      <c r="E29" s="246">
        <v>9.9999999999999645E-2</v>
      </c>
      <c r="F29" s="246">
        <v>-3.9999999999999147E-2</v>
      </c>
      <c r="G29" s="246">
        <v>-0.14724556442667414</v>
      </c>
      <c r="H29" s="246">
        <v>0.24539392850557817</v>
      </c>
      <c r="I29" s="246">
        <v>1.980270616019375E-2</v>
      </c>
      <c r="J29" s="246">
        <v>-7.5831032424845013E-2</v>
      </c>
      <c r="K29" s="246">
        <v>0.18231226240488674</v>
      </c>
      <c r="L29" s="246">
        <v>1.1223057665395331E-2</v>
      </c>
    </row>
    <row r="30" spans="3:12" hidden="1" outlineLevel="1">
      <c r="C30" s="34" t="s">
        <v>39</v>
      </c>
      <c r="D30" s="246">
        <v>0.94000000000000128</v>
      </c>
      <c r="E30" s="246">
        <v>-0.98000000000000043</v>
      </c>
      <c r="F30" s="246">
        <v>-0.17999999999999972</v>
      </c>
      <c r="G30" s="246">
        <v>-1.3759821032293118E-2</v>
      </c>
      <c r="H30" s="246">
        <v>-1.1679674466206276</v>
      </c>
      <c r="I30" s="246">
        <v>-0.54351976928127854</v>
      </c>
      <c r="J30" s="246">
        <v>0.20892156471648171</v>
      </c>
      <c r="K30" s="246">
        <v>-1.0245406855186321</v>
      </c>
      <c r="L30" s="246">
        <v>-0.28937282598164771</v>
      </c>
    </row>
    <row r="31" spans="3:12" collapsed="1">
      <c r="C31" s="39">
        <v>2009</v>
      </c>
      <c r="D31" s="250">
        <v>-0.15066327090693754</v>
      </c>
      <c r="E31" s="250">
        <v>-0.50275231786443264</v>
      </c>
      <c r="F31" s="250">
        <v>-0.34935057569446926</v>
      </c>
      <c r="G31" s="250">
        <v>-0.2975138273765765</v>
      </c>
      <c r="H31" s="250">
        <v>-0.39408548699252322</v>
      </c>
      <c r="I31" s="250">
        <v>-0.34443394192406984</v>
      </c>
      <c r="J31" s="250">
        <v>-0.17987774204766449</v>
      </c>
      <c r="K31" s="250">
        <v>-0.40504562659523557</v>
      </c>
      <c r="L31" s="250">
        <v>-0.27434471765047785</v>
      </c>
    </row>
    <row r="32" spans="3:12" hidden="1" outlineLevel="1">
      <c r="C32" s="34" t="s">
        <v>28</v>
      </c>
      <c r="D32" s="246">
        <v>0.46000000000000085</v>
      </c>
      <c r="E32" s="246">
        <v>-0.16000000000000014</v>
      </c>
      <c r="F32" s="246">
        <v>8.9999999999999858E-2</v>
      </c>
      <c r="G32" s="246">
        <v>4.3601237274977223E-3</v>
      </c>
      <c r="H32" s="246">
        <v>-0.41351169797955833</v>
      </c>
      <c r="I32" s="246">
        <v>-0.19550582618449397</v>
      </c>
      <c r="J32" s="246">
        <v>0.13958468638461952</v>
      </c>
      <c r="K32" s="246">
        <v>-0.36060660263396827</v>
      </c>
      <c r="L32" s="246">
        <v>-7.8654324528276476E-2</v>
      </c>
    </row>
    <row r="33" spans="3:12" hidden="1" outlineLevel="1">
      <c r="C33" s="34" t="s">
        <v>29</v>
      </c>
      <c r="D33" s="246">
        <v>-0.23000000000000043</v>
      </c>
      <c r="E33" s="246">
        <v>-0.64000000000000057</v>
      </c>
      <c r="F33" s="246">
        <v>-0.45000000000000107</v>
      </c>
      <c r="G33" s="246">
        <v>-6.438831560778624E-3</v>
      </c>
      <c r="H33" s="246">
        <v>-0.24649223123271646</v>
      </c>
      <c r="I33" s="246">
        <v>-0.11650521979042061</v>
      </c>
      <c r="J33" s="246">
        <v>1.0109268589761911E-3</v>
      </c>
      <c r="K33" s="246">
        <v>-0.24363687997025885</v>
      </c>
      <c r="L33" s="246">
        <v>-9.6316581895286468E-2</v>
      </c>
    </row>
    <row r="34" spans="3:12" hidden="1" outlineLevel="1">
      <c r="C34" s="34" t="s">
        <v>30</v>
      </c>
      <c r="D34" s="246">
        <v>0.44000000000000039</v>
      </c>
      <c r="E34" s="246">
        <v>-0.20000000000000018</v>
      </c>
      <c r="F34" s="246">
        <v>8.9999999999999858E-2</v>
      </c>
      <c r="G34" s="246">
        <v>0.29899210071610582</v>
      </c>
      <c r="H34" s="246">
        <v>-0.39497832340446148</v>
      </c>
      <c r="I34" s="246">
        <v>-6.0015392652870148E-3</v>
      </c>
      <c r="J34" s="246">
        <v>0.28189813086283699</v>
      </c>
      <c r="K34" s="246">
        <v>-0.23946534230843763</v>
      </c>
      <c r="L34" s="246">
        <v>7.2366068803741967E-2</v>
      </c>
    </row>
    <row r="35" spans="3:12" hidden="1" outlineLevel="1">
      <c r="C35" s="34" t="s">
        <v>31</v>
      </c>
      <c r="D35" s="246">
        <v>9.9999999999999645E-2</v>
      </c>
      <c r="E35" s="246">
        <v>-0.14000000000000057</v>
      </c>
      <c r="F35" s="246">
        <v>0</v>
      </c>
      <c r="G35" s="246">
        <v>0.17261946873954859</v>
      </c>
      <c r="H35" s="246">
        <v>-0.27195811408413739</v>
      </c>
      <c r="I35" s="246">
        <v>-7.9055175404434408E-3</v>
      </c>
      <c r="J35" s="246">
        <v>0.15208402542605359</v>
      </c>
      <c r="K35" s="246">
        <v>-0.18323349499245722</v>
      </c>
      <c r="L35" s="246">
        <v>3.0160891737101458E-2</v>
      </c>
    </row>
    <row r="36" spans="3:12" hidden="1" outlineLevel="1">
      <c r="C36" s="34" t="s">
        <v>32</v>
      </c>
      <c r="D36" s="246">
        <v>-0.35999999999999943</v>
      </c>
      <c r="E36" s="246">
        <v>-0.22000000000000064</v>
      </c>
      <c r="F36" s="246">
        <v>-0.26999999999999957</v>
      </c>
      <c r="G36" s="246">
        <v>-0.40090805625026515</v>
      </c>
      <c r="H36" s="246">
        <v>-0.22285231120383386</v>
      </c>
      <c r="I36" s="246">
        <v>-0.32161111773817908</v>
      </c>
      <c r="J36" s="246">
        <v>-0.25143780572240537</v>
      </c>
      <c r="K36" s="246">
        <v>-8.9417909789714756E-2</v>
      </c>
      <c r="L36" s="246">
        <v>-0.18649172559244498</v>
      </c>
    </row>
    <row r="37" spans="3:12" hidden="1" outlineLevel="1">
      <c r="C37" s="34" t="s">
        <v>33</v>
      </c>
      <c r="D37" s="246">
        <v>-0.19000000000000128</v>
      </c>
      <c r="E37" s="246">
        <v>8.0000000000000071E-2</v>
      </c>
      <c r="F37" s="246">
        <v>-1.9999999999999574E-2</v>
      </c>
      <c r="G37" s="246">
        <v>0.36143971545947906</v>
      </c>
      <c r="H37" s="246">
        <v>2.4941404722600424E-2</v>
      </c>
      <c r="I37" s="246">
        <v>0.2131540728605561</v>
      </c>
      <c r="J37" s="246">
        <v>0.30634772456332904</v>
      </c>
      <c r="K37" s="246">
        <v>0.12695537431537041</v>
      </c>
      <c r="L37" s="246">
        <v>0.23258823367552051</v>
      </c>
    </row>
    <row r="38" spans="3:12" hidden="1" outlineLevel="1">
      <c r="C38" s="34" t="s">
        <v>34</v>
      </c>
      <c r="D38" s="246">
        <v>0.16999999999999993</v>
      </c>
      <c r="E38" s="246">
        <v>0.52000000000000046</v>
      </c>
      <c r="F38" s="246">
        <v>0.37000000000000011</v>
      </c>
      <c r="G38" s="246">
        <v>0.4595652389268885</v>
      </c>
      <c r="H38" s="246">
        <v>0.77574020556347634</v>
      </c>
      <c r="I38" s="246">
        <v>0.58717591921965351</v>
      </c>
      <c r="J38" s="246">
        <v>0.39320717837884533</v>
      </c>
      <c r="K38" s="246">
        <v>0.81289185575129963</v>
      </c>
      <c r="L38" s="246">
        <v>0.54770399480467091</v>
      </c>
    </row>
    <row r="39" spans="3:12" hidden="1" outlineLevel="1">
      <c r="C39" s="34" t="s">
        <v>35</v>
      </c>
      <c r="D39" s="246">
        <v>-1.0400000000000009</v>
      </c>
      <c r="E39" s="246">
        <v>-0.77000000000000135</v>
      </c>
      <c r="F39" s="246">
        <v>-0.91999999999999993</v>
      </c>
      <c r="G39" s="246">
        <v>-0.78576881364737261</v>
      </c>
      <c r="H39" s="246">
        <v>-1.2305954572978752</v>
      </c>
      <c r="I39" s="246">
        <v>-0.99016252957230044</v>
      </c>
      <c r="J39" s="246">
        <v>-0.54827585735895834</v>
      </c>
      <c r="K39" s="246">
        <v>-1.0359279258220795</v>
      </c>
      <c r="L39" s="246">
        <v>-0.74777561309327467</v>
      </c>
    </row>
    <row r="40" spans="3:12" hidden="1" outlineLevel="1">
      <c r="C40" s="34" t="s">
        <v>36</v>
      </c>
      <c r="D40" s="246">
        <v>-0.10000000000000053</v>
      </c>
      <c r="E40" s="246">
        <v>0.36999999999999922</v>
      </c>
      <c r="F40" s="246">
        <v>0.16000000000000014</v>
      </c>
      <c r="G40" s="246">
        <v>0.43705158566767022</v>
      </c>
      <c r="H40" s="246">
        <v>0.20966192825921404</v>
      </c>
      <c r="I40" s="246">
        <v>0.32570176270529405</v>
      </c>
      <c r="J40" s="246">
        <v>0.50035181806241358</v>
      </c>
      <c r="K40" s="246">
        <v>0.33745688767506898</v>
      </c>
      <c r="L40" s="246">
        <v>0.42234069756053039</v>
      </c>
    </row>
    <row r="41" spans="3:12" hidden="1" outlineLevel="1">
      <c r="C41" s="34" t="s">
        <v>37</v>
      </c>
      <c r="D41" s="246">
        <v>-8.9999999999999858E-2</v>
      </c>
      <c r="E41" s="246">
        <v>3.0000000000001137E-2</v>
      </c>
      <c r="F41" s="246">
        <v>-9.9999999999997868E-3</v>
      </c>
      <c r="G41" s="246">
        <v>-8.7423267032714413E-2</v>
      </c>
      <c r="H41" s="246">
        <v>0.25614850630705277</v>
      </c>
      <c r="I41" s="246">
        <v>5.7574105302004241E-2</v>
      </c>
      <c r="J41" s="246">
        <v>-0.14952998337852019</v>
      </c>
      <c r="K41" s="246">
        <v>9.9558643137276803E-2</v>
      </c>
      <c r="L41" s="246">
        <v>-6.1495295363092062E-2</v>
      </c>
    </row>
    <row r="42" spans="3:12" hidden="1" outlineLevel="1">
      <c r="C42" s="34" t="s">
        <v>38</v>
      </c>
      <c r="D42" s="246">
        <v>0.34999999999999964</v>
      </c>
      <c r="E42" s="246">
        <v>-0.17999999999999972</v>
      </c>
      <c r="F42" s="246">
        <v>3.9999999999999147E-2</v>
      </c>
      <c r="G42" s="246">
        <v>-3.4367197915781134E-2</v>
      </c>
      <c r="H42" s="246">
        <v>-0.47419863818447183</v>
      </c>
      <c r="I42" s="246">
        <v>-0.2372905174400799</v>
      </c>
      <c r="J42" s="246">
        <v>-6.4814124715308452E-2</v>
      </c>
      <c r="K42" s="246">
        <v>-0.39631010850919779</v>
      </c>
      <c r="L42" s="246">
        <v>-0.19827175464384084</v>
      </c>
    </row>
    <row r="43" spans="3:12" hidden="1" outlineLevel="1">
      <c r="C43" s="34" t="s">
        <v>39</v>
      </c>
      <c r="D43" s="246">
        <v>0.17999999999999972</v>
      </c>
      <c r="E43" s="246">
        <v>0.25</v>
      </c>
      <c r="F43" s="246">
        <v>0.22999999999999865</v>
      </c>
      <c r="G43" s="246">
        <v>0.11127783571021865</v>
      </c>
      <c r="H43" s="246">
        <v>0.11453798932263304</v>
      </c>
      <c r="I43" s="246">
        <v>0.11205211537039261</v>
      </c>
      <c r="J43" s="246">
        <v>5.4311655628447753E-2</v>
      </c>
      <c r="K43" s="246">
        <v>0.11699640187104521</v>
      </c>
      <c r="L43" s="246">
        <v>7.8287979871753066E-2</v>
      </c>
    </row>
    <row r="44" spans="3:12" collapsed="1">
      <c r="C44" s="41">
        <v>2008</v>
      </c>
      <c r="D44" s="251">
        <v>-3.0298949121725371E-2</v>
      </c>
      <c r="E44" s="251">
        <v>-8.539855433840593E-2</v>
      </c>
      <c r="F44" s="251">
        <v>-5.5505329127216285E-2</v>
      </c>
      <c r="G44" s="251">
        <v>3.9760307006090123E-2</v>
      </c>
      <c r="H44" s="251">
        <v>-0.14334118917229688</v>
      </c>
      <c r="I44" s="251">
        <v>-4.5404781985647347E-2</v>
      </c>
      <c r="J44" s="251">
        <v>6.4073786653993103E-2</v>
      </c>
      <c r="K44" s="251">
        <v>-7.5308568028022549E-2</v>
      </c>
      <c r="L44" s="251">
        <v>2.905718422156589E-3</v>
      </c>
    </row>
    <row r="45" spans="3:12" hidden="1" outlineLevel="1">
      <c r="C45" s="34" t="s">
        <v>28</v>
      </c>
      <c r="D45" s="246">
        <v>0.22999999999999865</v>
      </c>
      <c r="E45" s="246">
        <v>0.26999999999999957</v>
      </c>
      <c r="F45" s="246">
        <v>0.26999999999999957</v>
      </c>
      <c r="G45" s="246">
        <v>0.40858128452118603</v>
      </c>
      <c r="H45" s="246">
        <v>0.73097502049736107</v>
      </c>
      <c r="I45" s="246">
        <v>0.55941205818024287</v>
      </c>
      <c r="J45" s="246">
        <v>0.24178371202796711</v>
      </c>
      <c r="K45" s="246">
        <v>0.65222981396712498</v>
      </c>
      <c r="L45" s="246">
        <v>0.41118309476933845</v>
      </c>
    </row>
    <row r="46" spans="3:12" hidden="1" outlineLevel="1">
      <c r="C46" s="34" t="s">
        <v>29</v>
      </c>
      <c r="D46" s="246">
        <v>0.23000000000000043</v>
      </c>
      <c r="E46" s="246">
        <v>-0.84999999999999964</v>
      </c>
      <c r="F46" s="246">
        <v>-0.33999999999999986</v>
      </c>
      <c r="G46" s="246">
        <v>6.1951630632573362E-2</v>
      </c>
      <c r="H46" s="246">
        <v>-1.085392108506321</v>
      </c>
      <c r="I46" s="246">
        <v>-0.43609618974164732</v>
      </c>
      <c r="J46" s="246">
        <v>4.1150746432386143E-2</v>
      </c>
      <c r="K46" s="246">
        <v>-0.90480464067615607</v>
      </c>
      <c r="L46" s="246">
        <v>-0.31439700590189279</v>
      </c>
    </row>
    <row r="47" spans="3:12" hidden="1" outlineLevel="1">
      <c r="C47" s="34" t="s">
        <v>30</v>
      </c>
      <c r="D47" s="246">
        <v>0.21999999999999975</v>
      </c>
      <c r="E47" s="246">
        <v>-0.57000000000000028</v>
      </c>
      <c r="F47" s="246">
        <v>-0.19000000000000039</v>
      </c>
      <c r="G47" s="246">
        <v>3.0905438418739273E-2</v>
      </c>
      <c r="H47" s="246">
        <v>-0.16945155419034386</v>
      </c>
      <c r="I47" s="246">
        <v>-6.9563345096417706E-2</v>
      </c>
      <c r="J47" s="246">
        <v>-0.15238496558980863</v>
      </c>
      <c r="K47" s="246">
        <v>-0.20690823463346852</v>
      </c>
      <c r="L47" s="246">
        <v>-0.18526153593793371</v>
      </c>
    </row>
    <row r="48" spans="3:12" hidden="1" outlineLevel="1">
      <c r="C48" s="34" t="s">
        <v>31</v>
      </c>
      <c r="D48" s="246">
        <v>0.23000000000000043</v>
      </c>
      <c r="E48" s="246">
        <v>0.48000000000000043</v>
      </c>
      <c r="F48" s="246">
        <v>0.33999999999999986</v>
      </c>
      <c r="G48" s="246">
        <v>0.24828353416448046</v>
      </c>
      <c r="H48" s="246">
        <v>0.83613188323551491</v>
      </c>
      <c r="I48" s="246">
        <v>0.46825365641975125</v>
      </c>
      <c r="J48" s="246">
        <v>0.13859950026128764</v>
      </c>
      <c r="K48" s="246">
        <v>0.75727053888018148</v>
      </c>
      <c r="L48" s="246">
        <v>0.3418211093679222</v>
      </c>
    </row>
    <row r="49" spans="3:12" hidden="1" outlineLevel="1">
      <c r="C49" s="34" t="s">
        <v>32</v>
      </c>
      <c r="D49" s="246">
        <v>-1.9999999999999574E-2</v>
      </c>
      <c r="E49" s="246">
        <v>-1.0499999999999989</v>
      </c>
      <c r="F49" s="246">
        <v>-0.59999999999999964</v>
      </c>
      <c r="G49" s="246">
        <v>-0.22143056388762972</v>
      </c>
      <c r="H49" s="246">
        <v>-1.1446070021382173</v>
      </c>
      <c r="I49" s="246">
        <v>-0.65723840662797528</v>
      </c>
      <c r="J49" s="246">
        <v>-0.20520637003343989</v>
      </c>
      <c r="K49" s="246">
        <v>-0.95241373833985143</v>
      </c>
      <c r="L49" s="246">
        <v>-0.52925320116594499</v>
      </c>
    </row>
    <row r="50" spans="3:12" hidden="1" outlineLevel="1">
      <c r="C50" s="34" t="s">
        <v>33</v>
      </c>
      <c r="D50" s="246">
        <v>-0.46999999999999886</v>
      </c>
      <c r="E50" s="246">
        <v>-0.66000000000000014</v>
      </c>
      <c r="F50" s="246">
        <v>-0.58999999999999986</v>
      </c>
      <c r="G50" s="246">
        <v>-0.50058533776689984</v>
      </c>
      <c r="H50" s="246">
        <v>-0.32132223586784825</v>
      </c>
      <c r="I50" s="246">
        <v>-0.44733258336757942</v>
      </c>
      <c r="J50" s="246">
        <v>-0.40780966934733076</v>
      </c>
      <c r="K50" s="246">
        <v>-0.29670368474840458</v>
      </c>
      <c r="L50" s="246">
        <v>-0.38587764538012959</v>
      </c>
    </row>
    <row r="51" spans="3:12" hidden="1" outlineLevel="1">
      <c r="C51" s="34" t="s">
        <v>34</v>
      </c>
      <c r="D51" s="246">
        <v>-0.67999999999999972</v>
      </c>
      <c r="E51" s="246">
        <v>-0.52000000000000046</v>
      </c>
      <c r="F51" s="246">
        <v>-0.60000000000000053</v>
      </c>
      <c r="G51" s="246">
        <v>-0.64597403725031466</v>
      </c>
      <c r="H51" s="246">
        <v>-9.3784501271906962E-2</v>
      </c>
      <c r="I51" s="246">
        <v>-0.41547371345237938</v>
      </c>
      <c r="J51" s="246">
        <v>-0.51195901187350579</v>
      </c>
      <c r="K51" s="246">
        <v>-0.13041997000555394</v>
      </c>
      <c r="L51" s="246">
        <v>-0.37036971892157045</v>
      </c>
    </row>
    <row r="52" spans="3:12" hidden="1" outlineLevel="1">
      <c r="C52" s="34" t="s">
        <v>35</v>
      </c>
      <c r="D52" s="246">
        <v>0.16999999999999993</v>
      </c>
      <c r="E52" s="246">
        <v>-0.21999999999999886</v>
      </c>
      <c r="F52" s="246">
        <v>-1.9999999999999574E-2</v>
      </c>
      <c r="G52" s="246">
        <v>3.3950109012434559E-2</v>
      </c>
      <c r="H52" s="246">
        <v>0.20681788264684009</v>
      </c>
      <c r="I52" s="246">
        <v>0.10104653387280571</v>
      </c>
      <c r="J52" s="246">
        <v>-0.13842499384506635</v>
      </c>
      <c r="K52" s="246">
        <v>0.19775432283885053</v>
      </c>
      <c r="L52" s="246">
        <v>-9.4676640072881568E-3</v>
      </c>
    </row>
    <row r="53" spans="3:12" hidden="1" outlineLevel="1">
      <c r="C53" s="34" t="s">
        <v>36</v>
      </c>
      <c r="D53" s="246">
        <v>0.33000000000000007</v>
      </c>
      <c r="E53" s="246">
        <v>9.9999999999997868E-3</v>
      </c>
      <c r="F53" s="246">
        <v>0.14999999999999947</v>
      </c>
      <c r="G53" s="246">
        <v>4.2767835659001108E-3</v>
      </c>
      <c r="H53" s="246">
        <v>0.14950562559837088</v>
      </c>
      <c r="I53" s="246">
        <v>5.5095498992555392E-2</v>
      </c>
      <c r="J53" s="246">
        <v>-4.0837731557768819E-2</v>
      </c>
      <c r="K53" s="246">
        <v>0.16228219088899642</v>
      </c>
      <c r="L53" s="246">
        <v>1.3333993111463549E-2</v>
      </c>
    </row>
    <row r="54" spans="3:12" hidden="1" outlineLevel="1">
      <c r="C54" s="34" t="s">
        <v>37</v>
      </c>
      <c r="D54" s="246">
        <v>-0.1899999999999995</v>
      </c>
      <c r="E54" s="246">
        <v>-0.36000000000000121</v>
      </c>
      <c r="F54" s="246">
        <v>-0.29999999999999893</v>
      </c>
      <c r="G54" s="246">
        <v>-0.37878118919750836</v>
      </c>
      <c r="H54" s="246">
        <v>-0.32826699191349817</v>
      </c>
      <c r="I54" s="246">
        <v>-0.3581422246039363</v>
      </c>
      <c r="J54" s="246">
        <v>-0.37177314953093266</v>
      </c>
      <c r="K54" s="246">
        <v>-0.27134385244576542</v>
      </c>
      <c r="L54" s="246">
        <v>-0.33724286966505712</v>
      </c>
    </row>
    <row r="55" spans="3:12" hidden="1" outlineLevel="1">
      <c r="C55" s="34" t="s">
        <v>38</v>
      </c>
      <c r="D55" s="246">
        <v>-1.9999999999999574E-2</v>
      </c>
      <c r="E55" s="246">
        <v>-0.72000000000000064</v>
      </c>
      <c r="F55" s="246">
        <v>-0.4399999999999995</v>
      </c>
      <c r="G55" s="246">
        <v>-0.25080708054366863</v>
      </c>
      <c r="H55" s="246">
        <v>-0.13915367770364462</v>
      </c>
      <c r="I55" s="246">
        <v>-0.21109450107034711</v>
      </c>
      <c r="J55" s="246">
        <v>-0.14687174381043189</v>
      </c>
      <c r="K55" s="246">
        <v>-5.6808720222738529E-2</v>
      </c>
      <c r="L55" s="246">
        <v>-0.13011692927560681</v>
      </c>
    </row>
    <row r="56" spans="3:12" hidden="1" outlineLevel="1">
      <c r="C56" s="34" t="s">
        <v>39</v>
      </c>
      <c r="D56" s="246">
        <v>0.1899999999999995</v>
      </c>
      <c r="E56" s="246">
        <v>0.74000000000000021</v>
      </c>
      <c r="F56" s="246">
        <v>0.48000000000000043</v>
      </c>
      <c r="G56" s="246">
        <v>4.9036012468731016E-2</v>
      </c>
      <c r="H56" s="246">
        <v>0.68168417072543086</v>
      </c>
      <c r="I56" s="246">
        <v>0.32709422665048393</v>
      </c>
      <c r="J56" s="246">
        <v>2.9315946309228735E-2</v>
      </c>
      <c r="K56" s="246">
        <v>0.69229936424384952</v>
      </c>
      <c r="L56" s="246">
        <v>0.2733815994746589</v>
      </c>
    </row>
    <row r="57" spans="3:12" collapsed="1">
      <c r="C57" s="41">
        <v>2007</v>
      </c>
      <c r="D57" s="251">
        <v>4.0090794073842417E-2</v>
      </c>
      <c r="E57" s="251">
        <v>-0.29465908321573941</v>
      </c>
      <c r="F57" s="251">
        <v>-0.14722058882153455</v>
      </c>
      <c r="G57" s="251">
        <v>-9.2209999590117775E-2</v>
      </c>
      <c r="H57" s="251">
        <v>-8.2252769954022753E-2</v>
      </c>
      <c r="I57" s="251">
        <v>-9.8614334232683731E-2</v>
      </c>
      <c r="J57" s="251">
        <v>-0.12355448034304306</v>
      </c>
      <c r="K57" s="251">
        <v>-4.8709658058278649E-2</v>
      </c>
      <c r="L57" s="251">
        <v>-0.10660970714706242</v>
      </c>
    </row>
    <row r="58" spans="3:12" ht="15" customHeight="1">
      <c r="C58" s="576" t="s">
        <v>67</v>
      </c>
      <c r="D58" s="577"/>
      <c r="E58" s="577"/>
      <c r="F58" s="577"/>
      <c r="G58" s="577"/>
      <c r="H58" s="577"/>
      <c r="I58" s="577"/>
      <c r="J58" s="577"/>
      <c r="K58" s="577"/>
      <c r="L58" s="578"/>
    </row>
  </sheetData>
  <mergeCells count="6">
    <mergeCell ref="C58:L58"/>
    <mergeCell ref="C3:L3"/>
    <mergeCell ref="C4:C5"/>
    <mergeCell ref="D4:F4"/>
    <mergeCell ref="G4:I4"/>
    <mergeCell ref="J4:L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C2:J70"/>
  <sheetViews>
    <sheetView showGridLines="0" showRowColHeaders="0" zoomScaleNormal="100" workbookViewId="0"/>
  </sheetViews>
  <sheetFormatPr baseColWidth="10" defaultRowHeight="15" outlineLevelRow="1"/>
  <cols>
    <col min="1" max="1" width="14.28515625" style="83" customWidth="1"/>
    <col min="2" max="8" width="11.42578125" style="83"/>
    <col min="9" max="9" width="14" style="83" customWidth="1"/>
    <col min="10" max="11" width="11.42578125" style="83"/>
    <col min="12" max="12" width="14.28515625" style="83" customWidth="1"/>
    <col min="13" max="16384" width="11.42578125" style="83"/>
  </cols>
  <sheetData>
    <row r="2" spans="3:10" ht="42.75" customHeight="1"/>
    <row r="3" spans="3:10" ht="30" customHeight="1">
      <c r="C3" s="590" t="s">
        <v>242</v>
      </c>
      <c r="D3" s="590"/>
      <c r="E3" s="590"/>
      <c r="F3" s="590"/>
      <c r="G3" s="590"/>
      <c r="H3" s="590"/>
      <c r="I3" s="590"/>
      <c r="J3" s="590"/>
    </row>
    <row r="4" spans="3:10" ht="45" customHeight="1">
      <c r="C4" s="108"/>
      <c r="D4" s="85" t="s">
        <v>226</v>
      </c>
      <c r="E4" s="85" t="s">
        <v>98</v>
      </c>
      <c r="F4" s="85" t="s">
        <v>99</v>
      </c>
      <c r="G4" s="85" t="s">
        <v>100</v>
      </c>
      <c r="H4" s="109" t="s">
        <v>25</v>
      </c>
      <c r="I4" s="109" t="s">
        <v>101</v>
      </c>
      <c r="J4" s="110" t="s">
        <v>27</v>
      </c>
    </row>
    <row r="5" spans="3:10">
      <c r="C5" s="34" t="s">
        <v>32</v>
      </c>
      <c r="D5" s="246">
        <v>6.7207678883071553</v>
      </c>
      <c r="E5" s="246">
        <v>7.6230897936419408</v>
      </c>
      <c r="F5" s="246">
        <v>8.0988947215700762</v>
      </c>
      <c r="G5" s="246">
        <v>8.1310470726300696</v>
      </c>
      <c r="H5" s="246">
        <v>7.946329693445108</v>
      </c>
      <c r="I5" s="246">
        <v>8.8340748175677515</v>
      </c>
      <c r="J5" s="246">
        <v>8.4193019222430987</v>
      </c>
    </row>
    <row r="6" spans="3:10">
      <c r="C6" s="34" t="s">
        <v>33</v>
      </c>
      <c r="D6" s="246">
        <v>7.2680180180180178</v>
      </c>
      <c r="E6" s="246">
        <v>6.9706510138740665</v>
      </c>
      <c r="F6" s="246">
        <v>8.3344004008462313</v>
      </c>
      <c r="G6" s="246">
        <v>7.0291235710397384</v>
      </c>
      <c r="H6" s="246">
        <v>7.784813030511585</v>
      </c>
      <c r="I6" s="246">
        <v>7.974371526858957</v>
      </c>
      <c r="J6" s="246">
        <v>7.8896900575377362</v>
      </c>
    </row>
    <row r="7" spans="3:10">
      <c r="C7" s="34" t="s">
        <v>34</v>
      </c>
      <c r="D7" s="246">
        <v>8.3249686323713927</v>
      </c>
      <c r="E7" s="246">
        <v>7.4664335067815406</v>
      </c>
      <c r="F7" s="246">
        <v>8.1521359063170049</v>
      </c>
      <c r="G7" s="246">
        <v>6.9687062120504439</v>
      </c>
      <c r="H7" s="246">
        <v>7.8374274229566767</v>
      </c>
      <c r="I7" s="246">
        <v>7.8396435759379353</v>
      </c>
      <c r="J7" s="246">
        <v>7.8386270730321908</v>
      </c>
    </row>
    <row r="8" spans="3:10">
      <c r="C8" s="34" t="s">
        <v>35</v>
      </c>
      <c r="D8" s="246">
        <v>6.061692969870875</v>
      </c>
      <c r="E8" s="246">
        <v>6.9949813593346715</v>
      </c>
      <c r="F8" s="246">
        <v>7.9382646206067466</v>
      </c>
      <c r="G8" s="246">
        <v>6.962869623655914</v>
      </c>
      <c r="H8" s="246">
        <v>7.5235581742670679</v>
      </c>
      <c r="I8" s="246">
        <v>7.3937344924901032</v>
      </c>
      <c r="J8" s="246">
        <v>7.4561450096384592</v>
      </c>
    </row>
    <row r="9" spans="3:10">
      <c r="C9" s="34" t="s">
        <v>36</v>
      </c>
      <c r="D9" s="246">
        <v>6.6348484848484848</v>
      </c>
      <c r="E9" s="246">
        <v>6.6330139495561502</v>
      </c>
      <c r="F9" s="246">
        <v>6.0524950320158979</v>
      </c>
      <c r="G9" s="246">
        <v>7.6644276118336432</v>
      </c>
      <c r="H9" s="246">
        <v>6.3978516589210628</v>
      </c>
      <c r="I9" s="246">
        <v>6.6375550398667142</v>
      </c>
      <c r="J9" s="246">
        <v>6.5257726229885602</v>
      </c>
    </row>
    <row r="10" spans="3:10">
      <c r="C10" s="34" t="s">
        <v>37</v>
      </c>
      <c r="D10" s="246">
        <v>6.1928038017651055</v>
      </c>
      <c r="E10" s="246">
        <v>8.168296386273914</v>
      </c>
      <c r="F10" s="246">
        <v>8.1109645163530306</v>
      </c>
      <c r="G10" s="246">
        <v>8.6113551325850004</v>
      </c>
      <c r="H10" s="246">
        <v>8.1335488872501749</v>
      </c>
      <c r="I10" s="246">
        <v>8.6828141991032464</v>
      </c>
      <c r="J10" s="246">
        <v>8.4407755503341164</v>
      </c>
    </row>
    <row r="11" spans="3:10">
      <c r="C11" s="34" t="s">
        <v>38</v>
      </c>
      <c r="D11" s="246">
        <v>5.827536231884058</v>
      </c>
      <c r="E11" s="246">
        <v>8.4600000000000009</v>
      </c>
      <c r="F11" s="246">
        <v>7.95</v>
      </c>
      <c r="G11" s="246">
        <v>9.32</v>
      </c>
      <c r="H11" s="246">
        <v>8.19</v>
      </c>
      <c r="I11" s="246">
        <v>8.93</v>
      </c>
      <c r="J11" s="246">
        <v>8.6</v>
      </c>
    </row>
    <row r="12" spans="3:10">
      <c r="C12" s="34" t="s">
        <v>39</v>
      </c>
      <c r="D12" s="246">
        <v>6.3980582524271847</v>
      </c>
      <c r="E12" s="246">
        <v>8.4499999999999993</v>
      </c>
      <c r="F12" s="246">
        <v>8.32</v>
      </c>
      <c r="G12" s="246">
        <v>8.94</v>
      </c>
      <c r="H12" s="246">
        <v>8.3699999999999992</v>
      </c>
      <c r="I12" s="246">
        <v>9</v>
      </c>
      <c r="J12" s="246">
        <v>8.7100000000000009</v>
      </c>
    </row>
    <row r="13" spans="3:10" ht="30">
      <c r="C13" s="37" t="str">
        <f>actualizaciones!$A$2</f>
        <v xml:space="preserve">acumulado agosto 2010 </v>
      </c>
      <c r="D13" s="248">
        <v>6.5783041315163313</v>
      </c>
      <c r="E13" s="248">
        <v>7.6245512233469217</v>
      </c>
      <c r="F13" s="248">
        <v>7.8374811254377716</v>
      </c>
      <c r="G13" s="248">
        <v>7.89465797411696</v>
      </c>
      <c r="H13" s="248">
        <v>7.7574415113682127</v>
      </c>
      <c r="I13" s="248">
        <v>8.1786799178916549</v>
      </c>
      <c r="J13" s="248">
        <v>7.9862856641189621</v>
      </c>
    </row>
    <row r="14" spans="3:10" hidden="1" outlineLevel="1">
      <c r="C14" s="34" t="s">
        <v>28</v>
      </c>
      <c r="D14" s="246">
        <v>5.5859831278390653</v>
      </c>
      <c r="E14" s="246">
        <v>7.7029931434599153</v>
      </c>
      <c r="F14" s="246">
        <v>7.6569470133826574</v>
      </c>
      <c r="G14" s="246">
        <v>8.7604314002828847</v>
      </c>
      <c r="H14" s="246">
        <v>7.7320076895350232</v>
      </c>
      <c r="I14" s="246">
        <v>8.7442520204519223</v>
      </c>
      <c r="J14" s="246">
        <v>8.2870722089573832</v>
      </c>
    </row>
    <row r="15" spans="3:10" hidden="1" outlineLevel="1">
      <c r="C15" s="34" t="s">
        <v>29</v>
      </c>
      <c r="D15" s="246">
        <v>6.3585505403687224</v>
      </c>
      <c r="E15" s="246">
        <v>7.8891542568137121</v>
      </c>
      <c r="F15" s="246">
        <v>7.7678315168909746</v>
      </c>
      <c r="G15" s="246">
        <v>8.8631438325664238</v>
      </c>
      <c r="H15" s="246">
        <v>7.9103850690061863</v>
      </c>
      <c r="I15" s="246">
        <v>8.7897694848427204</v>
      </c>
      <c r="J15" s="246">
        <v>8.3894174610949914</v>
      </c>
    </row>
    <row r="16" spans="3:10" hidden="1" outlineLevel="1">
      <c r="C16" s="34" t="s">
        <v>30</v>
      </c>
      <c r="D16" s="246">
        <v>8.1764705882352935</v>
      </c>
      <c r="E16" s="246">
        <v>7.5819958129797627</v>
      </c>
      <c r="F16" s="246">
        <v>7.58076263924593</v>
      </c>
      <c r="G16" s="246">
        <v>10.551203022469675</v>
      </c>
      <c r="H16" s="246">
        <v>7.8665260067883684</v>
      </c>
      <c r="I16" s="246">
        <v>7.5250316904034005</v>
      </c>
      <c r="J16" s="246">
        <v>7.6781507074695625</v>
      </c>
    </row>
    <row r="17" spans="3:10" hidden="1" outlineLevel="1">
      <c r="C17" s="34" t="s">
        <v>31</v>
      </c>
      <c r="D17" s="246">
        <v>7.690621193666261</v>
      </c>
      <c r="E17" s="246">
        <v>8.31</v>
      </c>
      <c r="F17" s="246">
        <v>7.96</v>
      </c>
      <c r="G17" s="246">
        <v>7.74</v>
      </c>
      <c r="H17" s="246">
        <v>8.01</v>
      </c>
      <c r="I17" s="246">
        <v>8.1199999999999992</v>
      </c>
      <c r="J17" s="246">
        <v>8.07</v>
      </c>
    </row>
    <row r="18" spans="3:10" hidden="1" outlineLevel="1">
      <c r="C18" s="34" t="s">
        <v>32</v>
      </c>
      <c r="D18" s="246">
        <v>10.00145137880987</v>
      </c>
      <c r="E18" s="246">
        <v>7.77</v>
      </c>
      <c r="F18" s="246">
        <v>7.36</v>
      </c>
      <c r="G18" s="246">
        <v>8.49</v>
      </c>
      <c r="H18" s="246">
        <v>7.65</v>
      </c>
      <c r="I18" s="246">
        <v>8.4700000000000006</v>
      </c>
      <c r="J18" s="246">
        <v>8.1199999999999992</v>
      </c>
    </row>
    <row r="19" spans="3:10" hidden="1" outlineLevel="1">
      <c r="C19" s="34" t="s">
        <v>33</v>
      </c>
      <c r="D19" s="246">
        <v>8.1165371809101003</v>
      </c>
      <c r="E19" s="246">
        <v>7.59</v>
      </c>
      <c r="F19" s="246">
        <v>7.72</v>
      </c>
      <c r="G19" s="246">
        <v>8.98</v>
      </c>
      <c r="H19" s="246">
        <v>7.84</v>
      </c>
      <c r="I19" s="246">
        <v>7.96</v>
      </c>
      <c r="J19" s="246">
        <v>7.91</v>
      </c>
    </row>
    <row r="20" spans="3:10" hidden="1" outlineLevel="1">
      <c r="C20" s="34" t="s">
        <v>34</v>
      </c>
      <c r="D20" s="246">
        <v>7.0710059171597637</v>
      </c>
      <c r="E20" s="246">
        <v>7.623793490460157</v>
      </c>
      <c r="F20" s="246">
        <v>8.4635669412782608</v>
      </c>
      <c r="G20" s="246">
        <v>7.6473279947703876</v>
      </c>
      <c r="H20" s="246">
        <v>8.0964636416147879</v>
      </c>
      <c r="I20" s="246">
        <v>7.9208055417746177</v>
      </c>
      <c r="J20" s="246">
        <v>8.0019670640333711</v>
      </c>
    </row>
    <row r="21" spans="3:10" hidden="1" outlineLevel="1">
      <c r="C21" s="34" t="s">
        <v>35</v>
      </c>
      <c r="D21" s="246">
        <v>8.3911111111111119</v>
      </c>
      <c r="E21" s="246">
        <v>7.2</v>
      </c>
      <c r="F21" s="246">
        <v>7.71</v>
      </c>
      <c r="G21" s="246">
        <v>7.96</v>
      </c>
      <c r="H21" s="246">
        <v>7.62</v>
      </c>
      <c r="I21" s="246">
        <v>7.29</v>
      </c>
      <c r="J21" s="246">
        <v>7.44</v>
      </c>
    </row>
    <row r="22" spans="3:10" hidden="1" outlineLevel="1">
      <c r="C22" s="34" t="s">
        <v>36</v>
      </c>
      <c r="D22" s="246">
        <v>5.8615500376222727</v>
      </c>
      <c r="E22" s="246">
        <v>6.71</v>
      </c>
      <c r="F22" s="246">
        <v>7.03</v>
      </c>
      <c r="G22" s="246">
        <v>6.68</v>
      </c>
      <c r="H22" s="246">
        <v>6.86</v>
      </c>
      <c r="I22" s="246">
        <v>7.59</v>
      </c>
      <c r="J22" s="246">
        <v>7.26</v>
      </c>
    </row>
    <row r="23" spans="3:10" hidden="1" outlineLevel="1">
      <c r="C23" s="34" t="s">
        <v>37</v>
      </c>
      <c r="D23" s="246">
        <v>7.5201320132013203</v>
      </c>
      <c r="E23" s="246">
        <v>8.27</v>
      </c>
      <c r="F23" s="246">
        <v>8.3800000000000008</v>
      </c>
      <c r="G23" s="246">
        <v>7.59</v>
      </c>
      <c r="H23" s="246">
        <v>8.24</v>
      </c>
      <c r="I23" s="246">
        <v>8.2899999999999991</v>
      </c>
      <c r="J23" s="246">
        <v>8.27</v>
      </c>
    </row>
    <row r="24" spans="3:10" hidden="1" outlineLevel="1">
      <c r="C24" s="34" t="s">
        <v>38</v>
      </c>
      <c r="D24" s="246">
        <v>6.595830531271015</v>
      </c>
      <c r="E24" s="246">
        <v>8.5</v>
      </c>
      <c r="F24" s="246">
        <v>8.68</v>
      </c>
      <c r="G24" s="246">
        <v>8.34</v>
      </c>
      <c r="H24" s="246">
        <v>8.52</v>
      </c>
      <c r="I24" s="246">
        <v>8.86</v>
      </c>
      <c r="J24" s="246">
        <v>8.7200000000000006</v>
      </c>
    </row>
    <row r="25" spans="3:10" hidden="1" outlineLevel="1">
      <c r="C25" s="34" t="s">
        <v>39</v>
      </c>
      <c r="D25" s="246">
        <v>9.2682387619749456</v>
      </c>
      <c r="E25" s="246">
        <v>9.0299999999999994</v>
      </c>
      <c r="F25" s="246">
        <v>11.12</v>
      </c>
      <c r="G25" s="246">
        <v>8</v>
      </c>
      <c r="H25" s="246">
        <v>9.9700000000000006</v>
      </c>
      <c r="I25" s="246">
        <v>9.1</v>
      </c>
      <c r="J25" s="246">
        <v>9.44</v>
      </c>
    </row>
    <row r="26" spans="3:10" collapsed="1">
      <c r="C26" s="39">
        <v>2009</v>
      </c>
      <c r="D26" s="250">
        <v>7.3243879126534814</v>
      </c>
      <c r="E26" s="250">
        <v>7.8433727563656603</v>
      </c>
      <c r="F26" s="250">
        <v>8.034534446100114</v>
      </c>
      <c r="G26" s="250">
        <v>8.2678946996965212</v>
      </c>
      <c r="H26" s="250">
        <v>7.9890259154043015</v>
      </c>
      <c r="I26" s="250">
        <v>8.2377922764674167</v>
      </c>
      <c r="J26" s="250">
        <v>8.1294849780145846</v>
      </c>
    </row>
    <row r="27" spans="3:10" hidden="1" outlineLevel="1">
      <c r="C27" s="34" t="s">
        <v>28</v>
      </c>
      <c r="D27" s="246">
        <v>8.446204620462046</v>
      </c>
      <c r="E27" s="246">
        <v>8.56</v>
      </c>
      <c r="F27" s="246">
        <v>9.44</v>
      </c>
      <c r="G27" s="246">
        <v>6.54</v>
      </c>
      <c r="H27" s="246">
        <v>8.82</v>
      </c>
      <c r="I27" s="246">
        <v>8.77</v>
      </c>
      <c r="J27" s="246">
        <v>8.7899999999999991</v>
      </c>
    </row>
    <row r="28" spans="3:10" hidden="1" outlineLevel="1">
      <c r="C28" s="34" t="s">
        <v>29</v>
      </c>
      <c r="D28" s="246">
        <v>2.0848115299334813</v>
      </c>
      <c r="E28" s="246">
        <v>8.33</v>
      </c>
      <c r="F28" s="246">
        <v>8.44</v>
      </c>
      <c r="G28" s="246">
        <v>7.32</v>
      </c>
      <c r="H28" s="246">
        <v>7.83</v>
      </c>
      <c r="I28" s="246">
        <v>8.32</v>
      </c>
      <c r="J28" s="246">
        <v>8.1199999999999992</v>
      </c>
    </row>
    <row r="29" spans="3:10" hidden="1" outlineLevel="1">
      <c r="C29" s="34" t="s">
        <v>30</v>
      </c>
      <c r="D29" s="246">
        <v>25.423280423280424</v>
      </c>
      <c r="E29" s="246">
        <v>7.8</v>
      </c>
      <c r="F29" s="246">
        <v>8.11</v>
      </c>
      <c r="G29" s="246">
        <v>6.72</v>
      </c>
      <c r="H29" s="246">
        <v>7.9</v>
      </c>
      <c r="I29" s="246">
        <v>7.88</v>
      </c>
      <c r="J29" s="246">
        <v>7.89</v>
      </c>
    </row>
    <row r="30" spans="3:10" hidden="1" outlineLevel="1">
      <c r="C30" s="34" t="s">
        <v>31</v>
      </c>
      <c r="D30" s="246">
        <v>4.0783132530120483</v>
      </c>
      <c r="E30" s="246">
        <v>8.64</v>
      </c>
      <c r="F30" s="246">
        <v>8.43</v>
      </c>
      <c r="G30" s="246">
        <v>7.25</v>
      </c>
      <c r="H30" s="246">
        <v>8.15</v>
      </c>
      <c r="I30" s="246">
        <v>9.0399999999999991</v>
      </c>
      <c r="J30" s="246">
        <v>8.6199999999999992</v>
      </c>
    </row>
    <row r="31" spans="3:10" hidden="1" outlineLevel="1">
      <c r="C31" s="34" t="s">
        <v>32</v>
      </c>
      <c r="D31" s="246">
        <v>13.08</v>
      </c>
      <c r="E31" s="246">
        <v>9.07</v>
      </c>
      <c r="F31" s="246">
        <v>8.33</v>
      </c>
      <c r="G31" s="246">
        <v>7.47</v>
      </c>
      <c r="H31" s="246">
        <v>8.15</v>
      </c>
      <c r="I31" s="246">
        <v>8.76</v>
      </c>
      <c r="J31" s="246">
        <v>8.5</v>
      </c>
    </row>
    <row r="32" spans="3:10" hidden="1" outlineLevel="1">
      <c r="C32" s="34" t="s">
        <v>33</v>
      </c>
      <c r="D32" s="246">
        <v>2.4959443800695249</v>
      </c>
      <c r="E32" s="246">
        <v>8.4700000000000006</v>
      </c>
      <c r="F32" s="246">
        <v>8.89</v>
      </c>
      <c r="G32" s="246">
        <v>6.59</v>
      </c>
      <c r="H32" s="246">
        <v>8.27</v>
      </c>
      <c r="I32" s="246">
        <v>9.26</v>
      </c>
      <c r="J32" s="246">
        <v>8.83</v>
      </c>
    </row>
    <row r="33" spans="3:10" hidden="1" outlineLevel="1">
      <c r="C33" s="34" t="s">
        <v>34</v>
      </c>
      <c r="D33" s="246">
        <v>4.1471103327495618</v>
      </c>
      <c r="E33" s="246">
        <v>7.89</v>
      </c>
      <c r="F33" s="246">
        <v>8.4499999999999993</v>
      </c>
      <c r="G33" s="246">
        <v>6.8</v>
      </c>
      <c r="H33" s="246">
        <v>7.91</v>
      </c>
      <c r="I33" s="246">
        <v>8.39</v>
      </c>
      <c r="J33" s="246">
        <v>8.18</v>
      </c>
    </row>
    <row r="34" spans="3:10" hidden="1" outlineLevel="1">
      <c r="C34" s="34" t="s">
        <v>35</v>
      </c>
      <c r="D34" s="246">
        <v>4.9346938775510205</v>
      </c>
      <c r="E34" s="246">
        <v>7.45</v>
      </c>
      <c r="F34" s="246">
        <v>7.52</v>
      </c>
      <c r="G34" s="246">
        <v>6.86</v>
      </c>
      <c r="H34" s="246">
        <v>7.35</v>
      </c>
      <c r="I34" s="246">
        <v>8.1199999999999992</v>
      </c>
      <c r="J34" s="246">
        <v>7.74</v>
      </c>
    </row>
    <row r="35" spans="3:10" hidden="1" outlineLevel="1">
      <c r="C35" s="34" t="s">
        <v>36</v>
      </c>
      <c r="D35" s="246">
        <v>5.4276629570747215</v>
      </c>
      <c r="E35" s="246">
        <v>7.47</v>
      </c>
      <c r="F35" s="246">
        <v>7.87</v>
      </c>
      <c r="G35" s="246">
        <v>6.94</v>
      </c>
      <c r="H35" s="246">
        <v>7.55</v>
      </c>
      <c r="I35" s="246">
        <v>8.84</v>
      </c>
      <c r="J35" s="246">
        <v>8.25</v>
      </c>
    </row>
    <row r="36" spans="3:10" hidden="1" outlineLevel="1">
      <c r="C36" s="34" t="s">
        <v>37</v>
      </c>
      <c r="D36" s="246">
        <v>6.9460020768431985</v>
      </c>
      <c r="E36" s="246">
        <v>8.31</v>
      </c>
      <c r="F36" s="246">
        <v>8.35</v>
      </c>
      <c r="G36" s="246">
        <v>6.72</v>
      </c>
      <c r="H36" s="246">
        <v>8.0500000000000007</v>
      </c>
      <c r="I36" s="246">
        <v>8.6300000000000008</v>
      </c>
      <c r="J36" s="246">
        <v>8.39</v>
      </c>
    </row>
    <row r="37" spans="3:10" hidden="1" outlineLevel="1">
      <c r="C37" s="34" t="s">
        <v>38</v>
      </c>
      <c r="D37" s="246">
        <v>10.575205104831358</v>
      </c>
      <c r="E37" s="246">
        <v>8.1300000000000008</v>
      </c>
      <c r="F37" s="246">
        <v>9.36</v>
      </c>
      <c r="G37" s="246">
        <v>7.6</v>
      </c>
      <c r="H37" s="246">
        <v>8.76</v>
      </c>
      <c r="I37" s="246">
        <v>8.76</v>
      </c>
      <c r="J37" s="246">
        <v>8.76</v>
      </c>
    </row>
    <row r="38" spans="3:10" hidden="1" outlineLevel="1">
      <c r="C38" s="34" t="s">
        <v>39</v>
      </c>
      <c r="D38" s="246">
        <v>7.8368486352357323</v>
      </c>
      <c r="E38" s="246">
        <v>9.1199999999999992</v>
      </c>
      <c r="F38" s="246">
        <v>9.33</v>
      </c>
      <c r="G38" s="246">
        <v>7.83</v>
      </c>
      <c r="H38" s="246">
        <v>9.0299999999999994</v>
      </c>
      <c r="I38" s="246">
        <v>10.08</v>
      </c>
      <c r="J38" s="246">
        <v>9.6199999999999992</v>
      </c>
    </row>
    <row r="39" spans="3:10" collapsed="1">
      <c r="C39" s="41">
        <v>2008</v>
      </c>
      <c r="D39" s="251">
        <v>4.9323429128105216</v>
      </c>
      <c r="E39" s="251">
        <v>8.2690878413349065</v>
      </c>
      <c r="F39" s="251">
        <v>8.5276978735644899</v>
      </c>
      <c r="G39" s="251">
        <v>7.0527109750765193</v>
      </c>
      <c r="H39" s="251">
        <v>8.1396891863112391</v>
      </c>
      <c r="I39" s="251">
        <v>8.7405445943318494</v>
      </c>
      <c r="J39" s="251">
        <v>8.4788355537090538</v>
      </c>
    </row>
    <row r="40" spans="3:10" hidden="1" outlineLevel="1">
      <c r="C40" s="34" t="s">
        <v>28</v>
      </c>
      <c r="D40" s="246">
        <v>11.475</v>
      </c>
      <c r="E40" s="246">
        <v>8.48</v>
      </c>
      <c r="F40" s="246">
        <v>8.66</v>
      </c>
      <c r="G40" s="246">
        <v>6.63</v>
      </c>
      <c r="H40" s="246">
        <v>8.36</v>
      </c>
      <c r="I40" s="246">
        <v>8.93</v>
      </c>
      <c r="J40" s="246">
        <v>8.6999999999999993</v>
      </c>
    </row>
    <row r="41" spans="3:10" hidden="1" outlineLevel="1">
      <c r="C41" s="34" t="s">
        <v>29</v>
      </c>
      <c r="D41" s="246">
        <v>5.8607516943930991</v>
      </c>
      <c r="E41" s="246">
        <v>8.9499999999999993</v>
      </c>
      <c r="F41" s="246">
        <v>7.97</v>
      </c>
      <c r="G41" s="246">
        <v>7.02</v>
      </c>
      <c r="H41" s="246">
        <v>8.06</v>
      </c>
      <c r="I41" s="246">
        <v>8.9600000000000009</v>
      </c>
      <c r="J41" s="246">
        <v>8.57</v>
      </c>
    </row>
    <row r="42" spans="3:10" hidden="1" outlineLevel="1">
      <c r="C42" s="34" t="s">
        <v>30</v>
      </c>
      <c r="D42" s="246">
        <v>6.8557077625570777</v>
      </c>
      <c r="E42" s="246">
        <v>7.78</v>
      </c>
      <c r="F42" s="246">
        <v>7.64</v>
      </c>
      <c r="G42" s="246">
        <v>6.17</v>
      </c>
      <c r="H42" s="246">
        <v>7.46</v>
      </c>
      <c r="I42" s="246">
        <v>8.08</v>
      </c>
      <c r="J42" s="246">
        <v>7.8</v>
      </c>
    </row>
    <row r="43" spans="3:10" hidden="1" outlineLevel="1">
      <c r="C43" s="34" t="s">
        <v>31</v>
      </c>
      <c r="D43" s="246">
        <v>5.8958742632612964</v>
      </c>
      <c r="E43" s="246">
        <v>8.4700000000000006</v>
      </c>
      <c r="F43" s="246">
        <v>8.36</v>
      </c>
      <c r="G43" s="246">
        <v>6.24</v>
      </c>
      <c r="H43" s="246">
        <v>8.0500000000000007</v>
      </c>
      <c r="I43" s="246">
        <v>9.18</v>
      </c>
      <c r="J43" s="246">
        <v>8.6199999999999992</v>
      </c>
    </row>
    <row r="44" spans="3:10" hidden="1" outlineLevel="1">
      <c r="C44" s="34" t="s">
        <v>32</v>
      </c>
      <c r="D44" s="246">
        <v>6.5876132930513593</v>
      </c>
      <c r="E44" s="246">
        <v>8.7200000000000006</v>
      </c>
      <c r="F44" s="246">
        <v>8.24</v>
      </c>
      <c r="G44" s="246">
        <v>9.48</v>
      </c>
      <c r="H44" s="246">
        <v>8.51</v>
      </c>
      <c r="I44" s="246">
        <v>8.98</v>
      </c>
      <c r="J44" s="246">
        <v>8.77</v>
      </c>
    </row>
    <row r="45" spans="3:10" hidden="1" outlineLevel="1">
      <c r="C45" s="34" t="s">
        <v>33</v>
      </c>
      <c r="D45" s="246">
        <v>8.8648960739030027</v>
      </c>
      <c r="E45" s="246">
        <v>8.41</v>
      </c>
      <c r="F45" s="246">
        <v>8.9</v>
      </c>
      <c r="G45" s="246">
        <v>6.83</v>
      </c>
      <c r="H45" s="246">
        <v>8.4600000000000009</v>
      </c>
      <c r="I45" s="246">
        <v>9.18</v>
      </c>
      <c r="J45" s="246">
        <v>8.85</v>
      </c>
    </row>
    <row r="46" spans="3:10" hidden="1" outlineLevel="1">
      <c r="C46" s="34" t="s">
        <v>34</v>
      </c>
      <c r="D46" s="246">
        <v>6.8305647840531565</v>
      </c>
      <c r="E46" s="246">
        <v>7.81</v>
      </c>
      <c r="F46" s="246">
        <v>8.19</v>
      </c>
      <c r="G46" s="246">
        <v>5.77</v>
      </c>
      <c r="H46" s="246">
        <v>7.74</v>
      </c>
      <c r="I46" s="246">
        <v>7.87</v>
      </c>
      <c r="J46" s="246">
        <v>7.81</v>
      </c>
    </row>
    <row r="47" spans="3:10" hidden="1" outlineLevel="1">
      <c r="C47" s="34" t="s">
        <v>35</v>
      </c>
      <c r="D47" s="246">
        <v>8.4143920595533501</v>
      </c>
      <c r="E47" s="246">
        <v>8.09</v>
      </c>
      <c r="F47" s="246">
        <v>9</v>
      </c>
      <c r="G47" s="246">
        <v>6.55</v>
      </c>
      <c r="H47" s="246">
        <v>8.39</v>
      </c>
      <c r="I47" s="246">
        <v>8.89</v>
      </c>
      <c r="J47" s="246">
        <v>8.66</v>
      </c>
    </row>
    <row r="48" spans="3:10" hidden="1" outlineLevel="1">
      <c r="C48" s="34" t="s">
        <v>36</v>
      </c>
      <c r="D48" s="246">
        <v>6.4347826086956523</v>
      </c>
      <c r="E48" s="246">
        <v>8.14</v>
      </c>
      <c r="F48" s="246">
        <v>7.52</v>
      </c>
      <c r="G48" s="246">
        <v>7.34</v>
      </c>
      <c r="H48" s="246">
        <v>7.65</v>
      </c>
      <c r="I48" s="246">
        <v>8.4700000000000006</v>
      </c>
      <c r="J48" s="246">
        <v>8.09</v>
      </c>
    </row>
    <row r="49" spans="3:10" hidden="1" outlineLevel="1">
      <c r="C49" s="34" t="s">
        <v>37</v>
      </c>
      <c r="D49" s="246">
        <v>6.7351058591826689</v>
      </c>
      <c r="E49" s="246">
        <v>8.32</v>
      </c>
      <c r="F49" s="246">
        <v>8.52</v>
      </c>
      <c r="G49" s="246">
        <v>6.77</v>
      </c>
      <c r="H49" s="246">
        <v>8.14</v>
      </c>
      <c r="I49" s="246">
        <v>8.6</v>
      </c>
      <c r="J49" s="246">
        <v>8.4</v>
      </c>
    </row>
    <row r="50" spans="3:10" hidden="1" outlineLevel="1">
      <c r="C50" s="34" t="s">
        <v>38</v>
      </c>
      <c r="D50" s="246">
        <v>6.1585609593604262</v>
      </c>
      <c r="E50" s="246">
        <v>8.5500000000000007</v>
      </c>
      <c r="F50" s="246">
        <v>8.67</v>
      </c>
      <c r="G50" s="246">
        <v>7.67</v>
      </c>
      <c r="H50" s="246">
        <v>8.41</v>
      </c>
      <c r="I50" s="246">
        <v>8.94</v>
      </c>
      <c r="J50" s="246">
        <v>8.7200000000000006</v>
      </c>
    </row>
    <row r="51" spans="3:10" hidden="1" outlineLevel="1">
      <c r="C51" s="34" t="s">
        <v>39</v>
      </c>
      <c r="D51" s="246">
        <v>7.590429845904298</v>
      </c>
      <c r="E51" s="246">
        <v>9.65</v>
      </c>
      <c r="F51" s="246">
        <v>9.14</v>
      </c>
      <c r="G51" s="246">
        <v>6.59</v>
      </c>
      <c r="H51" s="246">
        <v>8.85</v>
      </c>
      <c r="I51" s="246">
        <v>9.83</v>
      </c>
      <c r="J51" s="246">
        <v>9.39</v>
      </c>
    </row>
    <row r="52" spans="3:10" collapsed="1">
      <c r="C52" s="41">
        <v>2007</v>
      </c>
      <c r="D52" s="251">
        <v>7.0928086838534599</v>
      </c>
      <c r="E52" s="251">
        <v>8.4501267830496793</v>
      </c>
      <c r="F52" s="251">
        <v>8.39075479222012</v>
      </c>
      <c r="G52" s="251">
        <v>6.9211412635417782</v>
      </c>
      <c r="H52" s="251">
        <v>8.1699881354329644</v>
      </c>
      <c r="I52" s="251">
        <v>8.8259431486702553</v>
      </c>
      <c r="J52" s="251">
        <v>8.5343408828362701</v>
      </c>
    </row>
    <row r="53" spans="3:10" hidden="1" outlineLevel="1">
      <c r="C53" s="34" t="s">
        <v>28</v>
      </c>
      <c r="D53" s="246">
        <v>3.9913326110509209</v>
      </c>
      <c r="E53" s="246">
        <v>8</v>
      </c>
      <c r="F53" s="246">
        <v>8.82</v>
      </c>
      <c r="G53" s="246">
        <v>7.26</v>
      </c>
      <c r="H53" s="246">
        <v>8.1300000000000008</v>
      </c>
      <c r="I53" s="246">
        <v>8.66</v>
      </c>
      <c r="J53" s="246">
        <v>8.43</v>
      </c>
    </row>
    <row r="54" spans="3:10" hidden="1" outlineLevel="1">
      <c r="C54" s="34" t="s">
        <v>29</v>
      </c>
      <c r="D54" s="246">
        <v>3.3105006954102922</v>
      </c>
      <c r="E54" s="246">
        <v>8.9600000000000009</v>
      </c>
      <c r="F54" s="246">
        <v>7.67</v>
      </c>
      <c r="G54" s="246">
        <v>8.0299999999999994</v>
      </c>
      <c r="H54" s="246">
        <v>7.83</v>
      </c>
      <c r="I54" s="246">
        <v>9.81</v>
      </c>
      <c r="J54" s="246">
        <v>8.91</v>
      </c>
    </row>
    <row r="55" spans="3:10" hidden="1" outlineLevel="1">
      <c r="C55" s="34" t="s">
        <v>30</v>
      </c>
      <c r="D55" s="246">
        <v>2.8791623755578439</v>
      </c>
      <c r="E55" s="246">
        <v>7.86</v>
      </c>
      <c r="F55" s="246">
        <v>7.55</v>
      </c>
      <c r="G55" s="246">
        <v>6.04</v>
      </c>
      <c r="H55" s="246">
        <v>7.24</v>
      </c>
      <c r="I55" s="246">
        <v>8.65</v>
      </c>
      <c r="J55" s="246">
        <v>7.99</v>
      </c>
    </row>
    <row r="56" spans="3:10" hidden="1" outlineLevel="1">
      <c r="C56" s="34" t="s">
        <v>31</v>
      </c>
      <c r="D56" s="246">
        <v>6.994123408423115</v>
      </c>
      <c r="E56" s="246">
        <v>8.2100000000000009</v>
      </c>
      <c r="F56" s="246">
        <v>7.76</v>
      </c>
      <c r="G56" s="246">
        <v>7.34</v>
      </c>
      <c r="H56" s="246">
        <v>7.82</v>
      </c>
      <c r="I56" s="246">
        <v>8.6999999999999993</v>
      </c>
      <c r="J56" s="246">
        <v>8.2799999999999994</v>
      </c>
    </row>
    <row r="57" spans="3:10" hidden="1" outlineLevel="1">
      <c r="C57" s="34" t="s">
        <v>32</v>
      </c>
      <c r="D57" s="246">
        <v>7.2437731849496556</v>
      </c>
      <c r="E57" s="246">
        <v>9.1199999999999992</v>
      </c>
      <c r="F57" s="246">
        <v>8.34</v>
      </c>
      <c r="G57" s="246">
        <v>8.25</v>
      </c>
      <c r="H57" s="246">
        <v>8.5299999999999994</v>
      </c>
      <c r="I57" s="246">
        <v>10.029999999999999</v>
      </c>
      <c r="J57" s="246">
        <v>9.3699999999999992</v>
      </c>
    </row>
    <row r="58" spans="3:10" hidden="1" outlineLevel="1">
      <c r="C58" s="34" t="s">
        <v>33</v>
      </c>
      <c r="D58" s="246">
        <v>6.6601351351351354</v>
      </c>
      <c r="E58" s="246">
        <v>8.91</v>
      </c>
      <c r="F58" s="246">
        <v>9.01</v>
      </c>
      <c r="G58" s="246">
        <v>9.1300000000000008</v>
      </c>
      <c r="H58" s="246">
        <v>8.93</v>
      </c>
      <c r="I58" s="246">
        <v>9.84</v>
      </c>
      <c r="J58" s="246">
        <v>9.44</v>
      </c>
    </row>
    <row r="59" spans="3:10" hidden="1" outlineLevel="1">
      <c r="C59" s="34" t="s">
        <v>34</v>
      </c>
      <c r="D59" s="246">
        <v>6.3948576675849402</v>
      </c>
      <c r="E59" s="246">
        <v>8.1300000000000008</v>
      </c>
      <c r="F59" s="246">
        <v>8.75</v>
      </c>
      <c r="G59" s="246">
        <v>8.07</v>
      </c>
      <c r="H59" s="246">
        <v>8.42</v>
      </c>
      <c r="I59" s="246">
        <v>8.39</v>
      </c>
      <c r="J59" s="246">
        <v>8.41</v>
      </c>
    </row>
    <row r="60" spans="3:10" hidden="1" outlineLevel="1">
      <c r="C60" s="34" t="s">
        <v>35</v>
      </c>
      <c r="D60" s="246">
        <v>7.5553416746871989</v>
      </c>
      <c r="E60" s="246">
        <v>8.07</v>
      </c>
      <c r="F60" s="246">
        <v>8.43</v>
      </c>
      <c r="G60" s="246">
        <v>7.82</v>
      </c>
      <c r="H60" s="246">
        <v>8.2200000000000006</v>
      </c>
      <c r="I60" s="246">
        <v>9.11</v>
      </c>
      <c r="J60" s="246">
        <v>8.68</v>
      </c>
    </row>
    <row r="61" spans="3:10" hidden="1" outlineLevel="1">
      <c r="C61" s="34" t="s">
        <v>36</v>
      </c>
      <c r="D61" s="246">
        <v>5.9015544041450774</v>
      </c>
      <c r="E61" s="246">
        <v>7.4</v>
      </c>
      <c r="F61" s="246">
        <v>7.11</v>
      </c>
      <c r="G61" s="246">
        <v>8.31</v>
      </c>
      <c r="H61" s="246">
        <v>7.32</v>
      </c>
      <c r="I61" s="246">
        <v>8.4600000000000009</v>
      </c>
      <c r="J61" s="246">
        <v>7.94</v>
      </c>
    </row>
    <row r="62" spans="3:10" hidden="1" outlineLevel="1">
      <c r="C62" s="34" t="s">
        <v>37</v>
      </c>
      <c r="D62" s="246">
        <v>6.5560796645702304</v>
      </c>
      <c r="E62" s="246">
        <v>8.6</v>
      </c>
      <c r="F62" s="246">
        <v>8.5500000000000007</v>
      </c>
      <c r="G62" s="246">
        <v>7.33</v>
      </c>
      <c r="H62" s="246">
        <v>8.33</v>
      </c>
      <c r="I62" s="246">
        <v>8.9600000000000009</v>
      </c>
      <c r="J62" s="246">
        <v>8.6999999999999993</v>
      </c>
    </row>
    <row r="63" spans="3:10" hidden="1" outlineLevel="1">
      <c r="C63" s="34" t="s">
        <v>38</v>
      </c>
      <c r="D63" s="246">
        <v>6.5781532890766448</v>
      </c>
      <c r="E63" s="246">
        <v>8.7200000000000006</v>
      </c>
      <c r="F63" s="246">
        <v>8.3800000000000008</v>
      </c>
      <c r="G63" s="246">
        <v>8.39</v>
      </c>
      <c r="H63" s="246">
        <v>8.43</v>
      </c>
      <c r="I63" s="246">
        <v>9.66</v>
      </c>
      <c r="J63" s="246">
        <v>9.16</v>
      </c>
    </row>
    <row r="64" spans="3:10" hidden="1" outlineLevel="1">
      <c r="C64" s="34" t="s">
        <v>39</v>
      </c>
      <c r="D64" s="246">
        <v>7.1931818181818183</v>
      </c>
      <c r="E64" s="246">
        <v>8.9600000000000009</v>
      </c>
      <c r="F64" s="246">
        <v>8.9499999999999993</v>
      </c>
      <c r="G64" s="246">
        <v>7.21</v>
      </c>
      <c r="H64" s="246">
        <v>8.66</v>
      </c>
      <c r="I64" s="246">
        <v>9.09</v>
      </c>
      <c r="J64" s="246">
        <v>8.91</v>
      </c>
    </row>
    <row r="65" spans="3:10" collapsed="1">
      <c r="C65" s="41">
        <v>2006</v>
      </c>
      <c r="D65" s="251">
        <v>5.434436722750549</v>
      </c>
      <c r="E65" s="251">
        <v>8.4124091071043239</v>
      </c>
      <c r="F65" s="251">
        <v>8.2386715382404869</v>
      </c>
      <c r="G65" s="251">
        <v>7.7294577493683461</v>
      </c>
      <c r="H65" s="251">
        <v>8.129897341359122</v>
      </c>
      <c r="I65" s="251">
        <v>9.1206022318859947</v>
      </c>
      <c r="J65" s="251">
        <v>8.6815614716578047</v>
      </c>
    </row>
    <row r="66" spans="3:10" ht="15" customHeight="1">
      <c r="C66" s="591" t="s">
        <v>23</v>
      </c>
      <c r="D66" s="591"/>
      <c r="E66" s="591"/>
      <c r="F66" s="591"/>
      <c r="G66" s="591"/>
      <c r="H66" s="591"/>
      <c r="I66" s="591"/>
      <c r="J66" s="591"/>
    </row>
    <row r="68" spans="3:10" ht="30" customHeight="1"/>
    <row r="70" spans="3:10" ht="30" customHeight="1"/>
  </sheetData>
  <mergeCells count="2">
    <mergeCell ref="C3:J3"/>
    <mergeCell ref="C66:J6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C2:J57"/>
  <sheetViews>
    <sheetView showGridLines="0" showRowColHeaders="0" zoomScaleNormal="100" workbookViewId="0"/>
  </sheetViews>
  <sheetFormatPr baseColWidth="10" defaultRowHeight="15" outlineLevelRow="1"/>
  <cols>
    <col min="1" max="1" width="14.28515625" style="83" customWidth="1"/>
    <col min="2" max="8" width="11.42578125" style="83"/>
    <col min="9" max="9" width="14" style="83" customWidth="1"/>
    <col min="10" max="11" width="11.42578125" style="83"/>
    <col min="12" max="12" width="14.28515625" style="83" customWidth="1"/>
    <col min="13" max="16384" width="11.42578125" style="83"/>
  </cols>
  <sheetData>
    <row r="2" spans="3:10" ht="42.75" customHeight="1"/>
    <row r="3" spans="3:10" ht="30" customHeight="1">
      <c r="C3" s="590" t="s">
        <v>243</v>
      </c>
      <c r="D3" s="590"/>
      <c r="E3" s="590"/>
      <c r="F3" s="590"/>
      <c r="G3" s="590"/>
      <c r="H3" s="590"/>
      <c r="I3" s="590"/>
      <c r="J3" s="590"/>
    </row>
    <row r="4" spans="3:10" ht="45" customHeight="1">
      <c r="C4" s="108"/>
      <c r="D4" s="85" t="s">
        <v>226</v>
      </c>
      <c r="E4" s="85" t="s">
        <v>98</v>
      </c>
      <c r="F4" s="85" t="s">
        <v>99</v>
      </c>
      <c r="G4" s="85" t="s">
        <v>100</v>
      </c>
      <c r="H4" s="109" t="s">
        <v>25</v>
      </c>
      <c r="I4" s="109" t="s">
        <v>101</v>
      </c>
      <c r="J4" s="110" t="s">
        <v>27</v>
      </c>
    </row>
    <row r="5" spans="3:10">
      <c r="C5" s="34" t="s">
        <v>32</v>
      </c>
      <c r="D5" s="246">
        <f>IFERROR('tablas evol EM CAT'!D5-'tablas evol EM CAT'!D18,"-")</f>
        <v>-3.2806834905027147</v>
      </c>
      <c r="E5" s="246">
        <f>IFERROR('tablas evol EM CAT'!E5-'tablas evol EM CAT'!E18,"-")</f>
        <v>-0.14691020635805874</v>
      </c>
      <c r="F5" s="246">
        <f>IFERROR('tablas evol EM CAT'!F5-'tablas evol EM CAT'!F18,"-")</f>
        <v>0.73889472157007585</v>
      </c>
      <c r="G5" s="246">
        <f>IFERROR('tablas evol EM CAT'!G5-'tablas evol EM CAT'!G18,"-")</f>
        <v>-0.35895292736993056</v>
      </c>
      <c r="H5" s="246">
        <f>IFERROR('tablas evol EM CAT'!H5-'tablas evol EM CAT'!H18,"-")</f>
        <v>0.29632969344510762</v>
      </c>
      <c r="I5" s="246">
        <f>IFERROR('tablas evol EM CAT'!I5-'tablas evol EM CAT'!I18,"-")</f>
        <v>0.36407481756775084</v>
      </c>
      <c r="J5" s="246">
        <f>IFERROR('tablas evol EM CAT'!J5-'tablas evol EM CAT'!J18,"-")</f>
        <v>0.29930192224309948</v>
      </c>
    </row>
    <row r="6" spans="3:10">
      <c r="C6" s="34" t="s">
        <v>33</v>
      </c>
      <c r="D6" s="246">
        <f>IFERROR('tablas evol EM CAT'!D6-'tablas evol EM CAT'!D19,"-")</f>
        <v>-0.84851916289208251</v>
      </c>
      <c r="E6" s="246">
        <f>IFERROR('tablas evol EM CAT'!E6-'tablas evol EM CAT'!E19,"-")</f>
        <v>-0.61934898612593337</v>
      </c>
      <c r="F6" s="246">
        <f>IFERROR('tablas evol EM CAT'!F6-'tablas evol EM CAT'!F19,"-")</f>
        <v>0.6144004008462316</v>
      </c>
      <c r="G6" s="246">
        <f>IFERROR('tablas evol EM CAT'!G6-'tablas evol EM CAT'!G19,"-")</f>
        <v>-1.950876428960262</v>
      </c>
      <c r="H6" s="246">
        <f>IFERROR('tablas evol EM CAT'!H6-'tablas evol EM CAT'!H19,"-")</f>
        <v>-5.5186969488414839E-2</v>
      </c>
      <c r="I6" s="246">
        <f>IFERROR('tablas evol EM CAT'!I6-'tablas evol EM CAT'!I19,"-")</f>
        <v>1.437152685895704E-2</v>
      </c>
      <c r="J6" s="246">
        <f>IFERROR('tablas evol EM CAT'!J6-'tablas evol EM CAT'!J19,"-")</f>
        <v>-2.0309942462263919E-2</v>
      </c>
    </row>
    <row r="7" spans="3:10">
      <c r="C7" s="34" t="s">
        <v>34</v>
      </c>
      <c r="D7" s="246">
        <f>IFERROR('tablas evol EM CAT'!D7-'tablas evol EM CAT'!D20,"-")</f>
        <v>1.2539627152116291</v>
      </c>
      <c r="E7" s="246">
        <f>IFERROR('tablas evol EM CAT'!E7-'tablas evol EM CAT'!E20,"-")</f>
        <v>-0.15735998367861637</v>
      </c>
      <c r="F7" s="246">
        <f>IFERROR('tablas evol EM CAT'!F7-'tablas evol EM CAT'!F20,"-")</f>
        <v>-0.3114310349612559</v>
      </c>
      <c r="G7" s="246">
        <f>IFERROR('tablas evol EM CAT'!G7-'tablas evol EM CAT'!G20,"-")</f>
        <v>-0.67862178271994367</v>
      </c>
      <c r="H7" s="246">
        <f>IFERROR('tablas evol EM CAT'!H7-'tablas evol EM CAT'!H20,"-")</f>
        <v>-0.25903621865811122</v>
      </c>
      <c r="I7" s="246">
        <f>IFERROR('tablas evol EM CAT'!I7-'tablas evol EM CAT'!I20,"-")</f>
        <v>-8.1161965836682448E-2</v>
      </c>
      <c r="J7" s="246">
        <f>IFERROR('tablas evol EM CAT'!J7-'tablas evol EM CAT'!J20,"-")</f>
        <v>-0.16333999100118035</v>
      </c>
    </row>
    <row r="8" spans="3:10">
      <c r="C8" s="34" t="s">
        <v>35</v>
      </c>
      <c r="D8" s="246">
        <f>IFERROR('tablas evol EM CAT'!D8-'tablas evol EM CAT'!D21,"-")</f>
        <v>-2.3294181412402368</v>
      </c>
      <c r="E8" s="246">
        <f>IFERROR('tablas evol EM CAT'!E8-'tablas evol EM CAT'!E21,"-")</f>
        <v>-0.20501864066532871</v>
      </c>
      <c r="F8" s="246">
        <f>IFERROR('tablas evol EM CAT'!F8-'tablas evol EM CAT'!F21,"-")</f>
        <v>0.22826462060674668</v>
      </c>
      <c r="G8" s="246">
        <f>IFERROR('tablas evol EM CAT'!G8-'tablas evol EM CAT'!G21,"-")</f>
        <v>-0.99713037634408597</v>
      </c>
      <c r="H8" s="246">
        <f>IFERROR('tablas evol EM CAT'!H8-'tablas evol EM CAT'!H21,"-")</f>
        <v>-9.6441825732932251E-2</v>
      </c>
      <c r="I8" s="246">
        <f>IFERROR('tablas evol EM CAT'!I8-'tablas evol EM CAT'!I21,"-")</f>
        <v>0.10373449249010314</v>
      </c>
      <c r="J8" s="246">
        <f>IFERROR('tablas evol EM CAT'!J8-'tablas evol EM CAT'!J21,"-")</f>
        <v>1.6145009638458774E-2</v>
      </c>
    </row>
    <row r="9" spans="3:10">
      <c r="C9" s="34" t="s">
        <v>36</v>
      </c>
      <c r="D9" s="246">
        <f>IFERROR('tablas evol EM CAT'!D9-'tablas evol EM CAT'!D22,"-")</f>
        <v>0.7732984472262121</v>
      </c>
      <c r="E9" s="246">
        <f>IFERROR('tablas evol EM CAT'!E9-'tablas evol EM CAT'!E22,"-")</f>
        <v>-7.6986050443849763E-2</v>
      </c>
      <c r="F9" s="246">
        <f>IFERROR('tablas evol EM CAT'!F9-'tablas evol EM CAT'!F22,"-")</f>
        <v>-0.97750496798410236</v>
      </c>
      <c r="G9" s="246">
        <f>IFERROR('tablas evol EM CAT'!G9-'tablas evol EM CAT'!G22,"-")</f>
        <v>0.98442761183364347</v>
      </c>
      <c r="H9" s="246">
        <f>IFERROR('tablas evol EM CAT'!H9-'tablas evol EM CAT'!H22,"-")</f>
        <v>-0.46214834107893754</v>
      </c>
      <c r="I9" s="246">
        <f>IFERROR('tablas evol EM CAT'!I9-'tablas evol EM CAT'!I22,"-")</f>
        <v>-0.95244496013328561</v>
      </c>
      <c r="J9" s="246">
        <f>IFERROR('tablas evol EM CAT'!J9-'tablas evol EM CAT'!J22,"-")</f>
        <v>-0.73422737701143959</v>
      </c>
    </row>
    <row r="10" spans="3:10">
      <c r="C10" s="34" t="s">
        <v>37</v>
      </c>
      <c r="D10" s="246">
        <f>IFERROR('tablas evol EM CAT'!D10-'tablas evol EM CAT'!D23,"-")</f>
        <v>-1.3273282114362148</v>
      </c>
      <c r="E10" s="246">
        <f>IFERROR('tablas evol EM CAT'!E10-'tablas evol EM CAT'!E23,"-")</f>
        <v>-0.10170361372608561</v>
      </c>
      <c r="F10" s="246">
        <f>IFERROR('tablas evol EM CAT'!F10-'tablas evol EM CAT'!F23,"-")</f>
        <v>-0.26903548364697016</v>
      </c>
      <c r="G10" s="246">
        <f>IFERROR('tablas evol EM CAT'!G10-'tablas evol EM CAT'!G23,"-")</f>
        <v>1.0213551325850005</v>
      </c>
      <c r="H10" s="246">
        <f>IFERROR('tablas evol EM CAT'!H10-'tablas evol EM CAT'!H23,"-")</f>
        <v>-0.10645111274982533</v>
      </c>
      <c r="I10" s="246">
        <f>IFERROR('tablas evol EM CAT'!I10-'tablas evol EM CAT'!I23,"-")</f>
        <v>0.39281419910324722</v>
      </c>
      <c r="J10" s="246">
        <f>IFERROR('tablas evol EM CAT'!J10-'tablas evol EM CAT'!J23,"-")</f>
        <v>0.17077555033411684</v>
      </c>
    </row>
    <row r="11" spans="3:10">
      <c r="C11" s="34" t="s">
        <v>38</v>
      </c>
      <c r="D11" s="246">
        <f>IFERROR('tablas evol EM CAT'!D11-'tablas evol EM CAT'!D24,"-")</f>
        <v>-0.76829429938695704</v>
      </c>
      <c r="E11" s="246">
        <f>IFERROR('tablas evol EM CAT'!E11-'tablas evol EM CAT'!E24,"-")</f>
        <v>-3.9999999999999147E-2</v>
      </c>
      <c r="F11" s="246">
        <f>IFERROR('tablas evol EM CAT'!F11-'tablas evol EM CAT'!F24,"-")</f>
        <v>-0.72999999999999954</v>
      </c>
      <c r="G11" s="246">
        <f>IFERROR('tablas evol EM CAT'!G11-'tablas evol EM CAT'!G24,"-")</f>
        <v>0.98000000000000043</v>
      </c>
      <c r="H11" s="246">
        <f>IFERROR('tablas evol EM CAT'!H11-'tablas evol EM CAT'!H24,"-")</f>
        <v>-0.33000000000000007</v>
      </c>
      <c r="I11" s="246">
        <f>IFERROR('tablas evol EM CAT'!I11-'tablas evol EM CAT'!I24,"-")</f>
        <v>7.0000000000000284E-2</v>
      </c>
      <c r="J11" s="246">
        <f>IFERROR('tablas evol EM CAT'!J11-'tablas evol EM CAT'!J24,"-")</f>
        <v>-0.12000000000000099</v>
      </c>
    </row>
    <row r="12" spans="3:10">
      <c r="C12" s="34" t="s">
        <v>39</v>
      </c>
      <c r="D12" s="246">
        <f>IFERROR('tablas evol EM CAT'!D12-'tablas evol EM CAT'!D25,"-")</f>
        <v>-2.8701805095477608</v>
      </c>
      <c r="E12" s="246">
        <f>IFERROR('tablas evol EM CAT'!E12-'tablas evol EM CAT'!E25,"-")</f>
        <v>-0.58000000000000007</v>
      </c>
      <c r="F12" s="246">
        <f>IFERROR('tablas evol EM CAT'!F12-'tablas evol EM CAT'!F25,"-")</f>
        <v>-2.7999999999999989</v>
      </c>
      <c r="G12" s="246">
        <f>IFERROR('tablas evol EM CAT'!G12-'tablas evol EM CAT'!G25,"-")</f>
        <v>0.9399999999999995</v>
      </c>
      <c r="H12" s="246">
        <f>IFERROR('tablas evol EM CAT'!H12-'tablas evol EM CAT'!H25,"-")</f>
        <v>-1.6000000000000014</v>
      </c>
      <c r="I12" s="246">
        <f>IFERROR('tablas evol EM CAT'!I12-'tablas evol EM CAT'!I25,"-")</f>
        <v>-9.9999999999999645E-2</v>
      </c>
      <c r="J12" s="246">
        <f>IFERROR('tablas evol EM CAT'!J12-'tablas evol EM CAT'!J25,"-")</f>
        <v>-0.72999999999999865</v>
      </c>
    </row>
    <row r="13" spans="3:10" ht="30">
      <c r="C13" s="37" t="str">
        <f>actualizaciones!$A$2</f>
        <v xml:space="preserve">acumulado agosto 2010 </v>
      </c>
      <c r="D13" s="248">
        <v>-1.0953544615999045</v>
      </c>
      <c r="E13" s="248">
        <v>-0.21658330730952713</v>
      </c>
      <c r="F13" s="248">
        <v>-0.35117138852870955</v>
      </c>
      <c r="G13" s="248">
        <v>-5.4709648142736711E-2</v>
      </c>
      <c r="H13" s="248">
        <v>-0.28644674410475002</v>
      </c>
      <c r="I13" s="248">
        <v>-4.3964524952535555E-2</v>
      </c>
      <c r="J13" s="248">
        <v>-0.16023452123368376</v>
      </c>
    </row>
    <row r="14" spans="3:10" hidden="1" outlineLevel="1">
      <c r="C14" s="34" t="s">
        <v>28</v>
      </c>
      <c r="D14" s="246">
        <f>IFERROR('tablas evol EM CAT'!D14-'tablas evol EM CAT'!D27,"-")</f>
        <v>-2.8602214926229808</v>
      </c>
      <c r="E14" s="246">
        <f>IFERROR('tablas evol EM CAT'!E14-'tablas evol EM CAT'!E27,"-")</f>
        <v>-0.85700685654008524</v>
      </c>
      <c r="F14" s="246">
        <f>IFERROR('tablas evol EM CAT'!F14-'tablas evol EM CAT'!F27,"-")</f>
        <v>-1.7830529866173421</v>
      </c>
      <c r="G14" s="246">
        <f>IFERROR('tablas evol EM CAT'!G14-'tablas evol EM CAT'!G27,"-")</f>
        <v>2.2204314002828847</v>
      </c>
      <c r="H14" s="246">
        <f>IFERROR('tablas evol EM CAT'!H14-'tablas evol EM CAT'!H27,"-")</f>
        <v>-1.0879923104649771</v>
      </c>
      <c r="I14" s="246">
        <f>IFERROR('tablas evol EM CAT'!I14-'tablas evol EM CAT'!I27,"-")</f>
        <v>-2.5747979548077282E-2</v>
      </c>
      <c r="J14" s="246">
        <f>IFERROR('tablas evol EM CAT'!J14-'tablas evol EM CAT'!J27,"-")</f>
        <v>-0.50292779104261598</v>
      </c>
    </row>
    <row r="15" spans="3:10" hidden="1" outlineLevel="1">
      <c r="C15" s="34" t="s">
        <v>29</v>
      </c>
      <c r="D15" s="246">
        <f>IFERROR('tablas evol EM CAT'!D15-'tablas evol EM CAT'!D28,"-")</f>
        <v>4.2737390104352411</v>
      </c>
      <c r="E15" s="246">
        <f>IFERROR('tablas evol EM CAT'!E15-'tablas evol EM CAT'!E28,"-")</f>
        <v>-0.440845743186288</v>
      </c>
      <c r="F15" s="246">
        <f>IFERROR('tablas evol EM CAT'!F15-'tablas evol EM CAT'!F28,"-")</f>
        <v>-0.67216848310902488</v>
      </c>
      <c r="G15" s="246">
        <f>IFERROR('tablas evol EM CAT'!G15-'tablas evol EM CAT'!G28,"-")</f>
        <v>1.5431438325664235</v>
      </c>
      <c r="H15" s="246">
        <f>IFERROR('tablas evol EM CAT'!H15-'tablas evol EM CAT'!H28,"-")</f>
        <v>8.0385069006186249E-2</v>
      </c>
      <c r="I15" s="246">
        <f>IFERROR('tablas evol EM CAT'!I15-'tablas evol EM CAT'!I28,"-")</f>
        <v>0.46976948484272008</v>
      </c>
      <c r="J15" s="246">
        <f>IFERROR('tablas evol EM CAT'!J15-'tablas evol EM CAT'!J28,"-")</f>
        <v>0.26941746109499221</v>
      </c>
    </row>
    <row r="16" spans="3:10" hidden="1" outlineLevel="1">
      <c r="C16" s="34" t="s">
        <v>30</v>
      </c>
      <c r="D16" s="246">
        <f>IFERROR('tablas evol EM CAT'!D16-'tablas evol EM CAT'!D29,"-")</f>
        <v>-17.246809835045131</v>
      </c>
      <c r="E16" s="246">
        <f>IFERROR('tablas evol EM CAT'!E16-'tablas evol EM CAT'!E29,"-")</f>
        <v>-0.21800418702023716</v>
      </c>
      <c r="F16" s="246">
        <f>IFERROR('tablas evol EM CAT'!F16-'tablas evol EM CAT'!F29,"-")</f>
        <v>-0.52923736075406946</v>
      </c>
      <c r="G16" s="246">
        <f>IFERROR('tablas evol EM CAT'!G16-'tablas evol EM CAT'!G29,"-")</f>
        <v>3.8312030224696754</v>
      </c>
      <c r="H16" s="246">
        <f>IFERROR('tablas evol EM CAT'!H16-'tablas evol EM CAT'!H29,"-")</f>
        <v>-3.3473993211631914E-2</v>
      </c>
      <c r="I16" s="246">
        <f>IFERROR('tablas evol EM CAT'!I16-'tablas evol EM CAT'!I29,"-")</f>
        <v>-0.35496830959659942</v>
      </c>
      <c r="J16" s="246">
        <f>IFERROR('tablas evol EM CAT'!J16-'tablas evol EM CAT'!J29,"-")</f>
        <v>-0.21184929253043716</v>
      </c>
    </row>
    <row r="17" spans="3:10" hidden="1" outlineLevel="1">
      <c r="C17" s="34" t="s">
        <v>31</v>
      </c>
      <c r="D17" s="246">
        <f>IFERROR('tablas evol EM CAT'!D17-'tablas evol EM CAT'!D30,"-")</f>
        <v>3.6123079406542127</v>
      </c>
      <c r="E17" s="246">
        <f>IFERROR('tablas evol EM CAT'!E17-'tablas evol EM CAT'!E30,"-")</f>
        <v>-0.33000000000000007</v>
      </c>
      <c r="F17" s="246">
        <f>IFERROR('tablas evol EM CAT'!F17-'tablas evol EM CAT'!F30,"-")</f>
        <v>-0.46999999999999975</v>
      </c>
      <c r="G17" s="246">
        <f>IFERROR('tablas evol EM CAT'!G17-'tablas evol EM CAT'!G30,"-")</f>
        <v>0.49000000000000021</v>
      </c>
      <c r="H17" s="246">
        <f>IFERROR('tablas evol EM CAT'!H17-'tablas evol EM CAT'!H30,"-")</f>
        <v>-0.14000000000000057</v>
      </c>
      <c r="I17" s="246">
        <f>IFERROR('tablas evol EM CAT'!I17-'tablas evol EM CAT'!I30,"-")</f>
        <v>-0.91999999999999993</v>
      </c>
      <c r="J17" s="246">
        <f>IFERROR('tablas evol EM CAT'!J17-'tablas evol EM CAT'!J30,"-")</f>
        <v>-0.54999999999999893</v>
      </c>
    </row>
    <row r="18" spans="3:10" hidden="1" outlineLevel="1">
      <c r="C18" s="34" t="s">
        <v>32</v>
      </c>
      <c r="D18" s="246">
        <f>IFERROR('tablas evol EM CAT'!D18-'tablas evol EM CAT'!D31,"-")</f>
        <v>-3.0785486211901301</v>
      </c>
      <c r="E18" s="246">
        <f>IFERROR('tablas evol EM CAT'!E18-'tablas evol EM CAT'!E31,"-")</f>
        <v>-1.3000000000000007</v>
      </c>
      <c r="F18" s="246">
        <f>IFERROR('tablas evol EM CAT'!F18-'tablas evol EM CAT'!F31,"-")</f>
        <v>-0.96999999999999975</v>
      </c>
      <c r="G18" s="246">
        <f>IFERROR('tablas evol EM CAT'!G18-'tablas evol EM CAT'!G31,"-")</f>
        <v>1.0200000000000005</v>
      </c>
      <c r="H18" s="246">
        <f>IFERROR('tablas evol EM CAT'!H18-'tablas evol EM CAT'!H31,"-")</f>
        <v>-0.5</v>
      </c>
      <c r="I18" s="246">
        <f>IFERROR('tablas evol EM CAT'!I18-'tablas evol EM CAT'!I31,"-")</f>
        <v>-0.28999999999999915</v>
      </c>
      <c r="J18" s="246">
        <f>IFERROR('tablas evol EM CAT'!J18-'tablas evol EM CAT'!J31,"-")</f>
        <v>-0.38000000000000078</v>
      </c>
    </row>
    <row r="19" spans="3:10" hidden="1" outlineLevel="1">
      <c r="C19" s="34" t="s">
        <v>33</v>
      </c>
      <c r="D19" s="246">
        <f>IFERROR('tablas evol EM CAT'!D19-'tablas evol EM CAT'!D32,"-")</f>
        <v>5.6205928008405754</v>
      </c>
      <c r="E19" s="246">
        <f>IFERROR('tablas evol EM CAT'!E19-'tablas evol EM CAT'!E32,"-")</f>
        <v>-0.88000000000000078</v>
      </c>
      <c r="F19" s="246">
        <f>IFERROR('tablas evol EM CAT'!F19-'tablas evol EM CAT'!F32,"-")</f>
        <v>-1.1700000000000008</v>
      </c>
      <c r="G19" s="246">
        <f>IFERROR('tablas evol EM CAT'!G19-'tablas evol EM CAT'!G32,"-")</f>
        <v>2.3900000000000006</v>
      </c>
      <c r="H19" s="246">
        <f>IFERROR('tablas evol EM CAT'!H19-'tablas evol EM CAT'!H32,"-")</f>
        <v>-0.42999999999999972</v>
      </c>
      <c r="I19" s="246">
        <f>IFERROR('tablas evol EM CAT'!I19-'tablas evol EM CAT'!I32,"-")</f>
        <v>-1.2999999999999998</v>
      </c>
      <c r="J19" s="246">
        <f>IFERROR('tablas evol EM CAT'!J19-'tablas evol EM CAT'!J32,"-")</f>
        <v>-0.91999999999999993</v>
      </c>
    </row>
    <row r="20" spans="3:10" hidden="1" outlineLevel="1">
      <c r="C20" s="34" t="s">
        <v>34</v>
      </c>
      <c r="D20" s="246">
        <f>IFERROR('tablas evol EM CAT'!D20-'tablas evol EM CAT'!D33,"-")</f>
        <v>2.9238955844102019</v>
      </c>
      <c r="E20" s="246">
        <f>IFERROR('tablas evol EM CAT'!E20-'tablas evol EM CAT'!E33,"-")</f>
        <v>-0.26620650953984271</v>
      </c>
      <c r="F20" s="246">
        <f>IFERROR('tablas evol EM CAT'!F20-'tablas evol EM CAT'!F33,"-")</f>
        <v>1.3566941278261524E-2</v>
      </c>
      <c r="G20" s="246">
        <f>IFERROR('tablas evol EM CAT'!G20-'tablas evol EM CAT'!G33,"-")</f>
        <v>0.84732799477038778</v>
      </c>
      <c r="H20" s="246">
        <f>IFERROR('tablas evol EM CAT'!H20-'tablas evol EM CAT'!H33,"-")</f>
        <v>0.18646364161478779</v>
      </c>
      <c r="I20" s="246">
        <f>IFERROR('tablas evol EM CAT'!I20-'tablas evol EM CAT'!I33,"-")</f>
        <v>-0.46919445822538286</v>
      </c>
      <c r="J20" s="246">
        <f>IFERROR('tablas evol EM CAT'!J20-'tablas evol EM CAT'!J33,"-")</f>
        <v>-0.17803293596662861</v>
      </c>
    </row>
    <row r="21" spans="3:10" hidden="1" outlineLevel="1">
      <c r="C21" s="34" t="s">
        <v>35</v>
      </c>
      <c r="D21" s="246">
        <f>IFERROR('tablas evol EM CAT'!D21-'tablas evol EM CAT'!D34,"-")</f>
        <v>3.4564172335600913</v>
      </c>
      <c r="E21" s="246">
        <f>IFERROR('tablas evol EM CAT'!E21-'tablas evol EM CAT'!E34,"-")</f>
        <v>-0.25</v>
      </c>
      <c r="F21" s="246">
        <f>IFERROR('tablas evol EM CAT'!F21-'tablas evol EM CAT'!F34,"-")</f>
        <v>0.19000000000000039</v>
      </c>
      <c r="G21" s="246">
        <f>IFERROR('tablas evol EM CAT'!G21-'tablas evol EM CAT'!G34,"-")</f>
        <v>1.0999999999999996</v>
      </c>
      <c r="H21" s="246">
        <f>IFERROR('tablas evol EM CAT'!H21-'tablas evol EM CAT'!H34,"-")</f>
        <v>0.27000000000000046</v>
      </c>
      <c r="I21" s="246">
        <f>IFERROR('tablas evol EM CAT'!I21-'tablas evol EM CAT'!I34,"-")</f>
        <v>-0.82999999999999918</v>
      </c>
      <c r="J21" s="246">
        <f>IFERROR('tablas evol EM CAT'!J21-'tablas evol EM CAT'!J34,"-")</f>
        <v>-0.29999999999999982</v>
      </c>
    </row>
    <row r="22" spans="3:10" hidden="1" outlineLevel="1">
      <c r="C22" s="34" t="s">
        <v>36</v>
      </c>
      <c r="D22" s="246">
        <f>IFERROR('tablas evol EM CAT'!D22-'tablas evol EM CAT'!D35,"-")</f>
        <v>0.43388708054755121</v>
      </c>
      <c r="E22" s="246">
        <f>IFERROR('tablas evol EM CAT'!E22-'tablas evol EM CAT'!E35,"-")</f>
        <v>-0.75999999999999979</v>
      </c>
      <c r="F22" s="246">
        <f>IFERROR('tablas evol EM CAT'!F22-'tablas evol EM CAT'!F35,"-")</f>
        <v>-0.83999999999999986</v>
      </c>
      <c r="G22" s="246">
        <f>IFERROR('tablas evol EM CAT'!G22-'tablas evol EM CAT'!G35,"-")</f>
        <v>-0.26000000000000068</v>
      </c>
      <c r="H22" s="246">
        <f>IFERROR('tablas evol EM CAT'!H22-'tablas evol EM CAT'!H35,"-")</f>
        <v>-0.6899999999999995</v>
      </c>
      <c r="I22" s="246">
        <f>IFERROR('tablas evol EM CAT'!I22-'tablas evol EM CAT'!I35,"-")</f>
        <v>-1.25</v>
      </c>
      <c r="J22" s="246">
        <f>IFERROR('tablas evol EM CAT'!J22-'tablas evol EM CAT'!J35,"-")</f>
        <v>-0.99000000000000021</v>
      </c>
    </row>
    <row r="23" spans="3:10" hidden="1" outlineLevel="1">
      <c r="C23" s="34" t="s">
        <v>37</v>
      </c>
      <c r="D23" s="246">
        <f>IFERROR('tablas evol EM CAT'!D23-'tablas evol EM CAT'!D36,"-")</f>
        <v>0.57412993635812182</v>
      </c>
      <c r="E23" s="246">
        <f>IFERROR('tablas evol EM CAT'!E23-'tablas evol EM CAT'!E36,"-")</f>
        <v>-4.0000000000000924E-2</v>
      </c>
      <c r="F23" s="246">
        <f>IFERROR('tablas evol EM CAT'!F23-'tablas evol EM CAT'!F36,"-")</f>
        <v>3.0000000000001137E-2</v>
      </c>
      <c r="G23" s="246">
        <f>IFERROR('tablas evol EM CAT'!G23-'tablas evol EM CAT'!G36,"-")</f>
        <v>0.87000000000000011</v>
      </c>
      <c r="H23" s="246">
        <f>IFERROR('tablas evol EM CAT'!H23-'tablas evol EM CAT'!H36,"-")</f>
        <v>0.1899999999999995</v>
      </c>
      <c r="I23" s="246">
        <f>IFERROR('tablas evol EM CAT'!I23-'tablas evol EM CAT'!I36,"-")</f>
        <v>-0.34000000000000163</v>
      </c>
      <c r="J23" s="246">
        <f>IFERROR('tablas evol EM CAT'!J23-'tablas evol EM CAT'!J36,"-")</f>
        <v>-0.12000000000000099</v>
      </c>
    </row>
    <row r="24" spans="3:10" hidden="1" outlineLevel="1">
      <c r="C24" s="34" t="s">
        <v>38</v>
      </c>
      <c r="D24" s="246">
        <f>IFERROR('tablas evol EM CAT'!D24-'tablas evol EM CAT'!D37,"-")</f>
        <v>-3.9793745735603432</v>
      </c>
      <c r="E24" s="246">
        <f>IFERROR('tablas evol EM CAT'!E24-'tablas evol EM CAT'!E37,"-")</f>
        <v>0.36999999999999922</v>
      </c>
      <c r="F24" s="246">
        <f>IFERROR('tablas evol EM CAT'!F24-'tablas evol EM CAT'!F37,"-")</f>
        <v>-0.67999999999999972</v>
      </c>
      <c r="G24" s="246">
        <f>IFERROR('tablas evol EM CAT'!G24-'tablas evol EM CAT'!G37,"-")</f>
        <v>0.74000000000000021</v>
      </c>
      <c r="H24" s="246">
        <f>IFERROR('tablas evol EM CAT'!H24-'tablas evol EM CAT'!H37,"-")</f>
        <v>-0.24000000000000021</v>
      </c>
      <c r="I24" s="246">
        <f>IFERROR('tablas evol EM CAT'!I24-'tablas evol EM CAT'!I37,"-")</f>
        <v>9.9999999999999645E-2</v>
      </c>
      <c r="J24" s="246">
        <f>IFERROR('tablas evol EM CAT'!J24-'tablas evol EM CAT'!J37,"-")</f>
        <v>-3.9999999999999147E-2</v>
      </c>
    </row>
    <row r="25" spans="3:10" hidden="1" outlineLevel="1">
      <c r="C25" s="34" t="s">
        <v>39</v>
      </c>
      <c r="D25" s="246">
        <f>IFERROR('tablas evol EM CAT'!D25-'tablas evol EM CAT'!D38,"-")</f>
        <v>1.4313901267392133</v>
      </c>
      <c r="E25" s="246">
        <f>IFERROR('tablas evol EM CAT'!E25-'tablas evol EM CAT'!E38,"-")</f>
        <v>-8.9999999999999858E-2</v>
      </c>
      <c r="F25" s="246">
        <f>IFERROR('tablas evol EM CAT'!F25-'tablas evol EM CAT'!F38,"-")</f>
        <v>1.7899999999999991</v>
      </c>
      <c r="G25" s="246">
        <f>IFERROR('tablas evol EM CAT'!G25-'tablas evol EM CAT'!G38,"-")</f>
        <v>0.16999999999999993</v>
      </c>
      <c r="H25" s="246">
        <f>IFERROR('tablas evol EM CAT'!H25-'tablas evol EM CAT'!H38,"-")</f>
        <v>0.94000000000000128</v>
      </c>
      <c r="I25" s="246">
        <f>IFERROR('tablas evol EM CAT'!I25-'tablas evol EM CAT'!I38,"-")</f>
        <v>-0.98000000000000043</v>
      </c>
      <c r="J25" s="246">
        <f>IFERROR('tablas evol EM CAT'!J25-'tablas evol EM CAT'!J38,"-")</f>
        <v>-0.17999999999999972</v>
      </c>
    </row>
    <row r="26" spans="3:10" collapsed="1">
      <c r="C26" s="39">
        <v>2009</v>
      </c>
      <c r="D26" s="250">
        <f>IFERROR('tablas evol EM CAT'!D26-'tablas evol EM CAT'!D39,"-")</f>
        <v>2.3920449998429598</v>
      </c>
      <c r="E26" s="250">
        <f>IFERROR('tablas evol EM CAT'!E26-'tablas evol EM CAT'!E39,"-")</f>
        <v>-0.42571508496924615</v>
      </c>
      <c r="F26" s="250">
        <f>IFERROR('tablas evol EM CAT'!F26-'tablas evol EM CAT'!F39,"-")</f>
        <v>-0.49316342746437591</v>
      </c>
      <c r="G26" s="250">
        <f>IFERROR('tablas evol EM CAT'!G26-'tablas evol EM CAT'!G39,"-")</f>
        <v>1.2151837246200019</v>
      </c>
      <c r="H26" s="250">
        <f>IFERROR('tablas evol EM CAT'!H26-'tablas evol EM CAT'!H39,"-")</f>
        <v>-0.15066327090693754</v>
      </c>
      <c r="I26" s="250">
        <f>IFERROR('tablas evol EM CAT'!I26-'tablas evol EM CAT'!I39,"-")</f>
        <v>-0.50275231786443264</v>
      </c>
      <c r="J26" s="250">
        <f>IFERROR('tablas evol EM CAT'!J26-'tablas evol EM CAT'!J39,"-")</f>
        <v>-0.34935057569446926</v>
      </c>
    </row>
    <row r="27" spans="3:10" hidden="1" outlineLevel="1">
      <c r="C27" s="34" t="s">
        <v>28</v>
      </c>
      <c r="D27" s="246">
        <f>IFERROR('tablas evol EM CAT'!D27-'tablas evol EM CAT'!D40,"-")</f>
        <v>-3.0287953795379536</v>
      </c>
      <c r="E27" s="246">
        <f>IFERROR('tablas evol EM CAT'!E27-'tablas evol EM CAT'!E40,"-")</f>
        <v>8.0000000000000071E-2</v>
      </c>
      <c r="F27" s="246">
        <f>IFERROR('tablas evol EM CAT'!F27-'tablas evol EM CAT'!F40,"-")</f>
        <v>0.77999999999999936</v>
      </c>
      <c r="G27" s="246">
        <f>IFERROR('tablas evol EM CAT'!G27-'tablas evol EM CAT'!G40,"-")</f>
        <v>-8.9999999999999858E-2</v>
      </c>
      <c r="H27" s="246">
        <f>IFERROR('tablas evol EM CAT'!H27-'tablas evol EM CAT'!H40,"-")</f>
        <v>0.46000000000000085</v>
      </c>
      <c r="I27" s="246">
        <f>IFERROR('tablas evol EM CAT'!I27-'tablas evol EM CAT'!I40,"-")</f>
        <v>-0.16000000000000014</v>
      </c>
      <c r="J27" s="246">
        <f>IFERROR('tablas evol EM CAT'!J27-'tablas evol EM CAT'!J40,"-")</f>
        <v>8.9999999999999858E-2</v>
      </c>
    </row>
    <row r="28" spans="3:10" hidden="1" outlineLevel="1">
      <c r="C28" s="34" t="s">
        <v>29</v>
      </c>
      <c r="D28" s="246">
        <f>IFERROR('tablas evol EM CAT'!D28-'tablas evol EM CAT'!D41,"-")</f>
        <v>-3.7759401644596178</v>
      </c>
      <c r="E28" s="246">
        <f>IFERROR('tablas evol EM CAT'!E28-'tablas evol EM CAT'!E41,"-")</f>
        <v>-0.61999999999999922</v>
      </c>
      <c r="F28" s="246">
        <f>IFERROR('tablas evol EM CAT'!F28-'tablas evol EM CAT'!F41,"-")</f>
        <v>0.46999999999999975</v>
      </c>
      <c r="G28" s="246">
        <f>IFERROR('tablas evol EM CAT'!G28-'tablas evol EM CAT'!G41,"-")</f>
        <v>0.30000000000000071</v>
      </c>
      <c r="H28" s="246">
        <f>IFERROR('tablas evol EM CAT'!H28-'tablas evol EM CAT'!H41,"-")</f>
        <v>-0.23000000000000043</v>
      </c>
      <c r="I28" s="246">
        <f>IFERROR('tablas evol EM CAT'!I28-'tablas evol EM CAT'!I41,"-")</f>
        <v>-0.64000000000000057</v>
      </c>
      <c r="J28" s="246">
        <f>IFERROR('tablas evol EM CAT'!J28-'tablas evol EM CAT'!J41,"-")</f>
        <v>-0.45000000000000107</v>
      </c>
    </row>
    <row r="29" spans="3:10" hidden="1" outlineLevel="1">
      <c r="C29" s="34" t="s">
        <v>30</v>
      </c>
      <c r="D29" s="246">
        <f>IFERROR('tablas evol EM CAT'!D29-'tablas evol EM CAT'!D42,"-")</f>
        <v>18.567572660723346</v>
      </c>
      <c r="E29" s="246">
        <f>IFERROR('tablas evol EM CAT'!E29-'tablas evol EM CAT'!E42,"-")</f>
        <v>1.9999999999999574E-2</v>
      </c>
      <c r="F29" s="246">
        <f>IFERROR('tablas evol EM CAT'!F29-'tablas evol EM CAT'!F42,"-")</f>
        <v>0.46999999999999975</v>
      </c>
      <c r="G29" s="246">
        <f>IFERROR('tablas evol EM CAT'!G29-'tablas evol EM CAT'!G42,"-")</f>
        <v>0.54999999999999982</v>
      </c>
      <c r="H29" s="246">
        <f>IFERROR('tablas evol EM CAT'!H29-'tablas evol EM CAT'!H42,"-")</f>
        <v>0.44000000000000039</v>
      </c>
      <c r="I29" s="246">
        <f>IFERROR('tablas evol EM CAT'!I29-'tablas evol EM CAT'!I42,"-")</f>
        <v>-0.20000000000000018</v>
      </c>
      <c r="J29" s="246">
        <f>IFERROR('tablas evol EM CAT'!J29-'tablas evol EM CAT'!J42,"-")</f>
        <v>8.9999999999999858E-2</v>
      </c>
    </row>
    <row r="30" spans="3:10" hidden="1" outlineLevel="1">
      <c r="C30" s="34" t="s">
        <v>31</v>
      </c>
      <c r="D30" s="246">
        <f>IFERROR('tablas evol EM CAT'!D30-'tablas evol EM CAT'!D43,"-")</f>
        <v>-1.8175610102492481</v>
      </c>
      <c r="E30" s="246">
        <f>IFERROR('tablas evol EM CAT'!E30-'tablas evol EM CAT'!E43,"-")</f>
        <v>0.16999999999999993</v>
      </c>
      <c r="F30" s="246">
        <f>IFERROR('tablas evol EM CAT'!F30-'tablas evol EM CAT'!F43,"-")</f>
        <v>7.0000000000000284E-2</v>
      </c>
      <c r="G30" s="246">
        <f>IFERROR('tablas evol EM CAT'!G30-'tablas evol EM CAT'!G43,"-")</f>
        <v>1.0099999999999998</v>
      </c>
      <c r="H30" s="246">
        <f>IFERROR('tablas evol EM CAT'!H30-'tablas evol EM CAT'!H43,"-")</f>
        <v>9.9999999999999645E-2</v>
      </c>
      <c r="I30" s="246">
        <f>IFERROR('tablas evol EM CAT'!I30-'tablas evol EM CAT'!I43,"-")</f>
        <v>-0.14000000000000057</v>
      </c>
      <c r="J30" s="246">
        <f>IFERROR('tablas evol EM CAT'!J30-'tablas evol EM CAT'!J43,"-")</f>
        <v>0</v>
      </c>
    </row>
    <row r="31" spans="3:10" hidden="1" outlineLevel="1">
      <c r="C31" s="34" t="s">
        <v>32</v>
      </c>
      <c r="D31" s="246">
        <f>IFERROR('tablas evol EM CAT'!D31-'tablas evol EM CAT'!D44,"-")</f>
        <v>6.4923867069486407</v>
      </c>
      <c r="E31" s="246">
        <f>IFERROR('tablas evol EM CAT'!E31-'tablas evol EM CAT'!E44,"-")</f>
        <v>0.34999999999999964</v>
      </c>
      <c r="F31" s="246">
        <f>IFERROR('tablas evol EM CAT'!F31-'tablas evol EM CAT'!F44,"-")</f>
        <v>8.9999999999999858E-2</v>
      </c>
      <c r="G31" s="246">
        <f>IFERROR('tablas evol EM CAT'!G31-'tablas evol EM CAT'!G44,"-")</f>
        <v>-2.0100000000000007</v>
      </c>
      <c r="H31" s="246">
        <f>IFERROR('tablas evol EM CAT'!H31-'tablas evol EM CAT'!H44,"-")</f>
        <v>-0.35999999999999943</v>
      </c>
      <c r="I31" s="246">
        <f>IFERROR('tablas evol EM CAT'!I31-'tablas evol EM CAT'!I44,"-")</f>
        <v>-0.22000000000000064</v>
      </c>
      <c r="J31" s="246">
        <f>IFERROR('tablas evol EM CAT'!J31-'tablas evol EM CAT'!J44,"-")</f>
        <v>-0.26999999999999957</v>
      </c>
    </row>
    <row r="32" spans="3:10" hidden="1" outlineLevel="1">
      <c r="C32" s="34" t="s">
        <v>33</v>
      </c>
      <c r="D32" s="246">
        <f>IFERROR('tablas evol EM CAT'!D32-'tablas evol EM CAT'!D45,"-")</f>
        <v>-6.3689516938334778</v>
      </c>
      <c r="E32" s="246">
        <f>IFERROR('tablas evol EM CAT'!E32-'tablas evol EM CAT'!E45,"-")</f>
        <v>6.0000000000000497E-2</v>
      </c>
      <c r="F32" s="246">
        <f>IFERROR('tablas evol EM CAT'!F32-'tablas evol EM CAT'!F45,"-")</f>
        <v>-9.9999999999997868E-3</v>
      </c>
      <c r="G32" s="246">
        <f>IFERROR('tablas evol EM CAT'!G32-'tablas evol EM CAT'!G45,"-")</f>
        <v>-0.24000000000000021</v>
      </c>
      <c r="H32" s="246">
        <f>IFERROR('tablas evol EM CAT'!H32-'tablas evol EM CAT'!H45,"-")</f>
        <v>-0.19000000000000128</v>
      </c>
      <c r="I32" s="246">
        <f>IFERROR('tablas evol EM CAT'!I32-'tablas evol EM CAT'!I45,"-")</f>
        <v>8.0000000000000071E-2</v>
      </c>
      <c r="J32" s="246">
        <f>IFERROR('tablas evol EM CAT'!J32-'tablas evol EM CAT'!J45,"-")</f>
        <v>-1.9999999999999574E-2</v>
      </c>
    </row>
    <row r="33" spans="3:10" hidden="1" outlineLevel="1">
      <c r="C33" s="34" t="s">
        <v>34</v>
      </c>
      <c r="D33" s="246">
        <f>IFERROR('tablas evol EM CAT'!D33-'tablas evol EM CAT'!D46,"-")</f>
        <v>-2.6834544513035947</v>
      </c>
      <c r="E33" s="246">
        <f>IFERROR('tablas evol EM CAT'!E33-'tablas evol EM CAT'!E46,"-")</f>
        <v>8.0000000000000071E-2</v>
      </c>
      <c r="F33" s="246">
        <f>IFERROR('tablas evol EM CAT'!F33-'tablas evol EM CAT'!F46,"-")</f>
        <v>0.25999999999999979</v>
      </c>
      <c r="G33" s="246">
        <f>IFERROR('tablas evol EM CAT'!G33-'tablas evol EM CAT'!G46,"-")</f>
        <v>1.0300000000000002</v>
      </c>
      <c r="H33" s="246">
        <f>IFERROR('tablas evol EM CAT'!H33-'tablas evol EM CAT'!H46,"-")</f>
        <v>0.16999999999999993</v>
      </c>
      <c r="I33" s="246">
        <f>IFERROR('tablas evol EM CAT'!I33-'tablas evol EM CAT'!I46,"-")</f>
        <v>0.52000000000000046</v>
      </c>
      <c r="J33" s="246">
        <f>IFERROR('tablas evol EM CAT'!J33-'tablas evol EM CAT'!J46,"-")</f>
        <v>0.37000000000000011</v>
      </c>
    </row>
    <row r="34" spans="3:10" hidden="1" outlineLevel="1">
      <c r="C34" s="34" t="s">
        <v>35</v>
      </c>
      <c r="D34" s="246">
        <f>IFERROR('tablas evol EM CAT'!D34-'tablas evol EM CAT'!D47,"-")</f>
        <v>-3.4796981820023296</v>
      </c>
      <c r="E34" s="246">
        <f>IFERROR('tablas evol EM CAT'!E34-'tablas evol EM CAT'!E47,"-")</f>
        <v>-0.63999999999999968</v>
      </c>
      <c r="F34" s="246">
        <f>IFERROR('tablas evol EM CAT'!F34-'tablas evol EM CAT'!F47,"-")</f>
        <v>-1.4800000000000004</v>
      </c>
      <c r="G34" s="246">
        <f>IFERROR('tablas evol EM CAT'!G34-'tablas evol EM CAT'!G47,"-")</f>
        <v>0.3100000000000005</v>
      </c>
      <c r="H34" s="246">
        <f>IFERROR('tablas evol EM CAT'!H34-'tablas evol EM CAT'!H47,"-")</f>
        <v>-1.0400000000000009</v>
      </c>
      <c r="I34" s="246">
        <f>IFERROR('tablas evol EM CAT'!I34-'tablas evol EM CAT'!I47,"-")</f>
        <v>-0.77000000000000135</v>
      </c>
      <c r="J34" s="246">
        <f>IFERROR('tablas evol EM CAT'!J34-'tablas evol EM CAT'!J47,"-")</f>
        <v>-0.91999999999999993</v>
      </c>
    </row>
    <row r="35" spans="3:10" hidden="1" outlineLevel="1">
      <c r="C35" s="34" t="s">
        <v>36</v>
      </c>
      <c r="D35" s="246">
        <f>IFERROR('tablas evol EM CAT'!D35-'tablas evol EM CAT'!D48,"-")</f>
        <v>-1.0071196516209309</v>
      </c>
      <c r="E35" s="246">
        <f>IFERROR('tablas evol EM CAT'!E35-'tablas evol EM CAT'!E48,"-")</f>
        <v>-0.67000000000000082</v>
      </c>
      <c r="F35" s="246">
        <f>IFERROR('tablas evol EM CAT'!F35-'tablas evol EM CAT'!F48,"-")</f>
        <v>0.35000000000000053</v>
      </c>
      <c r="G35" s="246">
        <f>IFERROR('tablas evol EM CAT'!G35-'tablas evol EM CAT'!G48,"-")</f>
        <v>-0.39999999999999947</v>
      </c>
      <c r="H35" s="246">
        <f>IFERROR('tablas evol EM CAT'!H35-'tablas evol EM CAT'!H48,"-")</f>
        <v>-0.10000000000000053</v>
      </c>
      <c r="I35" s="246">
        <f>IFERROR('tablas evol EM CAT'!I35-'tablas evol EM CAT'!I48,"-")</f>
        <v>0.36999999999999922</v>
      </c>
      <c r="J35" s="246">
        <f>IFERROR('tablas evol EM CAT'!J35-'tablas evol EM CAT'!J48,"-")</f>
        <v>0.16000000000000014</v>
      </c>
    </row>
    <row r="36" spans="3:10" hidden="1" outlineLevel="1">
      <c r="C36" s="34" t="s">
        <v>37</v>
      </c>
      <c r="D36" s="246">
        <f>IFERROR('tablas evol EM CAT'!D36-'tablas evol EM CAT'!D49,"-")</f>
        <v>0.21089621766052957</v>
      </c>
      <c r="E36" s="246">
        <f>IFERROR('tablas evol EM CAT'!E36-'tablas evol EM CAT'!E49,"-")</f>
        <v>-9.9999999999997868E-3</v>
      </c>
      <c r="F36" s="246">
        <f>IFERROR('tablas evol EM CAT'!F36-'tablas evol EM CAT'!F49,"-")</f>
        <v>-0.16999999999999993</v>
      </c>
      <c r="G36" s="246">
        <f>IFERROR('tablas evol EM CAT'!G36-'tablas evol EM CAT'!G49,"-")</f>
        <v>-4.9999999999999822E-2</v>
      </c>
      <c r="H36" s="246">
        <f>IFERROR('tablas evol EM CAT'!H36-'tablas evol EM CAT'!H49,"-")</f>
        <v>-8.9999999999999858E-2</v>
      </c>
      <c r="I36" s="246">
        <f>IFERROR('tablas evol EM CAT'!I36-'tablas evol EM CAT'!I49,"-")</f>
        <v>3.0000000000001137E-2</v>
      </c>
      <c r="J36" s="246">
        <f>IFERROR('tablas evol EM CAT'!J36-'tablas evol EM CAT'!J49,"-")</f>
        <v>-9.9999999999997868E-3</v>
      </c>
    </row>
    <row r="37" spans="3:10" hidden="1" outlineLevel="1">
      <c r="C37" s="34" t="s">
        <v>38</v>
      </c>
      <c r="D37" s="246">
        <f>IFERROR('tablas evol EM CAT'!D37-'tablas evol EM CAT'!D50,"-")</f>
        <v>4.416644145470932</v>
      </c>
      <c r="E37" s="246">
        <f>IFERROR('tablas evol EM CAT'!E37-'tablas evol EM CAT'!E50,"-")</f>
        <v>-0.41999999999999993</v>
      </c>
      <c r="F37" s="246">
        <f>IFERROR('tablas evol EM CAT'!F37-'tablas evol EM CAT'!F50,"-")</f>
        <v>0.6899999999999995</v>
      </c>
      <c r="G37" s="246">
        <f>IFERROR('tablas evol EM CAT'!G37-'tablas evol EM CAT'!G50,"-")</f>
        <v>-7.0000000000000284E-2</v>
      </c>
      <c r="H37" s="246">
        <f>IFERROR('tablas evol EM CAT'!H37-'tablas evol EM CAT'!H50,"-")</f>
        <v>0.34999999999999964</v>
      </c>
      <c r="I37" s="246">
        <f>IFERROR('tablas evol EM CAT'!I37-'tablas evol EM CAT'!I50,"-")</f>
        <v>-0.17999999999999972</v>
      </c>
      <c r="J37" s="246">
        <f>IFERROR('tablas evol EM CAT'!J37-'tablas evol EM CAT'!J50,"-")</f>
        <v>3.9999999999999147E-2</v>
      </c>
    </row>
    <row r="38" spans="3:10" hidden="1" outlineLevel="1">
      <c r="C38" s="34" t="s">
        <v>39</v>
      </c>
      <c r="D38" s="246">
        <f>IFERROR('tablas evol EM CAT'!D38-'tablas evol EM CAT'!D51,"-")</f>
        <v>0.24641878933143424</v>
      </c>
      <c r="E38" s="246">
        <f>IFERROR('tablas evol EM CAT'!E38-'tablas evol EM CAT'!E51,"-")</f>
        <v>-0.53000000000000114</v>
      </c>
      <c r="F38" s="246">
        <f>IFERROR('tablas evol EM CAT'!F38-'tablas evol EM CAT'!F51,"-")</f>
        <v>0.1899999999999995</v>
      </c>
      <c r="G38" s="246">
        <f>IFERROR('tablas evol EM CAT'!G38-'tablas evol EM CAT'!G51,"-")</f>
        <v>1.2400000000000002</v>
      </c>
      <c r="H38" s="246">
        <f>IFERROR('tablas evol EM CAT'!H38-'tablas evol EM CAT'!H51,"-")</f>
        <v>0.17999999999999972</v>
      </c>
      <c r="I38" s="246">
        <f>IFERROR('tablas evol EM CAT'!I38-'tablas evol EM CAT'!I51,"-")</f>
        <v>0.25</v>
      </c>
      <c r="J38" s="246">
        <f>IFERROR('tablas evol EM CAT'!J38-'tablas evol EM CAT'!J51,"-")</f>
        <v>0.22999999999999865</v>
      </c>
    </row>
    <row r="39" spans="3:10" collapsed="1">
      <c r="C39" s="41">
        <v>2008</v>
      </c>
      <c r="D39" s="251">
        <f>IFERROR('tablas evol EM CAT'!D39-'tablas evol EM CAT'!D52,"-")</f>
        <v>-2.1604657710429382</v>
      </c>
      <c r="E39" s="251">
        <f>IFERROR('tablas evol EM CAT'!E39-'tablas evol EM CAT'!E52,"-")</f>
        <v>-0.18103894171477286</v>
      </c>
      <c r="F39" s="251">
        <f>IFERROR('tablas evol EM CAT'!F39-'tablas evol EM CAT'!F52,"-")</f>
        <v>0.13694308134436994</v>
      </c>
      <c r="G39" s="251">
        <f>IFERROR('tablas evol EM CAT'!G39-'tablas evol EM CAT'!G52,"-")</f>
        <v>0.13156971153474117</v>
      </c>
      <c r="H39" s="251">
        <f>IFERROR('tablas evol EM CAT'!H39-'tablas evol EM CAT'!H52,"-")</f>
        <v>-3.0298949121725371E-2</v>
      </c>
      <c r="I39" s="251">
        <f>IFERROR('tablas evol EM CAT'!I39-'tablas evol EM CAT'!I52,"-")</f>
        <v>-8.539855433840593E-2</v>
      </c>
      <c r="J39" s="251">
        <f>IFERROR('tablas evol EM CAT'!J39-'tablas evol EM CAT'!J52,"-")</f>
        <v>-5.5505329127216285E-2</v>
      </c>
    </row>
    <row r="40" spans="3:10" hidden="1" outlineLevel="1">
      <c r="C40" s="34" t="s">
        <v>28</v>
      </c>
      <c r="D40" s="246">
        <f>IFERROR('tablas evol EM CAT'!D40-'tablas evol EM CAT'!D53,"-")</f>
        <v>7.4836673889490788</v>
      </c>
      <c r="E40" s="246">
        <f>IFERROR('tablas evol EM CAT'!E40-'tablas evol EM CAT'!E53,"-")</f>
        <v>0.48000000000000043</v>
      </c>
      <c r="F40" s="246">
        <f>IFERROR('tablas evol EM CAT'!F40-'tablas evol EM CAT'!F53,"-")</f>
        <v>-0.16000000000000014</v>
      </c>
      <c r="G40" s="246">
        <f>IFERROR('tablas evol EM CAT'!G40-'tablas evol EM CAT'!G53,"-")</f>
        <v>-0.62999999999999989</v>
      </c>
      <c r="H40" s="246">
        <f>IFERROR('tablas evol EM CAT'!H40-'tablas evol EM CAT'!H53,"-")</f>
        <v>0.22999999999999865</v>
      </c>
      <c r="I40" s="246">
        <f>IFERROR('tablas evol EM CAT'!I40-'tablas evol EM CAT'!I53,"-")</f>
        <v>0.26999999999999957</v>
      </c>
      <c r="J40" s="246">
        <f>IFERROR('tablas evol EM CAT'!J40-'tablas evol EM CAT'!J53,"-")</f>
        <v>0.26999999999999957</v>
      </c>
    </row>
    <row r="41" spans="3:10" hidden="1" outlineLevel="1">
      <c r="C41" s="34" t="s">
        <v>29</v>
      </c>
      <c r="D41" s="246">
        <f>IFERROR('tablas evol EM CAT'!D41-'tablas evol EM CAT'!D54,"-")</f>
        <v>2.5502509989828068</v>
      </c>
      <c r="E41" s="246">
        <f>IFERROR('tablas evol EM CAT'!E41-'tablas evol EM CAT'!E54,"-")</f>
        <v>-1.0000000000001563E-2</v>
      </c>
      <c r="F41" s="246">
        <f>IFERROR('tablas evol EM CAT'!F41-'tablas evol EM CAT'!F54,"-")</f>
        <v>0.29999999999999982</v>
      </c>
      <c r="G41" s="246">
        <f>IFERROR('tablas evol EM CAT'!G41-'tablas evol EM CAT'!G54,"-")</f>
        <v>-1.0099999999999998</v>
      </c>
      <c r="H41" s="246">
        <f>IFERROR('tablas evol EM CAT'!H41-'tablas evol EM CAT'!H54,"-")</f>
        <v>0.23000000000000043</v>
      </c>
      <c r="I41" s="246">
        <f>IFERROR('tablas evol EM CAT'!I41-'tablas evol EM CAT'!I54,"-")</f>
        <v>-0.84999999999999964</v>
      </c>
      <c r="J41" s="246">
        <f>IFERROR('tablas evol EM CAT'!J41-'tablas evol EM CAT'!J54,"-")</f>
        <v>-0.33999999999999986</v>
      </c>
    </row>
    <row r="42" spans="3:10" hidden="1" outlineLevel="1">
      <c r="C42" s="34" t="s">
        <v>30</v>
      </c>
      <c r="D42" s="246">
        <f>IFERROR('tablas evol EM CAT'!D42-'tablas evol EM CAT'!D55,"-")</f>
        <v>3.9765453869992338</v>
      </c>
      <c r="E42" s="246">
        <f>IFERROR('tablas evol EM CAT'!E42-'tablas evol EM CAT'!E55,"-")</f>
        <v>-8.0000000000000071E-2</v>
      </c>
      <c r="F42" s="246">
        <f>IFERROR('tablas evol EM CAT'!F42-'tablas evol EM CAT'!F55,"-")</f>
        <v>8.9999999999999858E-2</v>
      </c>
      <c r="G42" s="246">
        <f>IFERROR('tablas evol EM CAT'!G42-'tablas evol EM CAT'!G55,"-")</f>
        <v>0.12999999999999989</v>
      </c>
      <c r="H42" s="246">
        <f>IFERROR('tablas evol EM CAT'!H42-'tablas evol EM CAT'!H55,"-")</f>
        <v>0.21999999999999975</v>
      </c>
      <c r="I42" s="246">
        <f>IFERROR('tablas evol EM CAT'!I42-'tablas evol EM CAT'!I55,"-")</f>
        <v>-0.57000000000000028</v>
      </c>
      <c r="J42" s="246">
        <f>IFERROR('tablas evol EM CAT'!J42-'tablas evol EM CAT'!J55,"-")</f>
        <v>-0.19000000000000039</v>
      </c>
    </row>
    <row r="43" spans="3:10" hidden="1" outlineLevel="1">
      <c r="C43" s="34" t="s">
        <v>31</v>
      </c>
      <c r="D43" s="246">
        <f>IFERROR('tablas evol EM CAT'!D43-'tablas evol EM CAT'!D56,"-")</f>
        <v>-1.0982491451618186</v>
      </c>
      <c r="E43" s="246">
        <f>IFERROR('tablas evol EM CAT'!E43-'tablas evol EM CAT'!E56,"-")</f>
        <v>0.25999999999999979</v>
      </c>
      <c r="F43" s="246">
        <f>IFERROR('tablas evol EM CAT'!F43-'tablas evol EM CAT'!F56,"-")</f>
        <v>0.59999999999999964</v>
      </c>
      <c r="G43" s="246">
        <f>IFERROR('tablas evol EM CAT'!G43-'tablas evol EM CAT'!G56,"-")</f>
        <v>-1.0999999999999996</v>
      </c>
      <c r="H43" s="246">
        <f>IFERROR('tablas evol EM CAT'!H43-'tablas evol EM CAT'!H56,"-")</f>
        <v>0.23000000000000043</v>
      </c>
      <c r="I43" s="246">
        <f>IFERROR('tablas evol EM CAT'!I43-'tablas evol EM CAT'!I56,"-")</f>
        <v>0.48000000000000043</v>
      </c>
      <c r="J43" s="246">
        <f>IFERROR('tablas evol EM CAT'!J43-'tablas evol EM CAT'!J56,"-")</f>
        <v>0.33999999999999986</v>
      </c>
    </row>
    <row r="44" spans="3:10" hidden="1" outlineLevel="1">
      <c r="C44" s="34" t="s">
        <v>32</v>
      </c>
      <c r="D44" s="246">
        <f>IFERROR('tablas evol EM CAT'!D44-'tablas evol EM CAT'!D57,"-")</f>
        <v>-0.65615989189829627</v>
      </c>
      <c r="E44" s="246">
        <f>IFERROR('tablas evol EM CAT'!E44-'tablas evol EM CAT'!E57,"-")</f>
        <v>-0.39999999999999858</v>
      </c>
      <c r="F44" s="246">
        <f>IFERROR('tablas evol EM CAT'!F44-'tablas evol EM CAT'!F57,"-")</f>
        <v>-9.9999999999999645E-2</v>
      </c>
      <c r="G44" s="246">
        <f>IFERROR('tablas evol EM CAT'!G44-'tablas evol EM CAT'!G57,"-")</f>
        <v>1.2300000000000004</v>
      </c>
      <c r="H44" s="246">
        <f>IFERROR('tablas evol EM CAT'!H44-'tablas evol EM CAT'!H57,"-")</f>
        <v>-1.9999999999999574E-2</v>
      </c>
      <c r="I44" s="246">
        <f>IFERROR('tablas evol EM CAT'!I44-'tablas evol EM CAT'!I57,"-")</f>
        <v>-1.0499999999999989</v>
      </c>
      <c r="J44" s="246">
        <f>IFERROR('tablas evol EM CAT'!J44-'tablas evol EM CAT'!J57,"-")</f>
        <v>-0.59999999999999964</v>
      </c>
    </row>
    <row r="45" spans="3:10" hidden="1" outlineLevel="1">
      <c r="C45" s="34" t="s">
        <v>33</v>
      </c>
      <c r="D45" s="246">
        <f>IFERROR('tablas evol EM CAT'!D45-'tablas evol EM CAT'!D58,"-")</f>
        <v>2.2047609387678673</v>
      </c>
      <c r="E45" s="246">
        <f>IFERROR('tablas evol EM CAT'!E45-'tablas evol EM CAT'!E58,"-")</f>
        <v>-0.5</v>
      </c>
      <c r="F45" s="246">
        <f>IFERROR('tablas evol EM CAT'!F45-'tablas evol EM CAT'!F58,"-")</f>
        <v>-0.10999999999999943</v>
      </c>
      <c r="G45" s="246">
        <f>IFERROR('tablas evol EM CAT'!G45-'tablas evol EM CAT'!G58,"-")</f>
        <v>-2.3000000000000007</v>
      </c>
      <c r="H45" s="246">
        <f>IFERROR('tablas evol EM CAT'!H45-'tablas evol EM CAT'!H58,"-")</f>
        <v>-0.46999999999999886</v>
      </c>
      <c r="I45" s="246">
        <f>IFERROR('tablas evol EM CAT'!I45-'tablas evol EM CAT'!I58,"-")</f>
        <v>-0.66000000000000014</v>
      </c>
      <c r="J45" s="246">
        <f>IFERROR('tablas evol EM CAT'!J45-'tablas evol EM CAT'!J58,"-")</f>
        <v>-0.58999999999999986</v>
      </c>
    </row>
    <row r="46" spans="3:10" hidden="1" outlineLevel="1">
      <c r="C46" s="34" t="s">
        <v>34</v>
      </c>
      <c r="D46" s="246">
        <f>IFERROR('tablas evol EM CAT'!D46-'tablas evol EM CAT'!D59,"-")</f>
        <v>0.43570711646821625</v>
      </c>
      <c r="E46" s="246">
        <f>IFERROR('tablas evol EM CAT'!E46-'tablas evol EM CAT'!E59,"-")</f>
        <v>-0.32000000000000117</v>
      </c>
      <c r="F46" s="246">
        <f>IFERROR('tablas evol EM CAT'!F46-'tablas evol EM CAT'!F59,"-")</f>
        <v>-0.5600000000000005</v>
      </c>
      <c r="G46" s="246">
        <f>IFERROR('tablas evol EM CAT'!G46-'tablas evol EM CAT'!G59,"-")</f>
        <v>-2.3000000000000007</v>
      </c>
      <c r="H46" s="246">
        <f>IFERROR('tablas evol EM CAT'!H46-'tablas evol EM CAT'!H59,"-")</f>
        <v>-0.67999999999999972</v>
      </c>
      <c r="I46" s="246">
        <f>IFERROR('tablas evol EM CAT'!I46-'tablas evol EM CAT'!I59,"-")</f>
        <v>-0.52000000000000046</v>
      </c>
      <c r="J46" s="246">
        <f>IFERROR('tablas evol EM CAT'!J46-'tablas evol EM CAT'!J59,"-")</f>
        <v>-0.60000000000000053</v>
      </c>
    </row>
    <row r="47" spans="3:10" hidden="1" outlineLevel="1">
      <c r="C47" s="34" t="s">
        <v>35</v>
      </c>
      <c r="D47" s="246">
        <f>IFERROR('tablas evol EM CAT'!D47-'tablas evol EM CAT'!D60,"-")</f>
        <v>0.85905038486615126</v>
      </c>
      <c r="E47" s="246">
        <f>IFERROR('tablas evol EM CAT'!E47-'tablas evol EM CAT'!E60,"-")</f>
        <v>1.9999999999999574E-2</v>
      </c>
      <c r="F47" s="246">
        <f>IFERROR('tablas evol EM CAT'!F47-'tablas evol EM CAT'!F60,"-")</f>
        <v>0.57000000000000028</v>
      </c>
      <c r="G47" s="246">
        <f>IFERROR('tablas evol EM CAT'!G47-'tablas evol EM CAT'!G60,"-")</f>
        <v>-1.2700000000000005</v>
      </c>
      <c r="H47" s="246">
        <f>IFERROR('tablas evol EM CAT'!H47-'tablas evol EM CAT'!H60,"-")</f>
        <v>0.16999999999999993</v>
      </c>
      <c r="I47" s="246">
        <f>IFERROR('tablas evol EM CAT'!I47-'tablas evol EM CAT'!I60,"-")</f>
        <v>-0.21999999999999886</v>
      </c>
      <c r="J47" s="246">
        <f>IFERROR('tablas evol EM CAT'!J47-'tablas evol EM CAT'!J60,"-")</f>
        <v>-1.9999999999999574E-2</v>
      </c>
    </row>
    <row r="48" spans="3:10" hidden="1" outlineLevel="1">
      <c r="C48" s="34" t="s">
        <v>36</v>
      </c>
      <c r="D48" s="246">
        <f>IFERROR('tablas evol EM CAT'!D48-'tablas evol EM CAT'!D61,"-")</f>
        <v>0.53322820455057496</v>
      </c>
      <c r="E48" s="246">
        <f>IFERROR('tablas evol EM CAT'!E48-'tablas evol EM CAT'!E61,"-")</f>
        <v>0.74000000000000021</v>
      </c>
      <c r="F48" s="246">
        <f>IFERROR('tablas evol EM CAT'!F48-'tablas evol EM CAT'!F61,"-")</f>
        <v>0.40999999999999925</v>
      </c>
      <c r="G48" s="246">
        <f>IFERROR('tablas evol EM CAT'!G48-'tablas evol EM CAT'!G61,"-")</f>
        <v>-0.97000000000000064</v>
      </c>
      <c r="H48" s="246">
        <f>IFERROR('tablas evol EM CAT'!H48-'tablas evol EM CAT'!H61,"-")</f>
        <v>0.33000000000000007</v>
      </c>
      <c r="I48" s="246">
        <f>IFERROR('tablas evol EM CAT'!I48-'tablas evol EM CAT'!I61,"-")</f>
        <v>9.9999999999997868E-3</v>
      </c>
      <c r="J48" s="246">
        <f>IFERROR('tablas evol EM CAT'!J48-'tablas evol EM CAT'!J61,"-")</f>
        <v>0.14999999999999947</v>
      </c>
    </row>
    <row r="49" spans="3:10" hidden="1" outlineLevel="1">
      <c r="C49" s="34" t="s">
        <v>37</v>
      </c>
      <c r="D49" s="246">
        <f>IFERROR('tablas evol EM CAT'!D49-'tablas evol EM CAT'!D62,"-")</f>
        <v>0.17902619461243852</v>
      </c>
      <c r="E49" s="246">
        <f>IFERROR('tablas evol EM CAT'!E49-'tablas evol EM CAT'!E62,"-")</f>
        <v>-0.27999999999999936</v>
      </c>
      <c r="F49" s="246">
        <f>IFERROR('tablas evol EM CAT'!F49-'tablas evol EM CAT'!F62,"-")</f>
        <v>-3.0000000000001137E-2</v>
      </c>
      <c r="G49" s="246">
        <f>IFERROR('tablas evol EM CAT'!G49-'tablas evol EM CAT'!G62,"-")</f>
        <v>-0.5600000000000005</v>
      </c>
      <c r="H49" s="246">
        <f>IFERROR('tablas evol EM CAT'!H49-'tablas evol EM CAT'!H62,"-")</f>
        <v>-0.1899999999999995</v>
      </c>
      <c r="I49" s="246">
        <f>IFERROR('tablas evol EM CAT'!I49-'tablas evol EM CAT'!I62,"-")</f>
        <v>-0.36000000000000121</v>
      </c>
      <c r="J49" s="246">
        <f>IFERROR('tablas evol EM CAT'!J49-'tablas evol EM CAT'!J62,"-")</f>
        <v>-0.29999999999999893</v>
      </c>
    </row>
    <row r="50" spans="3:10" hidden="1" outlineLevel="1">
      <c r="C50" s="34" t="s">
        <v>38</v>
      </c>
      <c r="D50" s="246">
        <f>IFERROR('tablas evol EM CAT'!D50-'tablas evol EM CAT'!D63,"-")</f>
        <v>-0.41959232971621852</v>
      </c>
      <c r="E50" s="246">
        <f>IFERROR('tablas evol EM CAT'!E50-'tablas evol EM CAT'!E63,"-")</f>
        <v>-0.16999999999999993</v>
      </c>
      <c r="F50" s="246">
        <f>IFERROR('tablas evol EM CAT'!F50-'tablas evol EM CAT'!F63,"-")</f>
        <v>0.28999999999999915</v>
      </c>
      <c r="G50" s="246">
        <f>IFERROR('tablas evol EM CAT'!G50-'tablas evol EM CAT'!G63,"-")</f>
        <v>-0.72000000000000064</v>
      </c>
      <c r="H50" s="246">
        <f>IFERROR('tablas evol EM CAT'!H50-'tablas evol EM CAT'!H63,"-")</f>
        <v>-1.9999999999999574E-2</v>
      </c>
      <c r="I50" s="246">
        <f>IFERROR('tablas evol EM CAT'!I50-'tablas evol EM CAT'!I63,"-")</f>
        <v>-0.72000000000000064</v>
      </c>
      <c r="J50" s="246">
        <f>IFERROR('tablas evol EM CAT'!J50-'tablas evol EM CAT'!J63,"-")</f>
        <v>-0.4399999999999995</v>
      </c>
    </row>
    <row r="51" spans="3:10" hidden="1" outlineLevel="1">
      <c r="C51" s="34" t="s">
        <v>39</v>
      </c>
      <c r="D51" s="246">
        <f>IFERROR('tablas evol EM CAT'!D51-'tablas evol EM CAT'!D64,"-")</f>
        <v>0.39724802772247969</v>
      </c>
      <c r="E51" s="246">
        <f>IFERROR('tablas evol EM CAT'!E51-'tablas evol EM CAT'!E64,"-")</f>
        <v>0.6899999999999995</v>
      </c>
      <c r="F51" s="246">
        <f>IFERROR('tablas evol EM CAT'!F51-'tablas evol EM CAT'!F64,"-")</f>
        <v>0.19000000000000128</v>
      </c>
      <c r="G51" s="246">
        <f>IFERROR('tablas evol EM CAT'!G51-'tablas evol EM CAT'!G64,"-")</f>
        <v>-0.62000000000000011</v>
      </c>
      <c r="H51" s="246">
        <f>IFERROR('tablas evol EM CAT'!H51-'tablas evol EM CAT'!H64,"-")</f>
        <v>0.1899999999999995</v>
      </c>
      <c r="I51" s="246">
        <f>IFERROR('tablas evol EM CAT'!I51-'tablas evol EM CAT'!I64,"-")</f>
        <v>0.74000000000000021</v>
      </c>
      <c r="J51" s="246">
        <f>IFERROR('tablas evol EM CAT'!J51-'tablas evol EM CAT'!J64,"-")</f>
        <v>0.48000000000000043</v>
      </c>
    </row>
    <row r="52" spans="3:10" collapsed="1">
      <c r="C52" s="41">
        <v>2007</v>
      </c>
      <c r="D52" s="251">
        <f>IFERROR('tablas evol EM CAT'!D52-'tablas evol EM CAT'!D65,"-")</f>
        <v>1.6583719611029109</v>
      </c>
      <c r="E52" s="251">
        <f>IFERROR('tablas evol EM CAT'!E52-'tablas evol EM CAT'!E65,"-")</f>
        <v>3.7717675945355467E-2</v>
      </c>
      <c r="F52" s="251">
        <f>IFERROR('tablas evol EM CAT'!F52-'tablas evol EM CAT'!F65,"-")</f>
        <v>0.15208325397963307</v>
      </c>
      <c r="G52" s="251">
        <f>IFERROR('tablas evol EM CAT'!G52-'tablas evol EM CAT'!G65,"-")</f>
        <v>-0.8083164858265679</v>
      </c>
      <c r="H52" s="251">
        <f>IFERROR('tablas evol EM CAT'!H52-'tablas evol EM CAT'!H65,"-")</f>
        <v>4.0090794073842417E-2</v>
      </c>
      <c r="I52" s="251">
        <f>IFERROR('tablas evol EM CAT'!I52-'tablas evol EM CAT'!I65,"-")</f>
        <v>-0.29465908321573941</v>
      </c>
      <c r="J52" s="251">
        <f>IFERROR('tablas evol EM CAT'!J52-'tablas evol EM CAT'!J65,"-")</f>
        <v>-0.14722058882153455</v>
      </c>
    </row>
    <row r="53" spans="3:10" ht="15" customHeight="1">
      <c r="C53" s="591" t="s">
        <v>23</v>
      </c>
      <c r="D53" s="591"/>
      <c r="E53" s="591"/>
      <c r="F53" s="591"/>
      <c r="G53" s="591"/>
      <c r="H53" s="591"/>
      <c r="I53" s="591"/>
      <c r="J53" s="591"/>
    </row>
    <row r="55" spans="3:10" ht="30" customHeight="1"/>
    <row r="57" spans="3:10" ht="30" customHeight="1"/>
  </sheetData>
  <mergeCells count="2">
    <mergeCell ref="C3:J3"/>
    <mergeCell ref="C53:J53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0:L28"/>
  <sheetViews>
    <sheetView showGridLines="0" showRowColHeaders="0" showOutlineSymbols="0" zoomScaleNormal="100" workbookViewId="0"/>
  </sheetViews>
  <sheetFormatPr baseColWidth="10" defaultRowHeight="12.75"/>
  <cols>
    <col min="1" max="2" width="11.42578125" style="12"/>
    <col min="3" max="3" width="35.7109375" style="12" customWidth="1"/>
    <col min="4" max="5" width="12.85546875" style="12" customWidth="1"/>
    <col min="6" max="6" width="14.7109375" style="12" customWidth="1"/>
    <col min="7" max="7" width="10.7109375" style="12" customWidth="1"/>
    <col min="8" max="13" width="11.42578125" style="12"/>
    <col min="14" max="14" width="14.42578125" style="12" customWidth="1"/>
    <col min="15" max="258" width="11.42578125" style="12"/>
    <col min="259" max="259" width="35.7109375" style="12" customWidth="1"/>
    <col min="260" max="261" width="12.85546875" style="12" customWidth="1"/>
    <col min="262" max="262" width="14.7109375" style="12" customWidth="1"/>
    <col min="263" max="263" width="10.7109375" style="12" customWidth="1"/>
    <col min="264" max="269" width="11.42578125" style="12"/>
    <col min="270" max="270" width="14.42578125" style="12" customWidth="1"/>
    <col min="271" max="514" width="11.42578125" style="12"/>
    <col min="515" max="515" width="35.7109375" style="12" customWidth="1"/>
    <col min="516" max="517" width="12.85546875" style="12" customWidth="1"/>
    <col min="518" max="518" width="14.7109375" style="12" customWidth="1"/>
    <col min="519" max="519" width="10.7109375" style="12" customWidth="1"/>
    <col min="520" max="525" width="11.42578125" style="12"/>
    <col min="526" max="526" width="14.42578125" style="12" customWidth="1"/>
    <col min="527" max="770" width="11.42578125" style="12"/>
    <col min="771" max="771" width="35.7109375" style="12" customWidth="1"/>
    <col min="772" max="773" width="12.85546875" style="12" customWidth="1"/>
    <col min="774" max="774" width="14.7109375" style="12" customWidth="1"/>
    <col min="775" max="775" width="10.7109375" style="12" customWidth="1"/>
    <col min="776" max="781" width="11.42578125" style="12"/>
    <col min="782" max="782" width="14.42578125" style="12" customWidth="1"/>
    <col min="783" max="1026" width="11.42578125" style="12"/>
    <col min="1027" max="1027" width="35.7109375" style="12" customWidth="1"/>
    <col min="1028" max="1029" width="12.85546875" style="12" customWidth="1"/>
    <col min="1030" max="1030" width="14.7109375" style="12" customWidth="1"/>
    <col min="1031" max="1031" width="10.7109375" style="12" customWidth="1"/>
    <col min="1032" max="1037" width="11.42578125" style="12"/>
    <col min="1038" max="1038" width="14.42578125" style="12" customWidth="1"/>
    <col min="1039" max="1282" width="11.42578125" style="12"/>
    <col min="1283" max="1283" width="35.7109375" style="12" customWidth="1"/>
    <col min="1284" max="1285" width="12.85546875" style="12" customWidth="1"/>
    <col min="1286" max="1286" width="14.7109375" style="12" customWidth="1"/>
    <col min="1287" max="1287" width="10.7109375" style="12" customWidth="1"/>
    <col min="1288" max="1293" width="11.42578125" style="12"/>
    <col min="1294" max="1294" width="14.42578125" style="12" customWidth="1"/>
    <col min="1295" max="1538" width="11.42578125" style="12"/>
    <col min="1539" max="1539" width="35.7109375" style="12" customWidth="1"/>
    <col min="1540" max="1541" width="12.85546875" style="12" customWidth="1"/>
    <col min="1542" max="1542" width="14.7109375" style="12" customWidth="1"/>
    <col min="1543" max="1543" width="10.7109375" style="12" customWidth="1"/>
    <col min="1544" max="1549" width="11.42578125" style="12"/>
    <col min="1550" max="1550" width="14.42578125" style="12" customWidth="1"/>
    <col min="1551" max="1794" width="11.42578125" style="12"/>
    <col min="1795" max="1795" width="35.7109375" style="12" customWidth="1"/>
    <col min="1796" max="1797" width="12.85546875" style="12" customWidth="1"/>
    <col min="1798" max="1798" width="14.7109375" style="12" customWidth="1"/>
    <col min="1799" max="1799" width="10.7109375" style="12" customWidth="1"/>
    <col min="1800" max="1805" width="11.42578125" style="12"/>
    <col min="1806" max="1806" width="14.42578125" style="12" customWidth="1"/>
    <col min="1807" max="2050" width="11.42578125" style="12"/>
    <col min="2051" max="2051" width="35.7109375" style="12" customWidth="1"/>
    <col min="2052" max="2053" width="12.85546875" style="12" customWidth="1"/>
    <col min="2054" max="2054" width="14.7109375" style="12" customWidth="1"/>
    <col min="2055" max="2055" width="10.7109375" style="12" customWidth="1"/>
    <col min="2056" max="2061" width="11.42578125" style="12"/>
    <col min="2062" max="2062" width="14.42578125" style="12" customWidth="1"/>
    <col min="2063" max="2306" width="11.42578125" style="12"/>
    <col min="2307" max="2307" width="35.7109375" style="12" customWidth="1"/>
    <col min="2308" max="2309" width="12.85546875" style="12" customWidth="1"/>
    <col min="2310" max="2310" width="14.7109375" style="12" customWidth="1"/>
    <col min="2311" max="2311" width="10.7109375" style="12" customWidth="1"/>
    <col min="2312" max="2317" width="11.42578125" style="12"/>
    <col min="2318" max="2318" width="14.42578125" style="12" customWidth="1"/>
    <col min="2319" max="2562" width="11.42578125" style="12"/>
    <col min="2563" max="2563" width="35.7109375" style="12" customWidth="1"/>
    <col min="2564" max="2565" width="12.85546875" style="12" customWidth="1"/>
    <col min="2566" max="2566" width="14.7109375" style="12" customWidth="1"/>
    <col min="2567" max="2567" width="10.7109375" style="12" customWidth="1"/>
    <col min="2568" max="2573" width="11.42578125" style="12"/>
    <col min="2574" max="2574" width="14.42578125" style="12" customWidth="1"/>
    <col min="2575" max="2818" width="11.42578125" style="12"/>
    <col min="2819" max="2819" width="35.7109375" style="12" customWidth="1"/>
    <col min="2820" max="2821" width="12.85546875" style="12" customWidth="1"/>
    <col min="2822" max="2822" width="14.7109375" style="12" customWidth="1"/>
    <col min="2823" max="2823" width="10.7109375" style="12" customWidth="1"/>
    <col min="2824" max="2829" width="11.42578125" style="12"/>
    <col min="2830" max="2830" width="14.42578125" style="12" customWidth="1"/>
    <col min="2831" max="3074" width="11.42578125" style="12"/>
    <col min="3075" max="3075" width="35.7109375" style="12" customWidth="1"/>
    <col min="3076" max="3077" width="12.85546875" style="12" customWidth="1"/>
    <col min="3078" max="3078" width="14.7109375" style="12" customWidth="1"/>
    <col min="3079" max="3079" width="10.7109375" style="12" customWidth="1"/>
    <col min="3080" max="3085" width="11.42578125" style="12"/>
    <col min="3086" max="3086" width="14.42578125" style="12" customWidth="1"/>
    <col min="3087" max="3330" width="11.42578125" style="12"/>
    <col min="3331" max="3331" width="35.7109375" style="12" customWidth="1"/>
    <col min="3332" max="3333" width="12.85546875" style="12" customWidth="1"/>
    <col min="3334" max="3334" width="14.7109375" style="12" customWidth="1"/>
    <col min="3335" max="3335" width="10.7109375" style="12" customWidth="1"/>
    <col min="3336" max="3341" width="11.42578125" style="12"/>
    <col min="3342" max="3342" width="14.42578125" style="12" customWidth="1"/>
    <col min="3343" max="3586" width="11.42578125" style="12"/>
    <col min="3587" max="3587" width="35.7109375" style="12" customWidth="1"/>
    <col min="3588" max="3589" width="12.85546875" style="12" customWidth="1"/>
    <col min="3590" max="3590" width="14.7109375" style="12" customWidth="1"/>
    <col min="3591" max="3591" width="10.7109375" style="12" customWidth="1"/>
    <col min="3592" max="3597" width="11.42578125" style="12"/>
    <col min="3598" max="3598" width="14.42578125" style="12" customWidth="1"/>
    <col min="3599" max="3842" width="11.42578125" style="12"/>
    <col min="3843" max="3843" width="35.7109375" style="12" customWidth="1"/>
    <col min="3844" max="3845" width="12.85546875" style="12" customWidth="1"/>
    <col min="3846" max="3846" width="14.7109375" style="12" customWidth="1"/>
    <col min="3847" max="3847" width="10.7109375" style="12" customWidth="1"/>
    <col min="3848" max="3853" width="11.42578125" style="12"/>
    <col min="3854" max="3854" width="14.42578125" style="12" customWidth="1"/>
    <col min="3855" max="4098" width="11.42578125" style="12"/>
    <col min="4099" max="4099" width="35.7109375" style="12" customWidth="1"/>
    <col min="4100" max="4101" width="12.85546875" style="12" customWidth="1"/>
    <col min="4102" max="4102" width="14.7109375" style="12" customWidth="1"/>
    <col min="4103" max="4103" width="10.7109375" style="12" customWidth="1"/>
    <col min="4104" max="4109" width="11.42578125" style="12"/>
    <col min="4110" max="4110" width="14.42578125" style="12" customWidth="1"/>
    <col min="4111" max="4354" width="11.42578125" style="12"/>
    <col min="4355" max="4355" width="35.7109375" style="12" customWidth="1"/>
    <col min="4356" max="4357" width="12.85546875" style="12" customWidth="1"/>
    <col min="4358" max="4358" width="14.7109375" style="12" customWidth="1"/>
    <col min="4359" max="4359" width="10.7109375" style="12" customWidth="1"/>
    <col min="4360" max="4365" width="11.42578125" style="12"/>
    <col min="4366" max="4366" width="14.42578125" style="12" customWidth="1"/>
    <col min="4367" max="4610" width="11.42578125" style="12"/>
    <col min="4611" max="4611" width="35.7109375" style="12" customWidth="1"/>
    <col min="4612" max="4613" width="12.85546875" style="12" customWidth="1"/>
    <col min="4614" max="4614" width="14.7109375" style="12" customWidth="1"/>
    <col min="4615" max="4615" width="10.7109375" style="12" customWidth="1"/>
    <col min="4616" max="4621" width="11.42578125" style="12"/>
    <col min="4622" max="4622" width="14.42578125" style="12" customWidth="1"/>
    <col min="4623" max="4866" width="11.42578125" style="12"/>
    <col min="4867" max="4867" width="35.7109375" style="12" customWidth="1"/>
    <col min="4868" max="4869" width="12.85546875" style="12" customWidth="1"/>
    <col min="4870" max="4870" width="14.7109375" style="12" customWidth="1"/>
    <col min="4871" max="4871" width="10.7109375" style="12" customWidth="1"/>
    <col min="4872" max="4877" width="11.42578125" style="12"/>
    <col min="4878" max="4878" width="14.42578125" style="12" customWidth="1"/>
    <col min="4879" max="5122" width="11.42578125" style="12"/>
    <col min="5123" max="5123" width="35.7109375" style="12" customWidth="1"/>
    <col min="5124" max="5125" width="12.85546875" style="12" customWidth="1"/>
    <col min="5126" max="5126" width="14.7109375" style="12" customWidth="1"/>
    <col min="5127" max="5127" width="10.7109375" style="12" customWidth="1"/>
    <col min="5128" max="5133" width="11.42578125" style="12"/>
    <col min="5134" max="5134" width="14.42578125" style="12" customWidth="1"/>
    <col min="5135" max="5378" width="11.42578125" style="12"/>
    <col min="5379" max="5379" width="35.7109375" style="12" customWidth="1"/>
    <col min="5380" max="5381" width="12.85546875" style="12" customWidth="1"/>
    <col min="5382" max="5382" width="14.7109375" style="12" customWidth="1"/>
    <col min="5383" max="5383" width="10.7109375" style="12" customWidth="1"/>
    <col min="5384" max="5389" width="11.42578125" style="12"/>
    <col min="5390" max="5390" width="14.42578125" style="12" customWidth="1"/>
    <col min="5391" max="5634" width="11.42578125" style="12"/>
    <col min="5635" max="5635" width="35.7109375" style="12" customWidth="1"/>
    <col min="5636" max="5637" width="12.85546875" style="12" customWidth="1"/>
    <col min="5638" max="5638" width="14.7109375" style="12" customWidth="1"/>
    <col min="5639" max="5639" width="10.7109375" style="12" customWidth="1"/>
    <col min="5640" max="5645" width="11.42578125" style="12"/>
    <col min="5646" max="5646" width="14.42578125" style="12" customWidth="1"/>
    <col min="5647" max="5890" width="11.42578125" style="12"/>
    <col min="5891" max="5891" width="35.7109375" style="12" customWidth="1"/>
    <col min="5892" max="5893" width="12.85546875" style="12" customWidth="1"/>
    <col min="5894" max="5894" width="14.7109375" style="12" customWidth="1"/>
    <col min="5895" max="5895" width="10.7109375" style="12" customWidth="1"/>
    <col min="5896" max="5901" width="11.42578125" style="12"/>
    <col min="5902" max="5902" width="14.42578125" style="12" customWidth="1"/>
    <col min="5903" max="6146" width="11.42578125" style="12"/>
    <col min="6147" max="6147" width="35.7109375" style="12" customWidth="1"/>
    <col min="6148" max="6149" width="12.85546875" style="12" customWidth="1"/>
    <col min="6150" max="6150" width="14.7109375" style="12" customWidth="1"/>
    <col min="6151" max="6151" width="10.7109375" style="12" customWidth="1"/>
    <col min="6152" max="6157" width="11.42578125" style="12"/>
    <col min="6158" max="6158" width="14.42578125" style="12" customWidth="1"/>
    <col min="6159" max="6402" width="11.42578125" style="12"/>
    <col min="6403" max="6403" width="35.7109375" style="12" customWidth="1"/>
    <col min="6404" max="6405" width="12.85546875" style="12" customWidth="1"/>
    <col min="6406" max="6406" width="14.7109375" style="12" customWidth="1"/>
    <col min="6407" max="6407" width="10.7109375" style="12" customWidth="1"/>
    <col min="6408" max="6413" width="11.42578125" style="12"/>
    <col min="6414" max="6414" width="14.42578125" style="12" customWidth="1"/>
    <col min="6415" max="6658" width="11.42578125" style="12"/>
    <col min="6659" max="6659" width="35.7109375" style="12" customWidth="1"/>
    <col min="6660" max="6661" width="12.85546875" style="12" customWidth="1"/>
    <col min="6662" max="6662" width="14.7109375" style="12" customWidth="1"/>
    <col min="6663" max="6663" width="10.7109375" style="12" customWidth="1"/>
    <col min="6664" max="6669" width="11.42578125" style="12"/>
    <col min="6670" max="6670" width="14.42578125" style="12" customWidth="1"/>
    <col min="6671" max="6914" width="11.42578125" style="12"/>
    <col min="6915" max="6915" width="35.7109375" style="12" customWidth="1"/>
    <col min="6916" max="6917" width="12.85546875" style="12" customWidth="1"/>
    <col min="6918" max="6918" width="14.7109375" style="12" customWidth="1"/>
    <col min="6919" max="6919" width="10.7109375" style="12" customWidth="1"/>
    <col min="6920" max="6925" width="11.42578125" style="12"/>
    <col min="6926" max="6926" width="14.42578125" style="12" customWidth="1"/>
    <col min="6927" max="7170" width="11.42578125" style="12"/>
    <col min="7171" max="7171" width="35.7109375" style="12" customWidth="1"/>
    <col min="7172" max="7173" width="12.85546875" style="12" customWidth="1"/>
    <col min="7174" max="7174" width="14.7109375" style="12" customWidth="1"/>
    <col min="7175" max="7175" width="10.7109375" style="12" customWidth="1"/>
    <col min="7176" max="7181" width="11.42578125" style="12"/>
    <col min="7182" max="7182" width="14.42578125" style="12" customWidth="1"/>
    <col min="7183" max="7426" width="11.42578125" style="12"/>
    <col min="7427" max="7427" width="35.7109375" style="12" customWidth="1"/>
    <col min="7428" max="7429" width="12.85546875" style="12" customWidth="1"/>
    <col min="7430" max="7430" width="14.7109375" style="12" customWidth="1"/>
    <col min="7431" max="7431" width="10.7109375" style="12" customWidth="1"/>
    <col min="7432" max="7437" width="11.42578125" style="12"/>
    <col min="7438" max="7438" width="14.42578125" style="12" customWidth="1"/>
    <col min="7439" max="7682" width="11.42578125" style="12"/>
    <col min="7683" max="7683" width="35.7109375" style="12" customWidth="1"/>
    <col min="7684" max="7685" width="12.85546875" style="12" customWidth="1"/>
    <col min="7686" max="7686" width="14.7109375" style="12" customWidth="1"/>
    <col min="7687" max="7687" width="10.7109375" style="12" customWidth="1"/>
    <col min="7688" max="7693" width="11.42578125" style="12"/>
    <col min="7694" max="7694" width="14.42578125" style="12" customWidth="1"/>
    <col min="7695" max="7938" width="11.42578125" style="12"/>
    <col min="7939" max="7939" width="35.7109375" style="12" customWidth="1"/>
    <col min="7940" max="7941" width="12.85546875" style="12" customWidth="1"/>
    <col min="7942" max="7942" width="14.7109375" style="12" customWidth="1"/>
    <col min="7943" max="7943" width="10.7109375" style="12" customWidth="1"/>
    <col min="7944" max="7949" width="11.42578125" style="12"/>
    <col min="7950" max="7950" width="14.42578125" style="12" customWidth="1"/>
    <col min="7951" max="8194" width="11.42578125" style="12"/>
    <col min="8195" max="8195" width="35.7109375" style="12" customWidth="1"/>
    <col min="8196" max="8197" width="12.85546875" style="12" customWidth="1"/>
    <col min="8198" max="8198" width="14.7109375" style="12" customWidth="1"/>
    <col min="8199" max="8199" width="10.7109375" style="12" customWidth="1"/>
    <col min="8200" max="8205" width="11.42578125" style="12"/>
    <col min="8206" max="8206" width="14.42578125" style="12" customWidth="1"/>
    <col min="8207" max="8450" width="11.42578125" style="12"/>
    <col min="8451" max="8451" width="35.7109375" style="12" customWidth="1"/>
    <col min="8452" max="8453" width="12.85546875" style="12" customWidth="1"/>
    <col min="8454" max="8454" width="14.7109375" style="12" customWidth="1"/>
    <col min="8455" max="8455" width="10.7109375" style="12" customWidth="1"/>
    <col min="8456" max="8461" width="11.42578125" style="12"/>
    <col min="8462" max="8462" width="14.42578125" style="12" customWidth="1"/>
    <col min="8463" max="8706" width="11.42578125" style="12"/>
    <col min="8707" max="8707" width="35.7109375" style="12" customWidth="1"/>
    <col min="8708" max="8709" width="12.85546875" style="12" customWidth="1"/>
    <col min="8710" max="8710" width="14.7109375" style="12" customWidth="1"/>
    <col min="8711" max="8711" width="10.7109375" style="12" customWidth="1"/>
    <col min="8712" max="8717" width="11.42578125" style="12"/>
    <col min="8718" max="8718" width="14.42578125" style="12" customWidth="1"/>
    <col min="8719" max="8962" width="11.42578125" style="12"/>
    <col min="8963" max="8963" width="35.7109375" style="12" customWidth="1"/>
    <col min="8964" max="8965" width="12.85546875" style="12" customWidth="1"/>
    <col min="8966" max="8966" width="14.7109375" style="12" customWidth="1"/>
    <col min="8967" max="8967" width="10.7109375" style="12" customWidth="1"/>
    <col min="8968" max="8973" width="11.42578125" style="12"/>
    <col min="8974" max="8974" width="14.42578125" style="12" customWidth="1"/>
    <col min="8975" max="9218" width="11.42578125" style="12"/>
    <col min="9219" max="9219" width="35.7109375" style="12" customWidth="1"/>
    <col min="9220" max="9221" width="12.85546875" style="12" customWidth="1"/>
    <col min="9222" max="9222" width="14.7109375" style="12" customWidth="1"/>
    <col min="9223" max="9223" width="10.7109375" style="12" customWidth="1"/>
    <col min="9224" max="9229" width="11.42578125" style="12"/>
    <col min="9230" max="9230" width="14.42578125" style="12" customWidth="1"/>
    <col min="9231" max="9474" width="11.42578125" style="12"/>
    <col min="9475" max="9475" width="35.7109375" style="12" customWidth="1"/>
    <col min="9476" max="9477" width="12.85546875" style="12" customWidth="1"/>
    <col min="9478" max="9478" width="14.7109375" style="12" customWidth="1"/>
    <col min="9479" max="9479" width="10.7109375" style="12" customWidth="1"/>
    <col min="9480" max="9485" width="11.42578125" style="12"/>
    <col min="9486" max="9486" width="14.42578125" style="12" customWidth="1"/>
    <col min="9487" max="9730" width="11.42578125" style="12"/>
    <col min="9731" max="9731" width="35.7109375" style="12" customWidth="1"/>
    <col min="9732" max="9733" width="12.85546875" style="12" customWidth="1"/>
    <col min="9734" max="9734" width="14.7109375" style="12" customWidth="1"/>
    <col min="9735" max="9735" width="10.7109375" style="12" customWidth="1"/>
    <col min="9736" max="9741" width="11.42578125" style="12"/>
    <col min="9742" max="9742" width="14.42578125" style="12" customWidth="1"/>
    <col min="9743" max="9986" width="11.42578125" style="12"/>
    <col min="9987" max="9987" width="35.7109375" style="12" customWidth="1"/>
    <col min="9988" max="9989" width="12.85546875" style="12" customWidth="1"/>
    <col min="9990" max="9990" width="14.7109375" style="12" customWidth="1"/>
    <col min="9991" max="9991" width="10.7109375" style="12" customWidth="1"/>
    <col min="9992" max="9997" width="11.42578125" style="12"/>
    <col min="9998" max="9998" width="14.42578125" style="12" customWidth="1"/>
    <col min="9999" max="10242" width="11.42578125" style="12"/>
    <col min="10243" max="10243" width="35.7109375" style="12" customWidth="1"/>
    <col min="10244" max="10245" width="12.85546875" style="12" customWidth="1"/>
    <col min="10246" max="10246" width="14.7109375" style="12" customWidth="1"/>
    <col min="10247" max="10247" width="10.7109375" style="12" customWidth="1"/>
    <col min="10248" max="10253" width="11.42578125" style="12"/>
    <col min="10254" max="10254" width="14.42578125" style="12" customWidth="1"/>
    <col min="10255" max="10498" width="11.42578125" style="12"/>
    <col min="10499" max="10499" width="35.7109375" style="12" customWidth="1"/>
    <col min="10500" max="10501" width="12.85546875" style="12" customWidth="1"/>
    <col min="10502" max="10502" width="14.7109375" style="12" customWidth="1"/>
    <col min="10503" max="10503" width="10.7109375" style="12" customWidth="1"/>
    <col min="10504" max="10509" width="11.42578125" style="12"/>
    <col min="10510" max="10510" width="14.42578125" style="12" customWidth="1"/>
    <col min="10511" max="10754" width="11.42578125" style="12"/>
    <col min="10755" max="10755" width="35.7109375" style="12" customWidth="1"/>
    <col min="10756" max="10757" width="12.85546875" style="12" customWidth="1"/>
    <col min="10758" max="10758" width="14.7109375" style="12" customWidth="1"/>
    <col min="10759" max="10759" width="10.7109375" style="12" customWidth="1"/>
    <col min="10760" max="10765" width="11.42578125" style="12"/>
    <col min="10766" max="10766" width="14.42578125" style="12" customWidth="1"/>
    <col min="10767" max="11010" width="11.42578125" style="12"/>
    <col min="11011" max="11011" width="35.7109375" style="12" customWidth="1"/>
    <col min="11012" max="11013" width="12.85546875" style="12" customWidth="1"/>
    <col min="11014" max="11014" width="14.7109375" style="12" customWidth="1"/>
    <col min="11015" max="11015" width="10.7109375" style="12" customWidth="1"/>
    <col min="11016" max="11021" width="11.42578125" style="12"/>
    <col min="11022" max="11022" width="14.42578125" style="12" customWidth="1"/>
    <col min="11023" max="11266" width="11.42578125" style="12"/>
    <col min="11267" max="11267" width="35.7109375" style="12" customWidth="1"/>
    <col min="11268" max="11269" width="12.85546875" style="12" customWidth="1"/>
    <col min="11270" max="11270" width="14.7109375" style="12" customWidth="1"/>
    <col min="11271" max="11271" width="10.7109375" style="12" customWidth="1"/>
    <col min="11272" max="11277" width="11.42578125" style="12"/>
    <col min="11278" max="11278" width="14.42578125" style="12" customWidth="1"/>
    <col min="11279" max="11522" width="11.42578125" style="12"/>
    <col min="11523" max="11523" width="35.7109375" style="12" customWidth="1"/>
    <col min="11524" max="11525" width="12.85546875" style="12" customWidth="1"/>
    <col min="11526" max="11526" width="14.7109375" style="12" customWidth="1"/>
    <col min="11527" max="11527" width="10.7109375" style="12" customWidth="1"/>
    <col min="11528" max="11533" width="11.42578125" style="12"/>
    <col min="11534" max="11534" width="14.42578125" style="12" customWidth="1"/>
    <col min="11535" max="11778" width="11.42578125" style="12"/>
    <col min="11779" max="11779" width="35.7109375" style="12" customWidth="1"/>
    <col min="11780" max="11781" width="12.85546875" style="12" customWidth="1"/>
    <col min="11782" max="11782" width="14.7109375" style="12" customWidth="1"/>
    <col min="11783" max="11783" width="10.7109375" style="12" customWidth="1"/>
    <col min="11784" max="11789" width="11.42578125" style="12"/>
    <col min="11790" max="11790" width="14.42578125" style="12" customWidth="1"/>
    <col min="11791" max="12034" width="11.42578125" style="12"/>
    <col min="12035" max="12035" width="35.7109375" style="12" customWidth="1"/>
    <col min="12036" max="12037" width="12.85546875" style="12" customWidth="1"/>
    <col min="12038" max="12038" width="14.7109375" style="12" customWidth="1"/>
    <col min="12039" max="12039" width="10.7109375" style="12" customWidth="1"/>
    <col min="12040" max="12045" width="11.42578125" style="12"/>
    <col min="12046" max="12046" width="14.42578125" style="12" customWidth="1"/>
    <col min="12047" max="12290" width="11.42578125" style="12"/>
    <col min="12291" max="12291" width="35.7109375" style="12" customWidth="1"/>
    <col min="12292" max="12293" width="12.85546875" style="12" customWidth="1"/>
    <col min="12294" max="12294" width="14.7109375" style="12" customWidth="1"/>
    <col min="12295" max="12295" width="10.7109375" style="12" customWidth="1"/>
    <col min="12296" max="12301" width="11.42578125" style="12"/>
    <col min="12302" max="12302" width="14.42578125" style="12" customWidth="1"/>
    <col min="12303" max="12546" width="11.42578125" style="12"/>
    <col min="12547" max="12547" width="35.7109375" style="12" customWidth="1"/>
    <col min="12548" max="12549" width="12.85546875" style="12" customWidth="1"/>
    <col min="12550" max="12550" width="14.7109375" style="12" customWidth="1"/>
    <col min="12551" max="12551" width="10.7109375" style="12" customWidth="1"/>
    <col min="12552" max="12557" width="11.42578125" style="12"/>
    <col min="12558" max="12558" width="14.42578125" style="12" customWidth="1"/>
    <col min="12559" max="12802" width="11.42578125" style="12"/>
    <col min="12803" max="12803" width="35.7109375" style="12" customWidth="1"/>
    <col min="12804" max="12805" width="12.85546875" style="12" customWidth="1"/>
    <col min="12806" max="12806" width="14.7109375" style="12" customWidth="1"/>
    <col min="12807" max="12807" width="10.7109375" style="12" customWidth="1"/>
    <col min="12808" max="12813" width="11.42578125" style="12"/>
    <col min="12814" max="12814" width="14.42578125" style="12" customWidth="1"/>
    <col min="12815" max="13058" width="11.42578125" style="12"/>
    <col min="13059" max="13059" width="35.7109375" style="12" customWidth="1"/>
    <col min="13060" max="13061" width="12.85546875" style="12" customWidth="1"/>
    <col min="13062" max="13062" width="14.7109375" style="12" customWidth="1"/>
    <col min="13063" max="13063" width="10.7109375" style="12" customWidth="1"/>
    <col min="13064" max="13069" width="11.42578125" style="12"/>
    <col min="13070" max="13070" width="14.42578125" style="12" customWidth="1"/>
    <col min="13071" max="13314" width="11.42578125" style="12"/>
    <col min="13315" max="13315" width="35.7109375" style="12" customWidth="1"/>
    <col min="13316" max="13317" width="12.85546875" style="12" customWidth="1"/>
    <col min="13318" max="13318" width="14.7109375" style="12" customWidth="1"/>
    <col min="13319" max="13319" width="10.7109375" style="12" customWidth="1"/>
    <col min="13320" max="13325" width="11.42578125" style="12"/>
    <col min="13326" max="13326" width="14.42578125" style="12" customWidth="1"/>
    <col min="13327" max="13570" width="11.42578125" style="12"/>
    <col min="13571" max="13571" width="35.7109375" style="12" customWidth="1"/>
    <col min="13572" max="13573" width="12.85546875" style="12" customWidth="1"/>
    <col min="13574" max="13574" width="14.7109375" style="12" customWidth="1"/>
    <col min="13575" max="13575" width="10.7109375" style="12" customWidth="1"/>
    <col min="13576" max="13581" width="11.42578125" style="12"/>
    <col min="13582" max="13582" width="14.42578125" style="12" customWidth="1"/>
    <col min="13583" max="13826" width="11.42578125" style="12"/>
    <col min="13827" max="13827" width="35.7109375" style="12" customWidth="1"/>
    <col min="13828" max="13829" width="12.85546875" style="12" customWidth="1"/>
    <col min="13830" max="13830" width="14.7109375" style="12" customWidth="1"/>
    <col min="13831" max="13831" width="10.7109375" style="12" customWidth="1"/>
    <col min="13832" max="13837" width="11.42578125" style="12"/>
    <col min="13838" max="13838" width="14.42578125" style="12" customWidth="1"/>
    <col min="13839" max="14082" width="11.42578125" style="12"/>
    <col min="14083" max="14083" width="35.7109375" style="12" customWidth="1"/>
    <col min="14084" max="14085" width="12.85546875" style="12" customWidth="1"/>
    <col min="14086" max="14086" width="14.7109375" style="12" customWidth="1"/>
    <col min="14087" max="14087" width="10.7109375" style="12" customWidth="1"/>
    <col min="14088" max="14093" width="11.42578125" style="12"/>
    <col min="14094" max="14094" width="14.42578125" style="12" customWidth="1"/>
    <col min="14095" max="14338" width="11.42578125" style="12"/>
    <col min="14339" max="14339" width="35.7109375" style="12" customWidth="1"/>
    <col min="14340" max="14341" width="12.85546875" style="12" customWidth="1"/>
    <col min="14342" max="14342" width="14.7109375" style="12" customWidth="1"/>
    <col min="14343" max="14343" width="10.7109375" style="12" customWidth="1"/>
    <col min="14344" max="14349" width="11.42578125" style="12"/>
    <col min="14350" max="14350" width="14.42578125" style="12" customWidth="1"/>
    <col min="14351" max="14594" width="11.42578125" style="12"/>
    <col min="14595" max="14595" width="35.7109375" style="12" customWidth="1"/>
    <col min="14596" max="14597" width="12.85546875" style="12" customWidth="1"/>
    <col min="14598" max="14598" width="14.7109375" style="12" customWidth="1"/>
    <col min="14599" max="14599" width="10.7109375" style="12" customWidth="1"/>
    <col min="14600" max="14605" width="11.42578125" style="12"/>
    <col min="14606" max="14606" width="14.42578125" style="12" customWidth="1"/>
    <col min="14607" max="14850" width="11.42578125" style="12"/>
    <col min="14851" max="14851" width="35.7109375" style="12" customWidth="1"/>
    <col min="14852" max="14853" width="12.85546875" style="12" customWidth="1"/>
    <col min="14854" max="14854" width="14.7109375" style="12" customWidth="1"/>
    <col min="14855" max="14855" width="10.7109375" style="12" customWidth="1"/>
    <col min="14856" max="14861" width="11.42578125" style="12"/>
    <col min="14862" max="14862" width="14.42578125" style="12" customWidth="1"/>
    <col min="14863" max="15106" width="11.42578125" style="12"/>
    <col min="15107" max="15107" width="35.7109375" style="12" customWidth="1"/>
    <col min="15108" max="15109" width="12.85546875" style="12" customWidth="1"/>
    <col min="15110" max="15110" width="14.7109375" style="12" customWidth="1"/>
    <col min="15111" max="15111" width="10.7109375" style="12" customWidth="1"/>
    <col min="15112" max="15117" width="11.42578125" style="12"/>
    <col min="15118" max="15118" width="14.42578125" style="12" customWidth="1"/>
    <col min="15119" max="15362" width="11.42578125" style="12"/>
    <col min="15363" max="15363" width="35.7109375" style="12" customWidth="1"/>
    <col min="15364" max="15365" width="12.85546875" style="12" customWidth="1"/>
    <col min="15366" max="15366" width="14.7109375" style="12" customWidth="1"/>
    <col min="15367" max="15367" width="10.7109375" style="12" customWidth="1"/>
    <col min="15368" max="15373" width="11.42578125" style="12"/>
    <col min="15374" max="15374" width="14.42578125" style="12" customWidth="1"/>
    <col min="15375" max="15618" width="11.42578125" style="12"/>
    <col min="15619" max="15619" width="35.7109375" style="12" customWidth="1"/>
    <col min="15620" max="15621" width="12.85546875" style="12" customWidth="1"/>
    <col min="15622" max="15622" width="14.7109375" style="12" customWidth="1"/>
    <col min="15623" max="15623" width="10.7109375" style="12" customWidth="1"/>
    <col min="15624" max="15629" width="11.42578125" style="12"/>
    <col min="15630" max="15630" width="14.42578125" style="12" customWidth="1"/>
    <col min="15631" max="15874" width="11.42578125" style="12"/>
    <col min="15875" max="15875" width="35.7109375" style="12" customWidth="1"/>
    <col min="15876" max="15877" width="12.85546875" style="12" customWidth="1"/>
    <col min="15878" max="15878" width="14.7109375" style="12" customWidth="1"/>
    <col min="15879" max="15879" width="10.7109375" style="12" customWidth="1"/>
    <col min="15880" max="15885" width="11.42578125" style="12"/>
    <col min="15886" max="15886" width="14.42578125" style="12" customWidth="1"/>
    <col min="15887" max="16130" width="11.42578125" style="12"/>
    <col min="16131" max="16131" width="35.7109375" style="12" customWidth="1"/>
    <col min="16132" max="16133" width="12.85546875" style="12" customWidth="1"/>
    <col min="16134" max="16134" width="14.7109375" style="12" customWidth="1"/>
    <col min="16135" max="16135" width="10.7109375" style="12" customWidth="1"/>
    <col min="16136" max="16141" width="11.42578125" style="12"/>
    <col min="16142" max="16142" width="14.42578125" style="12" customWidth="1"/>
    <col min="16143" max="16384" width="11.42578125" style="12"/>
  </cols>
  <sheetData>
    <row r="10" spans="3:6" ht="25.5" customHeight="1">
      <c r="C10" s="609" t="s">
        <v>244</v>
      </c>
      <c r="D10" s="610"/>
      <c r="E10" s="610"/>
      <c r="F10" s="611"/>
    </row>
    <row r="11" spans="3:6" ht="35.25" customHeight="1">
      <c r="C11" s="14" t="s">
        <v>17</v>
      </c>
      <c r="D11" s="15" t="str">
        <f>actualizaciones!A3</f>
        <v>acumulado agosto 2009</v>
      </c>
      <c r="E11" s="15" t="str">
        <f>actualizaciones!A2</f>
        <v xml:space="preserve">acumulado agosto 2010 </v>
      </c>
      <c r="F11" s="300" t="s">
        <v>245</v>
      </c>
    </row>
    <row r="12" spans="3:6">
      <c r="C12" s="17" t="s">
        <v>246</v>
      </c>
      <c r="D12" s="301">
        <v>8.1465201853526459</v>
      </c>
      <c r="E12" s="301">
        <v>7.9862856641189621</v>
      </c>
      <c r="F12" s="302">
        <f>E12-D12</f>
        <v>-0.16023452123368376</v>
      </c>
    </row>
    <row r="13" spans="3:6">
      <c r="C13" s="21" t="s">
        <v>247</v>
      </c>
      <c r="D13" s="303">
        <v>8.0438882554729627</v>
      </c>
      <c r="E13" s="303">
        <v>7.7574415113682127</v>
      </c>
      <c r="F13" s="304">
        <f>E13-D13</f>
        <v>-0.28644674410475002</v>
      </c>
    </row>
    <row r="14" spans="3:6">
      <c r="C14" s="241" t="s">
        <v>248</v>
      </c>
      <c r="D14" s="305">
        <v>8.2226444428441905</v>
      </c>
      <c r="E14" s="305">
        <v>8.1786799178916549</v>
      </c>
      <c r="F14" s="306">
        <f>E14-D14</f>
        <v>-4.3964524952535555E-2</v>
      </c>
    </row>
    <row r="15" spans="3:6">
      <c r="C15" s="26" t="s">
        <v>23</v>
      </c>
      <c r="D15" s="27"/>
      <c r="E15" s="27"/>
      <c r="F15" s="28"/>
    </row>
    <row r="28" spans="2:12"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</row>
  </sheetData>
  <mergeCells count="1">
    <mergeCell ref="C10:F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6:L22"/>
  <sheetViews>
    <sheetView showGridLines="0" showRowColHeaders="0" showOutlineSymbols="0" zoomScaleNormal="100" workbookViewId="0"/>
  </sheetViews>
  <sheetFormatPr baseColWidth="10" defaultRowHeight="12.75"/>
  <cols>
    <col min="1" max="1" width="13.5703125" style="12" customWidth="1"/>
    <col min="2" max="2" width="35.7109375" style="12" customWidth="1"/>
    <col min="3" max="4" width="12.85546875" style="12" customWidth="1"/>
    <col min="5" max="5" width="13.7109375" style="12" customWidth="1"/>
    <col min="6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6" spans="2:5" ht="37.5" customHeight="1">
      <c r="B6" s="609" t="s">
        <v>249</v>
      </c>
      <c r="C6" s="610"/>
      <c r="D6" s="610"/>
      <c r="E6" s="611"/>
    </row>
    <row r="7" spans="2:5" ht="37.5" customHeight="1">
      <c r="B7" s="14" t="s">
        <v>233</v>
      </c>
      <c r="C7" s="154" t="str">
        <f>actualizaciones!A3</f>
        <v>acumulado agosto 2009</v>
      </c>
      <c r="D7" s="154" t="str">
        <f>actualizaciones!A2</f>
        <v xml:space="preserve">acumulado agosto 2010 </v>
      </c>
      <c r="E7" s="259" t="s">
        <v>245</v>
      </c>
    </row>
    <row r="8" spans="2:5" ht="15" customHeight="1">
      <c r="B8" s="64" t="s">
        <v>234</v>
      </c>
      <c r="C8" s="65"/>
      <c r="D8" s="73"/>
      <c r="E8" s="234"/>
    </row>
    <row r="9" spans="2:5">
      <c r="B9" s="17" t="s">
        <v>246</v>
      </c>
      <c r="C9" s="264">
        <v>7.668701574094178</v>
      </c>
      <c r="D9" s="264">
        <v>7.4696014812196978</v>
      </c>
      <c r="E9" s="302">
        <f>D9-C9</f>
        <v>-0.19910009287448016</v>
      </c>
    </row>
    <row r="10" spans="2:5">
      <c r="B10" s="21" t="s">
        <v>247</v>
      </c>
      <c r="C10" s="267">
        <v>7.2058174479730237</v>
      </c>
      <c r="D10" s="267">
        <v>6.9941533826857318</v>
      </c>
      <c r="E10" s="304">
        <f>D10-C10</f>
        <v>-0.21166406528729187</v>
      </c>
    </row>
    <row r="11" spans="2:5">
      <c r="B11" s="241" t="s">
        <v>248</v>
      </c>
      <c r="C11" s="271">
        <v>8.3264088123290207</v>
      </c>
      <c r="D11" s="271">
        <v>8.2036398933444179</v>
      </c>
      <c r="E11" s="306">
        <f>D11-C11</f>
        <v>-0.12276891898460285</v>
      </c>
    </row>
    <row r="12" spans="2:5" ht="15" customHeight="1">
      <c r="B12" s="64" t="s">
        <v>235</v>
      </c>
      <c r="C12" s="273"/>
      <c r="D12" s="273"/>
      <c r="E12" s="307"/>
    </row>
    <row r="13" spans="2:5">
      <c r="B13" s="17" t="s">
        <v>246</v>
      </c>
      <c r="C13" s="264">
        <v>7.974937112026244</v>
      </c>
      <c r="D13" s="264">
        <v>7.7841531014972256</v>
      </c>
      <c r="E13" s="302">
        <f>D13-C13</f>
        <v>-0.19078401052901839</v>
      </c>
    </row>
    <row r="14" spans="2:5">
      <c r="B14" s="21" t="s">
        <v>247</v>
      </c>
      <c r="C14" s="267">
        <v>7.6536617817538843</v>
      </c>
      <c r="D14" s="267">
        <v>7.3923723357554101</v>
      </c>
      <c r="E14" s="304">
        <f>D14-C14</f>
        <v>-0.26128944599847426</v>
      </c>
    </row>
    <row r="15" spans="2:5">
      <c r="B15" s="241" t="s">
        <v>248</v>
      </c>
      <c r="C15" s="275">
        <v>8.3687820458185112</v>
      </c>
      <c r="D15" s="275">
        <v>8.3077952806919733</v>
      </c>
      <c r="E15" s="304">
        <f>D15-C15</f>
        <v>-6.098676512653789E-2</v>
      </c>
    </row>
    <row r="16" spans="2:5" ht="15" customHeight="1">
      <c r="B16" s="64" t="s">
        <v>74</v>
      </c>
      <c r="C16" s="273"/>
      <c r="D16" s="273"/>
      <c r="E16" s="307"/>
    </row>
    <row r="17" spans="2:12">
      <c r="B17" s="17" t="s">
        <v>246</v>
      </c>
      <c r="C17" s="301">
        <v>8.1465201853526459</v>
      </c>
      <c r="D17" s="301">
        <v>7.9862856641189621</v>
      </c>
      <c r="E17" s="302">
        <f>D17-C17</f>
        <v>-0.16023452123368376</v>
      </c>
    </row>
    <row r="18" spans="2:12">
      <c r="B18" s="21" t="s">
        <v>247</v>
      </c>
      <c r="C18" s="303">
        <v>8.0438882554729627</v>
      </c>
      <c r="D18" s="303">
        <v>7.7574415113682127</v>
      </c>
      <c r="E18" s="304">
        <f>D18-C18</f>
        <v>-0.28644674410475002</v>
      </c>
    </row>
    <row r="19" spans="2:12">
      <c r="B19" s="241" t="s">
        <v>248</v>
      </c>
      <c r="C19" s="305">
        <v>8.2226444428441905</v>
      </c>
      <c r="D19" s="305">
        <v>8.1786799178916549</v>
      </c>
      <c r="E19" s="304">
        <f>D19-C19</f>
        <v>-4.3964524952535555E-2</v>
      </c>
    </row>
    <row r="20" spans="2:12" ht="16.5" customHeight="1">
      <c r="B20" s="631" t="s">
        <v>250</v>
      </c>
      <c r="C20" s="631"/>
      <c r="D20" s="631"/>
      <c r="E20" s="631"/>
    </row>
    <row r="21" spans="2:12" ht="15" customHeight="1" thickBot="1"/>
    <row r="22" spans="2:12" ht="30" customHeight="1" thickBot="1">
      <c r="B22" s="30"/>
      <c r="C22" s="30"/>
      <c r="D22" s="30"/>
      <c r="E22" s="43" t="s">
        <v>40</v>
      </c>
      <c r="F22" s="30"/>
      <c r="G22" s="30"/>
      <c r="H22" s="30"/>
      <c r="I22" s="30"/>
      <c r="J22" s="30"/>
      <c r="K22" s="30"/>
      <c r="L22" s="30"/>
    </row>
  </sheetData>
  <mergeCells count="2">
    <mergeCell ref="B6:E6"/>
    <mergeCell ref="B20:E20"/>
  </mergeCells>
  <hyperlinks>
    <hyperlink ref="E22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C2:F38"/>
  <sheetViews>
    <sheetView showGridLines="0" showRowColHeaders="0" showZeros="0" zoomScaleNormal="100" workbookViewId="0"/>
  </sheetViews>
  <sheetFormatPr baseColWidth="10" defaultRowHeight="15"/>
  <cols>
    <col min="1" max="1" width="15" customWidth="1"/>
    <col min="5" max="5" width="15.140625" customWidth="1"/>
  </cols>
  <sheetData>
    <row r="2" spans="3:6" ht="47.25" customHeight="1"/>
    <row r="3" spans="3:6" ht="30" customHeight="1">
      <c r="C3" s="566" t="s">
        <v>45</v>
      </c>
      <c r="D3" s="567"/>
      <c r="E3" s="567"/>
      <c r="F3" s="567"/>
    </row>
    <row r="4" spans="3:6" ht="17.25" customHeight="1">
      <c r="C4" s="568">
        <v>2009</v>
      </c>
      <c r="D4" s="569"/>
      <c r="E4" s="569"/>
      <c r="F4" s="569"/>
    </row>
    <row r="5" spans="3:6" ht="30" customHeight="1">
      <c r="C5" s="31"/>
      <c r="D5" s="48" t="s">
        <v>46</v>
      </c>
      <c r="E5" s="48" t="s">
        <v>26</v>
      </c>
      <c r="F5" s="48" t="s">
        <v>27</v>
      </c>
    </row>
    <row r="6" spans="3:6">
      <c r="C6" s="49" t="s">
        <v>47</v>
      </c>
      <c r="D6" s="50">
        <v>44077</v>
      </c>
      <c r="E6" s="50">
        <v>70671</v>
      </c>
      <c r="F6" s="50">
        <v>114748</v>
      </c>
    </row>
    <row r="7" spans="3:6">
      <c r="C7" s="51" t="s">
        <v>48</v>
      </c>
      <c r="D7" s="35">
        <v>47458</v>
      </c>
      <c r="E7" s="35">
        <v>67320</v>
      </c>
      <c r="F7" s="35">
        <v>114778</v>
      </c>
    </row>
    <row r="8" spans="3:6">
      <c r="C8" s="51" t="s">
        <v>49</v>
      </c>
      <c r="D8" s="35">
        <v>48940</v>
      </c>
      <c r="E8" s="35">
        <v>76261</v>
      </c>
      <c r="F8" s="35">
        <v>125201</v>
      </c>
    </row>
    <row r="9" spans="3:6">
      <c r="C9" s="51" t="s">
        <v>50</v>
      </c>
      <c r="D9" s="35">
        <v>55853</v>
      </c>
      <c r="E9" s="35">
        <v>67820</v>
      </c>
      <c r="F9" s="35">
        <v>123673</v>
      </c>
    </row>
    <row r="10" spans="3:6">
      <c r="C10" s="51" t="s">
        <v>51</v>
      </c>
      <c r="D10" s="35">
        <v>45660</v>
      </c>
      <c r="E10" s="35">
        <v>54858</v>
      </c>
      <c r="F10" s="35">
        <v>100518</v>
      </c>
    </row>
    <row r="11" spans="3:6">
      <c r="C11" s="51" t="s">
        <v>52</v>
      </c>
      <c r="D11" s="35">
        <v>46743</v>
      </c>
      <c r="E11" s="35">
        <v>54423</v>
      </c>
      <c r="F11" s="35">
        <v>101166</v>
      </c>
    </row>
    <row r="12" spans="3:6">
      <c r="C12" s="51" t="s">
        <v>53</v>
      </c>
      <c r="D12" s="35">
        <v>54908</v>
      </c>
      <c r="E12" s="35">
        <v>73691</v>
      </c>
      <c r="F12" s="35">
        <v>128599</v>
      </c>
    </row>
    <row r="13" spans="3:6">
      <c r="C13" s="51" t="s">
        <v>54</v>
      </c>
      <c r="D13" s="35">
        <v>58063</v>
      </c>
      <c r="E13" s="35">
        <v>76537</v>
      </c>
      <c r="F13" s="35">
        <v>134600</v>
      </c>
    </row>
    <row r="14" spans="3:6">
      <c r="C14" s="51" t="s">
        <v>55</v>
      </c>
      <c r="D14" s="35">
        <v>49221</v>
      </c>
      <c r="E14" s="35">
        <v>55813</v>
      </c>
      <c r="F14" s="35">
        <v>105034</v>
      </c>
    </row>
    <row r="15" spans="3:6">
      <c r="C15" s="51" t="s">
        <v>56</v>
      </c>
      <c r="D15" s="35">
        <v>54505</v>
      </c>
      <c r="E15" s="35">
        <v>67055</v>
      </c>
      <c r="F15" s="35">
        <v>121560</v>
      </c>
    </row>
    <row r="16" spans="3:6">
      <c r="C16" s="51" t="s">
        <v>57</v>
      </c>
      <c r="D16" s="35">
        <v>48329</v>
      </c>
      <c r="E16" s="35">
        <v>57827</v>
      </c>
      <c r="F16" s="35">
        <v>106156</v>
      </c>
    </row>
    <row r="17" spans="3:6">
      <c r="C17" s="51" t="s">
        <v>58</v>
      </c>
      <c r="D17" s="35">
        <v>49938</v>
      </c>
      <c r="E17" s="35">
        <v>60630</v>
      </c>
      <c r="F17" s="35">
        <v>110568</v>
      </c>
    </row>
    <row r="18" spans="3:6">
      <c r="C18" s="52" t="s">
        <v>59</v>
      </c>
      <c r="D18" s="53">
        <v>603695</v>
      </c>
      <c r="E18" s="53">
        <v>782906</v>
      </c>
      <c r="F18" s="53">
        <v>1386601</v>
      </c>
    </row>
    <row r="19" spans="3:6" ht="23.25" customHeight="1">
      <c r="C19" s="563" t="s">
        <v>60</v>
      </c>
      <c r="D19" s="564"/>
      <c r="E19" s="564"/>
      <c r="F19" s="565"/>
    </row>
    <row r="22" spans="3:6" ht="26.25" customHeight="1">
      <c r="C22" s="566" t="s">
        <v>45</v>
      </c>
      <c r="D22" s="567"/>
      <c r="E22" s="567"/>
      <c r="F22" s="567"/>
    </row>
    <row r="23" spans="3:6">
      <c r="C23" s="568">
        <v>2010</v>
      </c>
      <c r="D23" s="569"/>
      <c r="E23" s="569"/>
      <c r="F23" s="569"/>
    </row>
    <row r="24" spans="3:6" ht="30">
      <c r="C24" s="31"/>
      <c r="D24" s="48" t="s">
        <v>46</v>
      </c>
      <c r="E24" s="48" t="s">
        <v>26</v>
      </c>
      <c r="F24" s="48" t="s">
        <v>27</v>
      </c>
    </row>
    <row r="25" spans="3:6">
      <c r="C25" s="49" t="s">
        <v>47</v>
      </c>
      <c r="D25" s="50">
        <v>53581</v>
      </c>
      <c r="E25" s="50">
        <v>63802</v>
      </c>
      <c r="F25" s="50">
        <v>117383</v>
      </c>
    </row>
    <row r="26" spans="3:6">
      <c r="C26" s="51" t="s">
        <v>48</v>
      </c>
      <c r="D26" s="35">
        <v>47980</v>
      </c>
      <c r="E26" s="35">
        <v>61408</v>
      </c>
      <c r="F26" s="35">
        <v>109388</v>
      </c>
    </row>
    <row r="27" spans="3:6">
      <c r="C27" s="51" t="s">
        <v>49</v>
      </c>
      <c r="D27" s="35">
        <v>52887</v>
      </c>
      <c r="E27" s="35">
        <v>67131</v>
      </c>
      <c r="F27" s="35">
        <v>120018</v>
      </c>
    </row>
    <row r="28" spans="3:6">
      <c r="C28" s="51" t="s">
        <v>50</v>
      </c>
      <c r="D28" s="35">
        <v>58743</v>
      </c>
      <c r="E28" s="35">
        <v>67224</v>
      </c>
      <c r="F28" s="35">
        <v>125967</v>
      </c>
    </row>
    <row r="29" spans="3:6">
      <c r="C29" s="51" t="s">
        <v>51</v>
      </c>
      <c r="D29" s="35">
        <v>48879</v>
      </c>
      <c r="E29" s="35">
        <v>52797</v>
      </c>
      <c r="F29" s="35">
        <v>101676</v>
      </c>
    </row>
    <row r="30" spans="3:6">
      <c r="C30" s="51" t="s">
        <v>52</v>
      </c>
      <c r="D30" s="35">
        <v>49258</v>
      </c>
      <c r="E30" s="35">
        <v>58133</v>
      </c>
      <c r="F30" s="35">
        <v>107391</v>
      </c>
    </row>
    <row r="31" spans="3:6">
      <c r="C31" s="51" t="s">
        <v>53</v>
      </c>
      <c r="D31" s="35">
        <v>61026</v>
      </c>
      <c r="E31" s="35">
        <v>75580</v>
      </c>
      <c r="F31" s="35">
        <v>136606</v>
      </c>
    </row>
    <row r="32" spans="3:6">
      <c r="C32" s="51" t="s">
        <v>54</v>
      </c>
      <c r="D32" s="35">
        <v>64654</v>
      </c>
      <c r="E32" s="35">
        <v>73726</v>
      </c>
      <c r="F32" s="35">
        <v>138380</v>
      </c>
    </row>
    <row r="33" spans="3:6">
      <c r="C33" s="51" t="s">
        <v>55</v>
      </c>
      <c r="D33" s="35" t="s">
        <v>191</v>
      </c>
      <c r="E33" s="35" t="s">
        <v>191</v>
      </c>
      <c r="F33" s="35" t="s">
        <v>191</v>
      </c>
    </row>
    <row r="34" spans="3:6">
      <c r="C34" s="51" t="s">
        <v>56</v>
      </c>
      <c r="D34" s="35" t="s">
        <v>191</v>
      </c>
      <c r="E34" s="35" t="s">
        <v>191</v>
      </c>
      <c r="F34" s="35" t="s">
        <v>191</v>
      </c>
    </row>
    <row r="35" spans="3:6">
      <c r="C35" s="51" t="s">
        <v>57</v>
      </c>
      <c r="D35" s="35" t="s">
        <v>191</v>
      </c>
      <c r="E35" s="35" t="s">
        <v>191</v>
      </c>
      <c r="F35" s="35" t="s">
        <v>191</v>
      </c>
    </row>
    <row r="36" spans="3:6">
      <c r="C36" s="51" t="s">
        <v>58</v>
      </c>
      <c r="D36" s="35" t="s">
        <v>191</v>
      </c>
      <c r="E36" s="35" t="s">
        <v>191</v>
      </c>
      <c r="F36" s="35" t="s">
        <v>191</v>
      </c>
    </row>
    <row r="37" spans="3:6">
      <c r="C37" s="52" t="s">
        <v>59</v>
      </c>
      <c r="D37" s="53">
        <v>437008</v>
      </c>
      <c r="E37" s="53">
        <v>519801</v>
      </c>
      <c r="F37" s="53">
        <v>956809</v>
      </c>
    </row>
    <row r="38" spans="3:6" ht="22.5" customHeight="1">
      <c r="C38" s="563" t="s">
        <v>60</v>
      </c>
      <c r="D38" s="564"/>
      <c r="E38" s="564"/>
      <c r="F38" s="565"/>
    </row>
  </sheetData>
  <mergeCells count="6">
    <mergeCell ref="C38:F38"/>
    <mergeCell ref="C3:F3"/>
    <mergeCell ref="C4:F4"/>
    <mergeCell ref="C19:F19"/>
    <mergeCell ref="C22:F22"/>
    <mergeCell ref="C23:F2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I29" sqref="I29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30"/>
      <c r="C28" s="30"/>
      <c r="D28" s="30"/>
      <c r="E28" s="30"/>
      <c r="F28" s="30"/>
      <c r="G28" s="30"/>
      <c r="H28" s="30"/>
      <c r="I28" s="43" t="s">
        <v>42</v>
      </c>
      <c r="J28" s="30"/>
      <c r="K28" s="30"/>
      <c r="L28" s="30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5:L27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35.7109375" style="12" customWidth="1"/>
    <col min="3" max="3" width="12.85546875" style="12" customWidth="1"/>
    <col min="4" max="4" width="13.28515625" style="12" customWidth="1"/>
    <col min="5" max="5" width="13.7109375" style="12" customWidth="1"/>
    <col min="6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5" spans="2:7" ht="25.5" customHeight="1"/>
    <row r="6" spans="2:7" ht="30" customHeight="1">
      <c r="B6" s="635" t="s">
        <v>251</v>
      </c>
      <c r="C6" s="636"/>
      <c r="D6" s="636"/>
      <c r="E6" s="637"/>
    </row>
    <row r="7" spans="2:7" ht="38.25" customHeight="1">
      <c r="B7" s="14" t="s">
        <v>206</v>
      </c>
      <c r="C7" s="154" t="str">
        <f>actualizaciones!A3</f>
        <v>acumulado agosto 2009</v>
      </c>
      <c r="D7" s="154" t="str">
        <f>actualizaciones!A2</f>
        <v xml:space="preserve">acumulado agosto 2010 </v>
      </c>
      <c r="E7" s="259" t="s">
        <v>245</v>
      </c>
    </row>
    <row r="8" spans="2:7" ht="15" customHeight="1">
      <c r="B8" s="64" t="s">
        <v>207</v>
      </c>
      <c r="C8" s="65"/>
      <c r="D8" s="73"/>
      <c r="E8" s="234"/>
      <c r="G8" s="2"/>
    </row>
    <row r="9" spans="2:7">
      <c r="B9" s="17" t="s">
        <v>246</v>
      </c>
      <c r="C9" s="301">
        <v>8.1465201853526459</v>
      </c>
      <c r="D9" s="301">
        <v>7.9862856641189621</v>
      </c>
      <c r="E9" s="308">
        <f>D9-C9</f>
        <v>-0.16023452123368376</v>
      </c>
    </row>
    <row r="10" spans="2:7" ht="15" customHeight="1">
      <c r="B10" s="64" t="s">
        <v>209</v>
      </c>
      <c r="C10" s="309"/>
      <c r="D10" s="309"/>
      <c r="E10" s="234"/>
    </row>
    <row r="11" spans="2:7">
      <c r="B11" s="77" t="s">
        <v>210</v>
      </c>
      <c r="C11" s="255">
        <v>8.0438882554729627</v>
      </c>
      <c r="D11" s="255">
        <v>7.7574415113682127</v>
      </c>
      <c r="E11" s="310">
        <f>D11-C11</f>
        <v>-0.28644674410475002</v>
      </c>
    </row>
    <row r="12" spans="2:7">
      <c r="B12" s="77" t="s">
        <v>211</v>
      </c>
      <c r="C12" s="255">
        <v>7.9493676222596967</v>
      </c>
      <c r="D12" s="255">
        <v>7.89465797411696</v>
      </c>
      <c r="E12" s="310">
        <f>D12-C12</f>
        <v>-5.4709648142736711E-2</v>
      </c>
    </row>
    <row r="13" spans="2:7">
      <c r="B13" s="77" t="s">
        <v>212</v>
      </c>
      <c r="C13" s="255">
        <v>8.1886525139664812</v>
      </c>
      <c r="D13" s="255">
        <v>7.8374811254377716</v>
      </c>
      <c r="E13" s="310">
        <f>D13-C13</f>
        <v>-0.35117138852870955</v>
      </c>
    </row>
    <row r="14" spans="2:7">
      <c r="B14" s="77" t="s">
        <v>213</v>
      </c>
      <c r="C14" s="255">
        <v>7.8411345306564488</v>
      </c>
      <c r="D14" s="255">
        <v>7.6245512233469217</v>
      </c>
      <c r="E14" s="310">
        <f>D14-C14</f>
        <v>-0.21658330730952713</v>
      </c>
    </row>
    <row r="15" spans="2:7">
      <c r="B15" s="77" t="s">
        <v>214</v>
      </c>
      <c r="C15" s="255">
        <v>7.6736585931162358</v>
      </c>
      <c r="D15" s="255">
        <v>6.5783041315163313</v>
      </c>
      <c r="E15" s="310">
        <f>D15-C15</f>
        <v>-1.0953544615999045</v>
      </c>
    </row>
    <row r="16" spans="2:7" ht="15" customHeight="1">
      <c r="B16" s="64" t="s">
        <v>215</v>
      </c>
      <c r="C16" s="309"/>
      <c r="D16" s="309"/>
      <c r="E16" s="234"/>
    </row>
    <row r="17" spans="2:12">
      <c r="B17" s="241" t="s">
        <v>216</v>
      </c>
      <c r="C17" s="311">
        <v>8.2226444428441905</v>
      </c>
      <c r="D17" s="311">
        <v>8.1786799178916549</v>
      </c>
      <c r="E17" s="312">
        <f>D17-C17</f>
        <v>-4.3964524952535555E-2</v>
      </c>
    </row>
    <row r="18" spans="2:12">
      <c r="B18" s="26" t="s">
        <v>252</v>
      </c>
      <c r="C18" s="27"/>
      <c r="D18" s="27"/>
      <c r="E18" s="257"/>
    </row>
    <row r="19" spans="2:12" ht="15" customHeight="1" thickBot="1"/>
    <row r="20" spans="2:12" ht="30" customHeight="1" thickBot="1">
      <c r="E20" s="43" t="s">
        <v>40</v>
      </c>
    </row>
    <row r="27" spans="2:12"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</row>
  </sheetData>
  <mergeCells count="1">
    <mergeCell ref="B6:E6"/>
  </mergeCells>
  <hyperlinks>
    <hyperlink ref="E20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I30" sqref="I30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10"/>
      <c r="C28" s="10"/>
      <c r="D28" s="10"/>
      <c r="E28" s="10"/>
      <c r="F28" s="10"/>
      <c r="G28" s="10"/>
      <c r="H28" s="10"/>
      <c r="I28" s="43" t="s">
        <v>42</v>
      </c>
      <c r="J28" s="10"/>
      <c r="K28" s="10"/>
      <c r="L28" s="10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3:L69"/>
  <sheetViews>
    <sheetView showGridLines="0" showRowColHeaders="0" zoomScaleNormal="100" workbookViewId="0"/>
  </sheetViews>
  <sheetFormatPr baseColWidth="10" defaultRowHeight="12.75" outlineLevelRow="1"/>
  <cols>
    <col min="1" max="1" width="13.7109375" style="243" customWidth="1"/>
    <col min="2" max="2" width="12.140625" style="243" customWidth="1"/>
    <col min="3" max="18" width="11" style="243" customWidth="1"/>
    <col min="19" max="21" width="10.42578125" style="243" customWidth="1"/>
    <col min="22" max="25" width="9.28515625" style="243" customWidth="1"/>
    <col min="26" max="37" width="7.28515625" style="243" customWidth="1"/>
    <col min="38" max="38" width="11.5703125" style="243" bestFit="1" customWidth="1"/>
    <col min="39" max="258" width="11.42578125" style="243"/>
    <col min="259" max="259" width="13.7109375" style="243" customWidth="1"/>
    <col min="260" max="260" width="12.140625" style="243" customWidth="1"/>
    <col min="261" max="274" width="11" style="243" customWidth="1"/>
    <col min="275" max="277" width="10.42578125" style="243" customWidth="1"/>
    <col min="278" max="279" width="7.28515625" style="243" customWidth="1"/>
    <col min="280" max="280" width="7.85546875" style="243" bestFit="1" customWidth="1"/>
    <col min="281" max="293" width="7.28515625" style="243" customWidth="1"/>
    <col min="294" max="294" width="11.5703125" style="243" bestFit="1" customWidth="1"/>
    <col min="295" max="514" width="11.42578125" style="243"/>
    <col min="515" max="515" width="13.7109375" style="243" customWidth="1"/>
    <col min="516" max="516" width="12.140625" style="243" customWidth="1"/>
    <col min="517" max="530" width="11" style="243" customWidth="1"/>
    <col min="531" max="533" width="10.42578125" style="243" customWidth="1"/>
    <col min="534" max="535" width="7.28515625" style="243" customWidth="1"/>
    <col min="536" max="536" width="7.85546875" style="243" bestFit="1" customWidth="1"/>
    <col min="537" max="549" width="7.28515625" style="243" customWidth="1"/>
    <col min="550" max="550" width="11.5703125" style="243" bestFit="1" customWidth="1"/>
    <col min="551" max="770" width="11.42578125" style="243"/>
    <col min="771" max="771" width="13.7109375" style="243" customWidth="1"/>
    <col min="772" max="772" width="12.140625" style="243" customWidth="1"/>
    <col min="773" max="786" width="11" style="243" customWidth="1"/>
    <col min="787" max="789" width="10.42578125" style="243" customWidth="1"/>
    <col min="790" max="791" width="7.28515625" style="243" customWidth="1"/>
    <col min="792" max="792" width="7.85546875" style="243" bestFit="1" customWidth="1"/>
    <col min="793" max="805" width="7.28515625" style="243" customWidth="1"/>
    <col min="806" max="806" width="11.5703125" style="243" bestFit="1" customWidth="1"/>
    <col min="807" max="1026" width="11.42578125" style="243"/>
    <col min="1027" max="1027" width="13.7109375" style="243" customWidth="1"/>
    <col min="1028" max="1028" width="12.140625" style="243" customWidth="1"/>
    <col min="1029" max="1042" width="11" style="243" customWidth="1"/>
    <col min="1043" max="1045" width="10.42578125" style="243" customWidth="1"/>
    <col min="1046" max="1047" width="7.28515625" style="243" customWidth="1"/>
    <col min="1048" max="1048" width="7.85546875" style="243" bestFit="1" customWidth="1"/>
    <col min="1049" max="1061" width="7.28515625" style="243" customWidth="1"/>
    <col min="1062" max="1062" width="11.5703125" style="243" bestFit="1" customWidth="1"/>
    <col min="1063" max="1282" width="11.42578125" style="243"/>
    <col min="1283" max="1283" width="13.7109375" style="243" customWidth="1"/>
    <col min="1284" max="1284" width="12.140625" style="243" customWidth="1"/>
    <col min="1285" max="1298" width="11" style="243" customWidth="1"/>
    <col min="1299" max="1301" width="10.42578125" style="243" customWidth="1"/>
    <col min="1302" max="1303" width="7.28515625" style="243" customWidth="1"/>
    <col min="1304" max="1304" width="7.85546875" style="243" bestFit="1" customWidth="1"/>
    <col min="1305" max="1317" width="7.28515625" style="243" customWidth="1"/>
    <col min="1318" max="1318" width="11.5703125" style="243" bestFit="1" customWidth="1"/>
    <col min="1319" max="1538" width="11.42578125" style="243"/>
    <col min="1539" max="1539" width="13.7109375" style="243" customWidth="1"/>
    <col min="1540" max="1540" width="12.140625" style="243" customWidth="1"/>
    <col min="1541" max="1554" width="11" style="243" customWidth="1"/>
    <col min="1555" max="1557" width="10.42578125" style="243" customWidth="1"/>
    <col min="1558" max="1559" width="7.28515625" style="243" customWidth="1"/>
    <col min="1560" max="1560" width="7.85546875" style="243" bestFit="1" customWidth="1"/>
    <col min="1561" max="1573" width="7.28515625" style="243" customWidth="1"/>
    <col min="1574" max="1574" width="11.5703125" style="243" bestFit="1" customWidth="1"/>
    <col min="1575" max="1794" width="11.42578125" style="243"/>
    <col min="1795" max="1795" width="13.7109375" style="243" customWidth="1"/>
    <col min="1796" max="1796" width="12.140625" style="243" customWidth="1"/>
    <col min="1797" max="1810" width="11" style="243" customWidth="1"/>
    <col min="1811" max="1813" width="10.42578125" style="243" customWidth="1"/>
    <col min="1814" max="1815" width="7.28515625" style="243" customWidth="1"/>
    <col min="1816" max="1816" width="7.85546875" style="243" bestFit="1" customWidth="1"/>
    <col min="1817" max="1829" width="7.28515625" style="243" customWidth="1"/>
    <col min="1830" max="1830" width="11.5703125" style="243" bestFit="1" customWidth="1"/>
    <col min="1831" max="2050" width="11.42578125" style="243"/>
    <col min="2051" max="2051" width="13.7109375" style="243" customWidth="1"/>
    <col min="2052" max="2052" width="12.140625" style="243" customWidth="1"/>
    <col min="2053" max="2066" width="11" style="243" customWidth="1"/>
    <col min="2067" max="2069" width="10.42578125" style="243" customWidth="1"/>
    <col min="2070" max="2071" width="7.28515625" style="243" customWidth="1"/>
    <col min="2072" max="2072" width="7.85546875" style="243" bestFit="1" customWidth="1"/>
    <col min="2073" max="2085" width="7.28515625" style="243" customWidth="1"/>
    <col min="2086" max="2086" width="11.5703125" style="243" bestFit="1" customWidth="1"/>
    <col min="2087" max="2306" width="11.42578125" style="243"/>
    <col min="2307" max="2307" width="13.7109375" style="243" customWidth="1"/>
    <col min="2308" max="2308" width="12.140625" style="243" customWidth="1"/>
    <col min="2309" max="2322" width="11" style="243" customWidth="1"/>
    <col min="2323" max="2325" width="10.42578125" style="243" customWidth="1"/>
    <col min="2326" max="2327" width="7.28515625" style="243" customWidth="1"/>
    <col min="2328" max="2328" width="7.85546875" style="243" bestFit="1" customWidth="1"/>
    <col min="2329" max="2341" width="7.28515625" style="243" customWidth="1"/>
    <col min="2342" max="2342" width="11.5703125" style="243" bestFit="1" customWidth="1"/>
    <col min="2343" max="2562" width="11.42578125" style="243"/>
    <col min="2563" max="2563" width="13.7109375" style="243" customWidth="1"/>
    <col min="2564" max="2564" width="12.140625" style="243" customWidth="1"/>
    <col min="2565" max="2578" width="11" style="243" customWidth="1"/>
    <col min="2579" max="2581" width="10.42578125" style="243" customWidth="1"/>
    <col min="2582" max="2583" width="7.28515625" style="243" customWidth="1"/>
    <col min="2584" max="2584" width="7.85546875" style="243" bestFit="1" customWidth="1"/>
    <col min="2585" max="2597" width="7.28515625" style="243" customWidth="1"/>
    <col min="2598" max="2598" width="11.5703125" style="243" bestFit="1" customWidth="1"/>
    <col min="2599" max="2818" width="11.42578125" style="243"/>
    <col min="2819" max="2819" width="13.7109375" style="243" customWidth="1"/>
    <col min="2820" max="2820" width="12.140625" style="243" customWidth="1"/>
    <col min="2821" max="2834" width="11" style="243" customWidth="1"/>
    <col min="2835" max="2837" width="10.42578125" style="243" customWidth="1"/>
    <col min="2838" max="2839" width="7.28515625" style="243" customWidth="1"/>
    <col min="2840" max="2840" width="7.85546875" style="243" bestFit="1" customWidth="1"/>
    <col min="2841" max="2853" width="7.28515625" style="243" customWidth="1"/>
    <col min="2854" max="2854" width="11.5703125" style="243" bestFit="1" customWidth="1"/>
    <col min="2855" max="3074" width="11.42578125" style="243"/>
    <col min="3075" max="3075" width="13.7109375" style="243" customWidth="1"/>
    <col min="3076" max="3076" width="12.140625" style="243" customWidth="1"/>
    <col min="3077" max="3090" width="11" style="243" customWidth="1"/>
    <col min="3091" max="3093" width="10.42578125" style="243" customWidth="1"/>
    <col min="3094" max="3095" width="7.28515625" style="243" customWidth="1"/>
    <col min="3096" max="3096" width="7.85546875" style="243" bestFit="1" customWidth="1"/>
    <col min="3097" max="3109" width="7.28515625" style="243" customWidth="1"/>
    <col min="3110" max="3110" width="11.5703125" style="243" bestFit="1" customWidth="1"/>
    <col min="3111" max="3330" width="11.42578125" style="243"/>
    <col min="3331" max="3331" width="13.7109375" style="243" customWidth="1"/>
    <col min="3332" max="3332" width="12.140625" style="243" customWidth="1"/>
    <col min="3333" max="3346" width="11" style="243" customWidth="1"/>
    <col min="3347" max="3349" width="10.42578125" style="243" customWidth="1"/>
    <col min="3350" max="3351" width="7.28515625" style="243" customWidth="1"/>
    <col min="3352" max="3352" width="7.85546875" style="243" bestFit="1" customWidth="1"/>
    <col min="3353" max="3365" width="7.28515625" style="243" customWidth="1"/>
    <col min="3366" max="3366" width="11.5703125" style="243" bestFit="1" customWidth="1"/>
    <col min="3367" max="3586" width="11.42578125" style="243"/>
    <col min="3587" max="3587" width="13.7109375" style="243" customWidth="1"/>
    <col min="3588" max="3588" width="12.140625" style="243" customWidth="1"/>
    <col min="3589" max="3602" width="11" style="243" customWidth="1"/>
    <col min="3603" max="3605" width="10.42578125" style="243" customWidth="1"/>
    <col min="3606" max="3607" width="7.28515625" style="243" customWidth="1"/>
    <col min="3608" max="3608" width="7.85546875" style="243" bestFit="1" customWidth="1"/>
    <col min="3609" max="3621" width="7.28515625" style="243" customWidth="1"/>
    <col min="3622" max="3622" width="11.5703125" style="243" bestFit="1" customWidth="1"/>
    <col min="3623" max="3842" width="11.42578125" style="243"/>
    <col min="3843" max="3843" width="13.7109375" style="243" customWidth="1"/>
    <col min="3844" max="3844" width="12.140625" style="243" customWidth="1"/>
    <col min="3845" max="3858" width="11" style="243" customWidth="1"/>
    <col min="3859" max="3861" width="10.42578125" style="243" customWidth="1"/>
    <col min="3862" max="3863" width="7.28515625" style="243" customWidth="1"/>
    <col min="3864" max="3864" width="7.85546875" style="243" bestFit="1" customWidth="1"/>
    <col min="3865" max="3877" width="7.28515625" style="243" customWidth="1"/>
    <col min="3878" max="3878" width="11.5703125" style="243" bestFit="1" customWidth="1"/>
    <col min="3879" max="4098" width="11.42578125" style="243"/>
    <col min="4099" max="4099" width="13.7109375" style="243" customWidth="1"/>
    <col min="4100" max="4100" width="12.140625" style="243" customWidth="1"/>
    <col min="4101" max="4114" width="11" style="243" customWidth="1"/>
    <col min="4115" max="4117" width="10.42578125" style="243" customWidth="1"/>
    <col min="4118" max="4119" width="7.28515625" style="243" customWidth="1"/>
    <col min="4120" max="4120" width="7.85546875" style="243" bestFit="1" customWidth="1"/>
    <col min="4121" max="4133" width="7.28515625" style="243" customWidth="1"/>
    <col min="4134" max="4134" width="11.5703125" style="243" bestFit="1" customWidth="1"/>
    <col min="4135" max="4354" width="11.42578125" style="243"/>
    <col min="4355" max="4355" width="13.7109375" style="243" customWidth="1"/>
    <col min="4356" max="4356" width="12.140625" style="243" customWidth="1"/>
    <col min="4357" max="4370" width="11" style="243" customWidth="1"/>
    <col min="4371" max="4373" width="10.42578125" style="243" customWidth="1"/>
    <col min="4374" max="4375" width="7.28515625" style="243" customWidth="1"/>
    <col min="4376" max="4376" width="7.85546875" style="243" bestFit="1" customWidth="1"/>
    <col min="4377" max="4389" width="7.28515625" style="243" customWidth="1"/>
    <col min="4390" max="4390" width="11.5703125" style="243" bestFit="1" customWidth="1"/>
    <col min="4391" max="4610" width="11.42578125" style="243"/>
    <col min="4611" max="4611" width="13.7109375" style="243" customWidth="1"/>
    <col min="4612" max="4612" width="12.140625" style="243" customWidth="1"/>
    <col min="4613" max="4626" width="11" style="243" customWidth="1"/>
    <col min="4627" max="4629" width="10.42578125" style="243" customWidth="1"/>
    <col min="4630" max="4631" width="7.28515625" style="243" customWidth="1"/>
    <col min="4632" max="4632" width="7.85546875" style="243" bestFit="1" customWidth="1"/>
    <col min="4633" max="4645" width="7.28515625" style="243" customWidth="1"/>
    <col min="4646" max="4646" width="11.5703125" style="243" bestFit="1" customWidth="1"/>
    <col min="4647" max="4866" width="11.42578125" style="243"/>
    <col min="4867" max="4867" width="13.7109375" style="243" customWidth="1"/>
    <col min="4868" max="4868" width="12.140625" style="243" customWidth="1"/>
    <col min="4869" max="4882" width="11" style="243" customWidth="1"/>
    <col min="4883" max="4885" width="10.42578125" style="243" customWidth="1"/>
    <col min="4886" max="4887" width="7.28515625" style="243" customWidth="1"/>
    <col min="4888" max="4888" width="7.85546875" style="243" bestFit="1" customWidth="1"/>
    <col min="4889" max="4901" width="7.28515625" style="243" customWidth="1"/>
    <col min="4902" max="4902" width="11.5703125" style="243" bestFit="1" customWidth="1"/>
    <col min="4903" max="5122" width="11.42578125" style="243"/>
    <col min="5123" max="5123" width="13.7109375" style="243" customWidth="1"/>
    <col min="5124" max="5124" width="12.140625" style="243" customWidth="1"/>
    <col min="5125" max="5138" width="11" style="243" customWidth="1"/>
    <col min="5139" max="5141" width="10.42578125" style="243" customWidth="1"/>
    <col min="5142" max="5143" width="7.28515625" style="243" customWidth="1"/>
    <col min="5144" max="5144" width="7.85546875" style="243" bestFit="1" customWidth="1"/>
    <col min="5145" max="5157" width="7.28515625" style="243" customWidth="1"/>
    <col min="5158" max="5158" width="11.5703125" style="243" bestFit="1" customWidth="1"/>
    <col min="5159" max="5378" width="11.42578125" style="243"/>
    <col min="5379" max="5379" width="13.7109375" style="243" customWidth="1"/>
    <col min="5380" max="5380" width="12.140625" style="243" customWidth="1"/>
    <col min="5381" max="5394" width="11" style="243" customWidth="1"/>
    <col min="5395" max="5397" width="10.42578125" style="243" customWidth="1"/>
    <col min="5398" max="5399" width="7.28515625" style="243" customWidth="1"/>
    <col min="5400" max="5400" width="7.85546875" style="243" bestFit="1" customWidth="1"/>
    <col min="5401" max="5413" width="7.28515625" style="243" customWidth="1"/>
    <col min="5414" max="5414" width="11.5703125" style="243" bestFit="1" customWidth="1"/>
    <col min="5415" max="5634" width="11.42578125" style="243"/>
    <col min="5635" max="5635" width="13.7109375" style="243" customWidth="1"/>
    <col min="5636" max="5636" width="12.140625" style="243" customWidth="1"/>
    <col min="5637" max="5650" width="11" style="243" customWidth="1"/>
    <col min="5651" max="5653" width="10.42578125" style="243" customWidth="1"/>
    <col min="5654" max="5655" width="7.28515625" style="243" customWidth="1"/>
    <col min="5656" max="5656" width="7.85546875" style="243" bestFit="1" customWidth="1"/>
    <col min="5657" max="5669" width="7.28515625" style="243" customWidth="1"/>
    <col min="5670" max="5670" width="11.5703125" style="243" bestFit="1" customWidth="1"/>
    <col min="5671" max="5890" width="11.42578125" style="243"/>
    <col min="5891" max="5891" width="13.7109375" style="243" customWidth="1"/>
    <col min="5892" max="5892" width="12.140625" style="243" customWidth="1"/>
    <col min="5893" max="5906" width="11" style="243" customWidth="1"/>
    <col min="5907" max="5909" width="10.42578125" style="243" customWidth="1"/>
    <col min="5910" max="5911" width="7.28515625" style="243" customWidth="1"/>
    <col min="5912" max="5912" width="7.85546875" style="243" bestFit="1" customWidth="1"/>
    <col min="5913" max="5925" width="7.28515625" style="243" customWidth="1"/>
    <col min="5926" max="5926" width="11.5703125" style="243" bestFit="1" customWidth="1"/>
    <col min="5927" max="6146" width="11.42578125" style="243"/>
    <col min="6147" max="6147" width="13.7109375" style="243" customWidth="1"/>
    <col min="6148" max="6148" width="12.140625" style="243" customWidth="1"/>
    <col min="6149" max="6162" width="11" style="243" customWidth="1"/>
    <col min="6163" max="6165" width="10.42578125" style="243" customWidth="1"/>
    <col min="6166" max="6167" width="7.28515625" style="243" customWidth="1"/>
    <col min="6168" max="6168" width="7.85546875" style="243" bestFit="1" customWidth="1"/>
    <col min="6169" max="6181" width="7.28515625" style="243" customWidth="1"/>
    <col min="6182" max="6182" width="11.5703125" style="243" bestFit="1" customWidth="1"/>
    <col min="6183" max="6402" width="11.42578125" style="243"/>
    <col min="6403" max="6403" width="13.7109375" style="243" customWidth="1"/>
    <col min="6404" max="6404" width="12.140625" style="243" customWidth="1"/>
    <col min="6405" max="6418" width="11" style="243" customWidth="1"/>
    <col min="6419" max="6421" width="10.42578125" style="243" customWidth="1"/>
    <col min="6422" max="6423" width="7.28515625" style="243" customWidth="1"/>
    <col min="6424" max="6424" width="7.85546875" style="243" bestFit="1" customWidth="1"/>
    <col min="6425" max="6437" width="7.28515625" style="243" customWidth="1"/>
    <col min="6438" max="6438" width="11.5703125" style="243" bestFit="1" customWidth="1"/>
    <col min="6439" max="6658" width="11.42578125" style="243"/>
    <col min="6659" max="6659" width="13.7109375" style="243" customWidth="1"/>
    <col min="6660" max="6660" width="12.140625" style="243" customWidth="1"/>
    <col min="6661" max="6674" width="11" style="243" customWidth="1"/>
    <col min="6675" max="6677" width="10.42578125" style="243" customWidth="1"/>
    <col min="6678" max="6679" width="7.28515625" style="243" customWidth="1"/>
    <col min="6680" max="6680" width="7.85546875" style="243" bestFit="1" customWidth="1"/>
    <col min="6681" max="6693" width="7.28515625" style="243" customWidth="1"/>
    <col min="6694" max="6694" width="11.5703125" style="243" bestFit="1" customWidth="1"/>
    <col min="6695" max="6914" width="11.42578125" style="243"/>
    <col min="6915" max="6915" width="13.7109375" style="243" customWidth="1"/>
    <col min="6916" max="6916" width="12.140625" style="243" customWidth="1"/>
    <col min="6917" max="6930" width="11" style="243" customWidth="1"/>
    <col min="6931" max="6933" width="10.42578125" style="243" customWidth="1"/>
    <col min="6934" max="6935" width="7.28515625" style="243" customWidth="1"/>
    <col min="6936" max="6936" width="7.85546875" style="243" bestFit="1" customWidth="1"/>
    <col min="6937" max="6949" width="7.28515625" style="243" customWidth="1"/>
    <col min="6950" max="6950" width="11.5703125" style="243" bestFit="1" customWidth="1"/>
    <col min="6951" max="7170" width="11.42578125" style="243"/>
    <col min="7171" max="7171" width="13.7109375" style="243" customWidth="1"/>
    <col min="7172" max="7172" width="12.140625" style="243" customWidth="1"/>
    <col min="7173" max="7186" width="11" style="243" customWidth="1"/>
    <col min="7187" max="7189" width="10.42578125" style="243" customWidth="1"/>
    <col min="7190" max="7191" width="7.28515625" style="243" customWidth="1"/>
    <col min="7192" max="7192" width="7.85546875" style="243" bestFit="1" customWidth="1"/>
    <col min="7193" max="7205" width="7.28515625" style="243" customWidth="1"/>
    <col min="7206" max="7206" width="11.5703125" style="243" bestFit="1" customWidth="1"/>
    <col min="7207" max="7426" width="11.42578125" style="243"/>
    <col min="7427" max="7427" width="13.7109375" style="243" customWidth="1"/>
    <col min="7428" max="7428" width="12.140625" style="243" customWidth="1"/>
    <col min="7429" max="7442" width="11" style="243" customWidth="1"/>
    <col min="7443" max="7445" width="10.42578125" style="243" customWidth="1"/>
    <col min="7446" max="7447" width="7.28515625" style="243" customWidth="1"/>
    <col min="7448" max="7448" width="7.85546875" style="243" bestFit="1" customWidth="1"/>
    <col min="7449" max="7461" width="7.28515625" style="243" customWidth="1"/>
    <col min="7462" max="7462" width="11.5703125" style="243" bestFit="1" customWidth="1"/>
    <col min="7463" max="7682" width="11.42578125" style="243"/>
    <col min="7683" max="7683" width="13.7109375" style="243" customWidth="1"/>
    <col min="7684" max="7684" width="12.140625" style="243" customWidth="1"/>
    <col min="7685" max="7698" width="11" style="243" customWidth="1"/>
    <col min="7699" max="7701" width="10.42578125" style="243" customWidth="1"/>
    <col min="7702" max="7703" width="7.28515625" style="243" customWidth="1"/>
    <col min="7704" max="7704" width="7.85546875" style="243" bestFit="1" customWidth="1"/>
    <col min="7705" max="7717" width="7.28515625" style="243" customWidth="1"/>
    <col min="7718" max="7718" width="11.5703125" style="243" bestFit="1" customWidth="1"/>
    <col min="7719" max="7938" width="11.42578125" style="243"/>
    <col min="7939" max="7939" width="13.7109375" style="243" customWidth="1"/>
    <col min="7940" max="7940" width="12.140625" style="243" customWidth="1"/>
    <col min="7941" max="7954" width="11" style="243" customWidth="1"/>
    <col min="7955" max="7957" width="10.42578125" style="243" customWidth="1"/>
    <col min="7958" max="7959" width="7.28515625" style="243" customWidth="1"/>
    <col min="7960" max="7960" width="7.85546875" style="243" bestFit="1" customWidth="1"/>
    <col min="7961" max="7973" width="7.28515625" style="243" customWidth="1"/>
    <col min="7974" max="7974" width="11.5703125" style="243" bestFit="1" customWidth="1"/>
    <col min="7975" max="8194" width="11.42578125" style="243"/>
    <col min="8195" max="8195" width="13.7109375" style="243" customWidth="1"/>
    <col min="8196" max="8196" width="12.140625" style="243" customWidth="1"/>
    <col min="8197" max="8210" width="11" style="243" customWidth="1"/>
    <col min="8211" max="8213" width="10.42578125" style="243" customWidth="1"/>
    <col min="8214" max="8215" width="7.28515625" style="243" customWidth="1"/>
    <col min="8216" max="8216" width="7.85546875" style="243" bestFit="1" customWidth="1"/>
    <col min="8217" max="8229" width="7.28515625" style="243" customWidth="1"/>
    <col min="8230" max="8230" width="11.5703125" style="243" bestFit="1" customWidth="1"/>
    <col min="8231" max="8450" width="11.42578125" style="243"/>
    <col min="8451" max="8451" width="13.7109375" style="243" customWidth="1"/>
    <col min="8452" max="8452" width="12.140625" style="243" customWidth="1"/>
    <col min="8453" max="8466" width="11" style="243" customWidth="1"/>
    <col min="8467" max="8469" width="10.42578125" style="243" customWidth="1"/>
    <col min="8470" max="8471" width="7.28515625" style="243" customWidth="1"/>
    <col min="8472" max="8472" width="7.85546875" style="243" bestFit="1" customWidth="1"/>
    <col min="8473" max="8485" width="7.28515625" style="243" customWidth="1"/>
    <col min="8486" max="8486" width="11.5703125" style="243" bestFit="1" customWidth="1"/>
    <col min="8487" max="8706" width="11.42578125" style="243"/>
    <col min="8707" max="8707" width="13.7109375" style="243" customWidth="1"/>
    <col min="8708" max="8708" width="12.140625" style="243" customWidth="1"/>
    <col min="8709" max="8722" width="11" style="243" customWidth="1"/>
    <col min="8723" max="8725" width="10.42578125" style="243" customWidth="1"/>
    <col min="8726" max="8727" width="7.28515625" style="243" customWidth="1"/>
    <col min="8728" max="8728" width="7.85546875" style="243" bestFit="1" customWidth="1"/>
    <col min="8729" max="8741" width="7.28515625" style="243" customWidth="1"/>
    <col min="8742" max="8742" width="11.5703125" style="243" bestFit="1" customWidth="1"/>
    <col min="8743" max="8962" width="11.42578125" style="243"/>
    <col min="8963" max="8963" width="13.7109375" style="243" customWidth="1"/>
    <col min="8964" max="8964" width="12.140625" style="243" customWidth="1"/>
    <col min="8965" max="8978" width="11" style="243" customWidth="1"/>
    <col min="8979" max="8981" width="10.42578125" style="243" customWidth="1"/>
    <col min="8982" max="8983" width="7.28515625" style="243" customWidth="1"/>
    <col min="8984" max="8984" width="7.85546875" style="243" bestFit="1" customWidth="1"/>
    <col min="8985" max="8997" width="7.28515625" style="243" customWidth="1"/>
    <col min="8998" max="8998" width="11.5703125" style="243" bestFit="1" customWidth="1"/>
    <col min="8999" max="9218" width="11.42578125" style="243"/>
    <col min="9219" max="9219" width="13.7109375" style="243" customWidth="1"/>
    <col min="9220" max="9220" width="12.140625" style="243" customWidth="1"/>
    <col min="9221" max="9234" width="11" style="243" customWidth="1"/>
    <col min="9235" max="9237" width="10.42578125" style="243" customWidth="1"/>
    <col min="9238" max="9239" width="7.28515625" style="243" customWidth="1"/>
    <col min="9240" max="9240" width="7.85546875" style="243" bestFit="1" customWidth="1"/>
    <col min="9241" max="9253" width="7.28515625" style="243" customWidth="1"/>
    <col min="9254" max="9254" width="11.5703125" style="243" bestFit="1" customWidth="1"/>
    <col min="9255" max="9474" width="11.42578125" style="243"/>
    <col min="9475" max="9475" width="13.7109375" style="243" customWidth="1"/>
    <col min="9476" max="9476" width="12.140625" style="243" customWidth="1"/>
    <col min="9477" max="9490" width="11" style="243" customWidth="1"/>
    <col min="9491" max="9493" width="10.42578125" style="243" customWidth="1"/>
    <col min="9494" max="9495" width="7.28515625" style="243" customWidth="1"/>
    <col min="9496" max="9496" width="7.85546875" style="243" bestFit="1" customWidth="1"/>
    <col min="9497" max="9509" width="7.28515625" style="243" customWidth="1"/>
    <col min="9510" max="9510" width="11.5703125" style="243" bestFit="1" customWidth="1"/>
    <col min="9511" max="9730" width="11.42578125" style="243"/>
    <col min="9731" max="9731" width="13.7109375" style="243" customWidth="1"/>
    <col min="9732" max="9732" width="12.140625" style="243" customWidth="1"/>
    <col min="9733" max="9746" width="11" style="243" customWidth="1"/>
    <col min="9747" max="9749" width="10.42578125" style="243" customWidth="1"/>
    <col min="9750" max="9751" width="7.28515625" style="243" customWidth="1"/>
    <col min="9752" max="9752" width="7.85546875" style="243" bestFit="1" customWidth="1"/>
    <col min="9753" max="9765" width="7.28515625" style="243" customWidth="1"/>
    <col min="9766" max="9766" width="11.5703125" style="243" bestFit="1" customWidth="1"/>
    <col min="9767" max="9986" width="11.42578125" style="243"/>
    <col min="9987" max="9987" width="13.7109375" style="243" customWidth="1"/>
    <col min="9988" max="9988" width="12.140625" style="243" customWidth="1"/>
    <col min="9989" max="10002" width="11" style="243" customWidth="1"/>
    <col min="10003" max="10005" width="10.42578125" style="243" customWidth="1"/>
    <col min="10006" max="10007" width="7.28515625" style="243" customWidth="1"/>
    <col min="10008" max="10008" width="7.85546875" style="243" bestFit="1" customWidth="1"/>
    <col min="10009" max="10021" width="7.28515625" style="243" customWidth="1"/>
    <col min="10022" max="10022" width="11.5703125" style="243" bestFit="1" customWidth="1"/>
    <col min="10023" max="10242" width="11.42578125" style="243"/>
    <col min="10243" max="10243" width="13.7109375" style="243" customWidth="1"/>
    <col min="10244" max="10244" width="12.140625" style="243" customWidth="1"/>
    <col min="10245" max="10258" width="11" style="243" customWidth="1"/>
    <col min="10259" max="10261" width="10.42578125" style="243" customWidth="1"/>
    <col min="10262" max="10263" width="7.28515625" style="243" customWidth="1"/>
    <col min="10264" max="10264" width="7.85546875" style="243" bestFit="1" customWidth="1"/>
    <col min="10265" max="10277" width="7.28515625" style="243" customWidth="1"/>
    <col min="10278" max="10278" width="11.5703125" style="243" bestFit="1" customWidth="1"/>
    <col min="10279" max="10498" width="11.42578125" style="243"/>
    <col min="10499" max="10499" width="13.7109375" style="243" customWidth="1"/>
    <col min="10500" max="10500" width="12.140625" style="243" customWidth="1"/>
    <col min="10501" max="10514" width="11" style="243" customWidth="1"/>
    <col min="10515" max="10517" width="10.42578125" style="243" customWidth="1"/>
    <col min="10518" max="10519" width="7.28515625" style="243" customWidth="1"/>
    <col min="10520" max="10520" width="7.85546875" style="243" bestFit="1" customWidth="1"/>
    <col min="10521" max="10533" width="7.28515625" style="243" customWidth="1"/>
    <col min="10534" max="10534" width="11.5703125" style="243" bestFit="1" customWidth="1"/>
    <col min="10535" max="10754" width="11.42578125" style="243"/>
    <col min="10755" max="10755" width="13.7109375" style="243" customWidth="1"/>
    <col min="10756" max="10756" width="12.140625" style="243" customWidth="1"/>
    <col min="10757" max="10770" width="11" style="243" customWidth="1"/>
    <col min="10771" max="10773" width="10.42578125" style="243" customWidth="1"/>
    <col min="10774" max="10775" width="7.28515625" style="243" customWidth="1"/>
    <col min="10776" max="10776" width="7.85546875" style="243" bestFit="1" customWidth="1"/>
    <col min="10777" max="10789" width="7.28515625" style="243" customWidth="1"/>
    <col min="10790" max="10790" width="11.5703125" style="243" bestFit="1" customWidth="1"/>
    <col min="10791" max="11010" width="11.42578125" style="243"/>
    <col min="11011" max="11011" width="13.7109375" style="243" customWidth="1"/>
    <col min="11012" max="11012" width="12.140625" style="243" customWidth="1"/>
    <col min="11013" max="11026" width="11" style="243" customWidth="1"/>
    <col min="11027" max="11029" width="10.42578125" style="243" customWidth="1"/>
    <col min="11030" max="11031" width="7.28515625" style="243" customWidth="1"/>
    <col min="11032" max="11032" width="7.85546875" style="243" bestFit="1" customWidth="1"/>
    <col min="11033" max="11045" width="7.28515625" style="243" customWidth="1"/>
    <col min="11046" max="11046" width="11.5703125" style="243" bestFit="1" customWidth="1"/>
    <col min="11047" max="11266" width="11.42578125" style="243"/>
    <col min="11267" max="11267" width="13.7109375" style="243" customWidth="1"/>
    <col min="11268" max="11268" width="12.140625" style="243" customWidth="1"/>
    <col min="11269" max="11282" width="11" style="243" customWidth="1"/>
    <col min="11283" max="11285" width="10.42578125" style="243" customWidth="1"/>
    <col min="11286" max="11287" width="7.28515625" style="243" customWidth="1"/>
    <col min="11288" max="11288" width="7.85546875" style="243" bestFit="1" customWidth="1"/>
    <col min="11289" max="11301" width="7.28515625" style="243" customWidth="1"/>
    <col min="11302" max="11302" width="11.5703125" style="243" bestFit="1" customWidth="1"/>
    <col min="11303" max="11522" width="11.42578125" style="243"/>
    <col min="11523" max="11523" width="13.7109375" style="243" customWidth="1"/>
    <col min="11524" max="11524" width="12.140625" style="243" customWidth="1"/>
    <col min="11525" max="11538" width="11" style="243" customWidth="1"/>
    <col min="11539" max="11541" width="10.42578125" style="243" customWidth="1"/>
    <col min="11542" max="11543" width="7.28515625" style="243" customWidth="1"/>
    <col min="11544" max="11544" width="7.85546875" style="243" bestFit="1" customWidth="1"/>
    <col min="11545" max="11557" width="7.28515625" style="243" customWidth="1"/>
    <col min="11558" max="11558" width="11.5703125" style="243" bestFit="1" customWidth="1"/>
    <col min="11559" max="11778" width="11.42578125" style="243"/>
    <col min="11779" max="11779" width="13.7109375" style="243" customWidth="1"/>
    <col min="11780" max="11780" width="12.140625" style="243" customWidth="1"/>
    <col min="11781" max="11794" width="11" style="243" customWidth="1"/>
    <col min="11795" max="11797" width="10.42578125" style="243" customWidth="1"/>
    <col min="11798" max="11799" width="7.28515625" style="243" customWidth="1"/>
    <col min="11800" max="11800" width="7.85546875" style="243" bestFit="1" customWidth="1"/>
    <col min="11801" max="11813" width="7.28515625" style="243" customWidth="1"/>
    <col min="11814" max="11814" width="11.5703125" style="243" bestFit="1" customWidth="1"/>
    <col min="11815" max="12034" width="11.42578125" style="243"/>
    <col min="12035" max="12035" width="13.7109375" style="243" customWidth="1"/>
    <col min="12036" max="12036" width="12.140625" style="243" customWidth="1"/>
    <col min="12037" max="12050" width="11" style="243" customWidth="1"/>
    <col min="12051" max="12053" width="10.42578125" style="243" customWidth="1"/>
    <col min="12054" max="12055" width="7.28515625" style="243" customWidth="1"/>
    <col min="12056" max="12056" width="7.85546875" style="243" bestFit="1" customWidth="1"/>
    <col min="12057" max="12069" width="7.28515625" style="243" customWidth="1"/>
    <col min="12070" max="12070" width="11.5703125" style="243" bestFit="1" customWidth="1"/>
    <col min="12071" max="12290" width="11.42578125" style="243"/>
    <col min="12291" max="12291" width="13.7109375" style="243" customWidth="1"/>
    <col min="12292" max="12292" width="12.140625" style="243" customWidth="1"/>
    <col min="12293" max="12306" width="11" style="243" customWidth="1"/>
    <col min="12307" max="12309" width="10.42578125" style="243" customWidth="1"/>
    <col min="12310" max="12311" width="7.28515625" style="243" customWidth="1"/>
    <col min="12312" max="12312" width="7.85546875" style="243" bestFit="1" customWidth="1"/>
    <col min="12313" max="12325" width="7.28515625" style="243" customWidth="1"/>
    <col min="12326" max="12326" width="11.5703125" style="243" bestFit="1" customWidth="1"/>
    <col min="12327" max="12546" width="11.42578125" style="243"/>
    <col min="12547" max="12547" width="13.7109375" style="243" customWidth="1"/>
    <col min="12548" max="12548" width="12.140625" style="243" customWidth="1"/>
    <col min="12549" max="12562" width="11" style="243" customWidth="1"/>
    <col min="12563" max="12565" width="10.42578125" style="243" customWidth="1"/>
    <col min="12566" max="12567" width="7.28515625" style="243" customWidth="1"/>
    <col min="12568" max="12568" width="7.85546875" style="243" bestFit="1" customWidth="1"/>
    <col min="12569" max="12581" width="7.28515625" style="243" customWidth="1"/>
    <col min="12582" max="12582" width="11.5703125" style="243" bestFit="1" customWidth="1"/>
    <col min="12583" max="12802" width="11.42578125" style="243"/>
    <col min="12803" max="12803" width="13.7109375" style="243" customWidth="1"/>
    <col min="12804" max="12804" width="12.140625" style="243" customWidth="1"/>
    <col min="12805" max="12818" width="11" style="243" customWidth="1"/>
    <col min="12819" max="12821" width="10.42578125" style="243" customWidth="1"/>
    <col min="12822" max="12823" width="7.28515625" style="243" customWidth="1"/>
    <col min="12824" max="12824" width="7.85546875" style="243" bestFit="1" customWidth="1"/>
    <col min="12825" max="12837" width="7.28515625" style="243" customWidth="1"/>
    <col min="12838" max="12838" width="11.5703125" style="243" bestFit="1" customWidth="1"/>
    <col min="12839" max="13058" width="11.42578125" style="243"/>
    <col min="13059" max="13059" width="13.7109375" style="243" customWidth="1"/>
    <col min="13060" max="13060" width="12.140625" style="243" customWidth="1"/>
    <col min="13061" max="13074" width="11" style="243" customWidth="1"/>
    <col min="13075" max="13077" width="10.42578125" style="243" customWidth="1"/>
    <col min="13078" max="13079" width="7.28515625" style="243" customWidth="1"/>
    <col min="13080" max="13080" width="7.85546875" style="243" bestFit="1" customWidth="1"/>
    <col min="13081" max="13093" width="7.28515625" style="243" customWidth="1"/>
    <col min="13094" max="13094" width="11.5703125" style="243" bestFit="1" customWidth="1"/>
    <col min="13095" max="13314" width="11.42578125" style="243"/>
    <col min="13315" max="13315" width="13.7109375" style="243" customWidth="1"/>
    <col min="13316" max="13316" width="12.140625" style="243" customWidth="1"/>
    <col min="13317" max="13330" width="11" style="243" customWidth="1"/>
    <col min="13331" max="13333" width="10.42578125" style="243" customWidth="1"/>
    <col min="13334" max="13335" width="7.28515625" style="243" customWidth="1"/>
    <col min="13336" max="13336" width="7.85546875" style="243" bestFit="1" customWidth="1"/>
    <col min="13337" max="13349" width="7.28515625" style="243" customWidth="1"/>
    <col min="13350" max="13350" width="11.5703125" style="243" bestFit="1" customWidth="1"/>
    <col min="13351" max="13570" width="11.42578125" style="243"/>
    <col min="13571" max="13571" width="13.7109375" style="243" customWidth="1"/>
    <col min="13572" max="13572" width="12.140625" style="243" customWidth="1"/>
    <col min="13573" max="13586" width="11" style="243" customWidth="1"/>
    <col min="13587" max="13589" width="10.42578125" style="243" customWidth="1"/>
    <col min="13590" max="13591" width="7.28515625" style="243" customWidth="1"/>
    <col min="13592" max="13592" width="7.85546875" style="243" bestFit="1" customWidth="1"/>
    <col min="13593" max="13605" width="7.28515625" style="243" customWidth="1"/>
    <col min="13606" max="13606" width="11.5703125" style="243" bestFit="1" customWidth="1"/>
    <col min="13607" max="13826" width="11.42578125" style="243"/>
    <col min="13827" max="13827" width="13.7109375" style="243" customWidth="1"/>
    <col min="13828" max="13828" width="12.140625" style="243" customWidth="1"/>
    <col min="13829" max="13842" width="11" style="243" customWidth="1"/>
    <col min="13843" max="13845" width="10.42578125" style="243" customWidth="1"/>
    <col min="13846" max="13847" width="7.28515625" style="243" customWidth="1"/>
    <col min="13848" max="13848" width="7.85546875" style="243" bestFit="1" customWidth="1"/>
    <col min="13849" max="13861" width="7.28515625" style="243" customWidth="1"/>
    <col min="13862" max="13862" width="11.5703125" style="243" bestFit="1" customWidth="1"/>
    <col min="13863" max="14082" width="11.42578125" style="243"/>
    <col min="14083" max="14083" width="13.7109375" style="243" customWidth="1"/>
    <col min="14084" max="14084" width="12.140625" style="243" customWidth="1"/>
    <col min="14085" max="14098" width="11" style="243" customWidth="1"/>
    <col min="14099" max="14101" width="10.42578125" style="243" customWidth="1"/>
    <col min="14102" max="14103" width="7.28515625" style="243" customWidth="1"/>
    <col min="14104" max="14104" width="7.85546875" style="243" bestFit="1" customWidth="1"/>
    <col min="14105" max="14117" width="7.28515625" style="243" customWidth="1"/>
    <col min="14118" max="14118" width="11.5703125" style="243" bestFit="1" customWidth="1"/>
    <col min="14119" max="14338" width="11.42578125" style="243"/>
    <col min="14339" max="14339" width="13.7109375" style="243" customWidth="1"/>
    <col min="14340" max="14340" width="12.140625" style="243" customWidth="1"/>
    <col min="14341" max="14354" width="11" style="243" customWidth="1"/>
    <col min="14355" max="14357" width="10.42578125" style="243" customWidth="1"/>
    <col min="14358" max="14359" width="7.28515625" style="243" customWidth="1"/>
    <col min="14360" max="14360" width="7.85546875" style="243" bestFit="1" customWidth="1"/>
    <col min="14361" max="14373" width="7.28515625" style="243" customWidth="1"/>
    <col min="14374" max="14374" width="11.5703125" style="243" bestFit="1" customWidth="1"/>
    <col min="14375" max="14594" width="11.42578125" style="243"/>
    <col min="14595" max="14595" width="13.7109375" style="243" customWidth="1"/>
    <col min="14596" max="14596" width="12.140625" style="243" customWidth="1"/>
    <col min="14597" max="14610" width="11" style="243" customWidth="1"/>
    <col min="14611" max="14613" width="10.42578125" style="243" customWidth="1"/>
    <col min="14614" max="14615" width="7.28515625" style="243" customWidth="1"/>
    <col min="14616" max="14616" width="7.85546875" style="243" bestFit="1" customWidth="1"/>
    <col min="14617" max="14629" width="7.28515625" style="243" customWidth="1"/>
    <col min="14630" max="14630" width="11.5703125" style="243" bestFit="1" customWidth="1"/>
    <col min="14631" max="14850" width="11.42578125" style="243"/>
    <col min="14851" max="14851" width="13.7109375" style="243" customWidth="1"/>
    <col min="14852" max="14852" width="12.140625" style="243" customWidth="1"/>
    <col min="14853" max="14866" width="11" style="243" customWidth="1"/>
    <col min="14867" max="14869" width="10.42578125" style="243" customWidth="1"/>
    <col min="14870" max="14871" width="7.28515625" style="243" customWidth="1"/>
    <col min="14872" max="14872" width="7.85546875" style="243" bestFit="1" customWidth="1"/>
    <col min="14873" max="14885" width="7.28515625" style="243" customWidth="1"/>
    <col min="14886" max="14886" width="11.5703125" style="243" bestFit="1" customWidth="1"/>
    <col min="14887" max="15106" width="11.42578125" style="243"/>
    <col min="15107" max="15107" width="13.7109375" style="243" customWidth="1"/>
    <col min="15108" max="15108" width="12.140625" style="243" customWidth="1"/>
    <col min="15109" max="15122" width="11" style="243" customWidth="1"/>
    <col min="15123" max="15125" width="10.42578125" style="243" customWidth="1"/>
    <col min="15126" max="15127" width="7.28515625" style="243" customWidth="1"/>
    <col min="15128" max="15128" width="7.85546875" style="243" bestFit="1" customWidth="1"/>
    <col min="15129" max="15141" width="7.28515625" style="243" customWidth="1"/>
    <col min="15142" max="15142" width="11.5703125" style="243" bestFit="1" customWidth="1"/>
    <col min="15143" max="15362" width="11.42578125" style="243"/>
    <col min="15363" max="15363" width="13.7109375" style="243" customWidth="1"/>
    <col min="15364" max="15364" width="12.140625" style="243" customWidth="1"/>
    <col min="15365" max="15378" width="11" style="243" customWidth="1"/>
    <col min="15379" max="15381" width="10.42578125" style="243" customWidth="1"/>
    <col min="15382" max="15383" width="7.28515625" style="243" customWidth="1"/>
    <col min="15384" max="15384" width="7.85546875" style="243" bestFit="1" customWidth="1"/>
    <col min="15385" max="15397" width="7.28515625" style="243" customWidth="1"/>
    <col min="15398" max="15398" width="11.5703125" style="243" bestFit="1" customWidth="1"/>
    <col min="15399" max="15618" width="11.42578125" style="243"/>
    <col min="15619" max="15619" width="13.7109375" style="243" customWidth="1"/>
    <col min="15620" max="15620" width="12.140625" style="243" customWidth="1"/>
    <col min="15621" max="15634" width="11" style="243" customWidth="1"/>
    <col min="15635" max="15637" width="10.42578125" style="243" customWidth="1"/>
    <col min="15638" max="15639" width="7.28515625" style="243" customWidth="1"/>
    <col min="15640" max="15640" width="7.85546875" style="243" bestFit="1" customWidth="1"/>
    <col min="15641" max="15653" width="7.28515625" style="243" customWidth="1"/>
    <col min="15654" max="15654" width="11.5703125" style="243" bestFit="1" customWidth="1"/>
    <col min="15655" max="15874" width="11.42578125" style="243"/>
    <col min="15875" max="15875" width="13.7109375" style="243" customWidth="1"/>
    <col min="15876" max="15876" width="12.140625" style="243" customWidth="1"/>
    <col min="15877" max="15890" width="11" style="243" customWidth="1"/>
    <col min="15891" max="15893" width="10.42578125" style="243" customWidth="1"/>
    <col min="15894" max="15895" width="7.28515625" style="243" customWidth="1"/>
    <col min="15896" max="15896" width="7.85546875" style="243" bestFit="1" customWidth="1"/>
    <col min="15897" max="15909" width="7.28515625" style="243" customWidth="1"/>
    <col min="15910" max="15910" width="11.5703125" style="243" bestFit="1" customWidth="1"/>
    <col min="15911" max="16130" width="11.42578125" style="243"/>
    <col min="16131" max="16131" width="13.7109375" style="243" customWidth="1"/>
    <col min="16132" max="16132" width="12.140625" style="243" customWidth="1"/>
    <col min="16133" max="16146" width="11" style="243" customWidth="1"/>
    <col min="16147" max="16149" width="10.42578125" style="243" customWidth="1"/>
    <col min="16150" max="16151" width="7.28515625" style="243" customWidth="1"/>
    <col min="16152" max="16152" width="7.85546875" style="243" bestFit="1" customWidth="1"/>
    <col min="16153" max="16165" width="7.28515625" style="243" customWidth="1"/>
    <col min="16166" max="16166" width="11.5703125" style="243" bestFit="1" customWidth="1"/>
    <col min="16167" max="16384" width="11.42578125" style="243"/>
  </cols>
  <sheetData>
    <row r="3" spans="2:12">
      <c r="B3" s="242"/>
    </row>
    <row r="4" spans="2:12">
      <c r="B4" s="242"/>
    </row>
    <row r="5" spans="2:12">
      <c r="B5" s="242"/>
    </row>
    <row r="6" spans="2:12" ht="27.75" customHeight="1" thickBot="1">
      <c r="B6" s="604" t="s">
        <v>253</v>
      </c>
      <c r="C6" s="605"/>
      <c r="D6" s="605"/>
      <c r="E6" s="605"/>
      <c r="F6" s="605"/>
    </row>
    <row r="7" spans="2:12" ht="36.75" thickBot="1">
      <c r="B7" s="210"/>
      <c r="C7" s="211" t="s">
        <v>240</v>
      </c>
      <c r="D7" s="211" t="s">
        <v>176</v>
      </c>
      <c r="E7" s="211" t="s">
        <v>177</v>
      </c>
      <c r="F7" s="211" t="s">
        <v>178</v>
      </c>
      <c r="H7" s="43" t="s">
        <v>40</v>
      </c>
    </row>
    <row r="8" spans="2:12" ht="15">
      <c r="B8" s="212" t="s">
        <v>183</v>
      </c>
      <c r="C8" s="290">
        <v>8.4193019222430987</v>
      </c>
      <c r="D8" s="313">
        <f t="shared" ref="D8:D27" si="0">IFERROR(C8-C9,"-")</f>
        <v>0.52961186470536248</v>
      </c>
      <c r="E8" s="313">
        <f t="shared" ref="E8:E55" si="1">IFERROR(C8-C21,"-")</f>
        <v>0.29930192224309948</v>
      </c>
      <c r="F8" s="314">
        <f>IFERROR(AVERAGE(C8:C15,C17:C20)-AVERAGE(C21:C28,C30:C33),"-")</f>
        <v>-0.18975120422810932</v>
      </c>
      <c r="G8" s="10"/>
      <c r="H8" s="10"/>
      <c r="I8" s="10"/>
      <c r="J8" s="10"/>
      <c r="K8" s="10"/>
      <c r="L8" s="10"/>
    </row>
    <row r="9" spans="2:12" ht="15">
      <c r="B9" s="212" t="s">
        <v>184</v>
      </c>
      <c r="C9" s="290">
        <v>7.8896900575377362</v>
      </c>
      <c r="D9" s="313">
        <f t="shared" si="0"/>
        <v>5.1062984505545472E-2</v>
      </c>
      <c r="E9" s="313">
        <f t="shared" si="1"/>
        <v>-2.0309942462263919E-2</v>
      </c>
      <c r="F9" s="314">
        <f>IFERROR(AVERAGE(C9:C15,C17:C21)-AVERAGE(C22:C28,C30:C34),"-")</f>
        <v>-0.24635969774836397</v>
      </c>
      <c r="G9" s="10"/>
      <c r="H9" s="10"/>
      <c r="I9" s="10"/>
      <c r="J9" s="10"/>
      <c r="K9" s="10"/>
      <c r="L9" s="10"/>
    </row>
    <row r="10" spans="2:12" ht="15">
      <c r="B10" s="212" t="s">
        <v>185</v>
      </c>
      <c r="C10" s="290">
        <v>7.8386270730321908</v>
      </c>
      <c r="D10" s="313">
        <f t="shared" si="0"/>
        <v>0.38248206339373159</v>
      </c>
      <c r="E10" s="313">
        <f t="shared" si="1"/>
        <v>-0.16333999100118035</v>
      </c>
      <c r="F10" s="314">
        <f>IFERROR(AVERAGE(C10:C15,C17:C22)-AVERAGE(C23:C28,C30:C35),"-")</f>
        <v>-0.32133386920984286</v>
      </c>
      <c r="G10" s="10"/>
      <c r="H10" s="10"/>
      <c r="I10" s="10"/>
      <c r="J10" s="10"/>
      <c r="K10" s="10"/>
      <c r="L10" s="10"/>
    </row>
    <row r="11" spans="2:12" ht="15">
      <c r="B11" s="212" t="s">
        <v>186</v>
      </c>
      <c r="C11" s="290">
        <v>7.4561450096384592</v>
      </c>
      <c r="D11" s="313">
        <f t="shared" si="0"/>
        <v>0.93037238664989896</v>
      </c>
      <c r="E11" s="313">
        <f t="shared" si="1"/>
        <v>1.6145009638458774E-2</v>
      </c>
      <c r="F11" s="314">
        <f>IFERROR(AVERAGE(C11:C15,C17:C23)-AVERAGE(C24:C28,C30:C36),"-")</f>
        <v>-0.32255828129029673</v>
      </c>
      <c r="G11" s="10"/>
      <c r="H11" s="10"/>
      <c r="I11" s="10"/>
      <c r="J11" s="10"/>
      <c r="K11" s="10"/>
      <c r="L11" s="10"/>
    </row>
    <row r="12" spans="2:12" ht="15">
      <c r="B12" s="212" t="s">
        <v>187</v>
      </c>
      <c r="C12" s="290">
        <v>6.5257726229885602</v>
      </c>
      <c r="D12" s="313">
        <f>IFERROR(C12-C13,"-")</f>
        <v>-1.9150029273455562</v>
      </c>
      <c r="E12" s="313">
        <f t="shared" si="1"/>
        <v>-0.73422737701143959</v>
      </c>
      <c r="F12" s="314">
        <f>IFERROR(AVERAGE(C12:C15,C17:C24)-AVERAGE(C25:C28,C30:C37),"-")</f>
        <v>-0.34890369876016791</v>
      </c>
      <c r="G12" s="10"/>
      <c r="H12" s="10"/>
      <c r="I12" s="10"/>
      <c r="J12" s="10"/>
      <c r="K12" s="10"/>
      <c r="L12" s="10"/>
    </row>
    <row r="13" spans="2:12" ht="15">
      <c r="B13" s="212" t="s">
        <v>188</v>
      </c>
      <c r="C13" s="290">
        <v>8.4407755503341164</v>
      </c>
      <c r="D13" s="313">
        <f t="shared" si="0"/>
        <v>-0.15922444966588323</v>
      </c>
      <c r="E13" s="313">
        <f t="shared" si="1"/>
        <v>0.17077555033411684</v>
      </c>
      <c r="F13" s="314">
        <f>IFERROR(AVERAGE(C13:C15,C17:C25)-AVERAGE(C26:C28,C30:C38),"-")</f>
        <v>-0.3702180840092133</v>
      </c>
      <c r="G13" s="10"/>
      <c r="I13" s="10"/>
      <c r="J13" s="10"/>
      <c r="K13" s="10"/>
      <c r="L13" s="10"/>
    </row>
    <row r="14" spans="2:12" ht="15">
      <c r="B14" s="212" t="s">
        <v>189</v>
      </c>
      <c r="C14" s="290">
        <v>8.6</v>
      </c>
      <c r="D14" s="313">
        <f t="shared" si="0"/>
        <v>-0.11000000000000121</v>
      </c>
      <c r="E14" s="313">
        <f t="shared" si="1"/>
        <v>-0.12000000000000099</v>
      </c>
      <c r="F14" s="314">
        <f>IFERROR(AVERAGE(C14:C15,C17:C26)-AVERAGE(C27:C28,C30:C39),"-")</f>
        <v>-0.39444937987039097</v>
      </c>
    </row>
    <row r="15" spans="2:12" ht="15">
      <c r="B15" s="212" t="s">
        <v>190</v>
      </c>
      <c r="C15" s="290">
        <v>8.7100000000000009</v>
      </c>
      <c r="D15" s="313" t="s">
        <v>191</v>
      </c>
      <c r="E15" s="313">
        <f t="shared" si="1"/>
        <v>-0.72999999999999865</v>
      </c>
      <c r="F15" s="314">
        <f>IFERROR(AVERAGE(C15,C17:C27)-AVERAGE(C28,C30:C40),"-")</f>
        <v>-0.38778271320372504</v>
      </c>
    </row>
    <row r="16" spans="2:12" ht="30">
      <c r="B16" s="37" t="str">
        <f>actualizaciones!$A$2</f>
        <v xml:space="preserve">acumulado agosto 2010 </v>
      </c>
      <c r="C16" s="292">
        <f>'EM zonas y tipología '!D17</f>
        <v>7.9862856641189621</v>
      </c>
      <c r="D16" s="315"/>
      <c r="E16" s="316">
        <f>'EM zonas y tipología '!E17</f>
        <v>-0.16023452123368376</v>
      </c>
      <c r="F16" s="317" t="s">
        <v>191</v>
      </c>
    </row>
    <row r="17" spans="2:6" ht="15" hidden="1" outlineLevel="1">
      <c r="B17" s="212" t="s">
        <v>179</v>
      </c>
      <c r="C17" s="290">
        <v>8.2870722089573832</v>
      </c>
      <c r="D17" s="313">
        <f t="shared" si="0"/>
        <v>-0.10234525213760826</v>
      </c>
      <c r="E17" s="313">
        <f t="shared" si="1"/>
        <v>-0.50292779104261598</v>
      </c>
      <c r="F17" s="314">
        <f>IFERROR(AVERAGE(C17:C28)-AVERAGE(C30:C41),"-")</f>
        <v>-0.34194937987039253</v>
      </c>
    </row>
    <row r="18" spans="2:6" ht="15" hidden="1" outlineLevel="1">
      <c r="B18" s="212" t="s">
        <v>180</v>
      </c>
      <c r="C18" s="290">
        <v>8.3894174610949914</v>
      </c>
      <c r="D18" s="313">
        <f t="shared" si="0"/>
        <v>0.7112667536254289</v>
      </c>
      <c r="E18" s="313">
        <f t="shared" si="1"/>
        <v>0.26941746109499221</v>
      </c>
      <c r="F18" s="314">
        <f>IFERROR(AVERAGE(C18:C28,C30)-AVERAGE(C31:C41,C43),"-")</f>
        <v>-0.29253873061684033</v>
      </c>
    </row>
    <row r="19" spans="2:6" ht="15" hidden="1" outlineLevel="1">
      <c r="B19" s="212" t="s">
        <v>181</v>
      </c>
      <c r="C19" s="290">
        <v>7.6781507074695625</v>
      </c>
      <c r="D19" s="313">
        <f t="shared" si="0"/>
        <v>-0.39184929253043776</v>
      </c>
      <c r="E19" s="313">
        <f t="shared" si="1"/>
        <v>-0.21184929253043716</v>
      </c>
      <c r="F19" s="314">
        <f>IFERROR(AVERAGE(C19:C28,C30:C31)-AVERAGE(C32:C41,C43:C44),"-")</f>
        <v>-0.35249018570809021</v>
      </c>
    </row>
    <row r="20" spans="2:6" ht="15" hidden="1" outlineLevel="1">
      <c r="B20" s="212" t="s">
        <v>182</v>
      </c>
      <c r="C20" s="290">
        <v>8.07</v>
      </c>
      <c r="D20" s="313">
        <f t="shared" si="0"/>
        <v>-4.9999999999998934E-2</v>
      </c>
      <c r="E20" s="313">
        <f t="shared" si="1"/>
        <v>-0.54999999999999893</v>
      </c>
      <c r="F20" s="314">
        <f>IFERROR(AVERAGE(C20:C28,C30:C32)-AVERAGE(C33:C41,C43:C45),"-")</f>
        <v>-0.32733607799721831</v>
      </c>
    </row>
    <row r="21" spans="2:6" ht="15" hidden="1" outlineLevel="1">
      <c r="B21" s="212" t="s">
        <v>183</v>
      </c>
      <c r="C21" s="290">
        <v>8.1199999999999992</v>
      </c>
      <c r="D21" s="313">
        <f t="shared" si="0"/>
        <v>0.20999999999999908</v>
      </c>
      <c r="E21" s="313">
        <f t="shared" si="1"/>
        <v>-0.38000000000000078</v>
      </c>
      <c r="F21" s="314">
        <f>IFERROR(AVERAGE(C21:C28,C30:C33)-AVERAGE(C34:C41,C43:C46),"-")</f>
        <v>-0.28150274466388403</v>
      </c>
    </row>
    <row r="22" spans="2:6" ht="15" hidden="1" outlineLevel="1">
      <c r="B22" s="212" t="s">
        <v>184</v>
      </c>
      <c r="C22" s="290">
        <v>7.91</v>
      </c>
      <c r="D22" s="313">
        <f t="shared" si="0"/>
        <v>-9.196706403337096E-2</v>
      </c>
      <c r="E22" s="313">
        <f t="shared" si="1"/>
        <v>-0.91999999999999993</v>
      </c>
      <c r="F22" s="314">
        <f>IFERROR(AVERAGE(C22:C28,C30:C34)-AVERAGE(C35:C41,C43:C47),"-")</f>
        <v>-0.27233607799721682</v>
      </c>
    </row>
    <row r="23" spans="2:6" ht="15" hidden="1" outlineLevel="1">
      <c r="B23" s="212" t="s">
        <v>185</v>
      </c>
      <c r="C23" s="290">
        <v>8.0019670640333711</v>
      </c>
      <c r="D23" s="313">
        <f t="shared" si="0"/>
        <v>0.56196706403337071</v>
      </c>
      <c r="E23" s="313">
        <f t="shared" si="1"/>
        <v>-0.17803293596662861</v>
      </c>
      <c r="F23" s="314">
        <f>IFERROR(AVERAGE(C23:C28,C30:C35)-AVERAGE(C36:C41,C43:C48),"-")</f>
        <v>-0.19733607799721931</v>
      </c>
    </row>
    <row r="24" spans="2:6" ht="15" hidden="1" outlineLevel="1">
      <c r="B24" s="212" t="s">
        <v>186</v>
      </c>
      <c r="C24" s="290">
        <v>7.44</v>
      </c>
      <c r="D24" s="313">
        <f t="shared" si="0"/>
        <v>0.1800000000000006</v>
      </c>
      <c r="E24" s="313">
        <f t="shared" si="1"/>
        <v>-0.29999999999999982</v>
      </c>
      <c r="F24" s="314">
        <f>IFERROR(AVERAGE(C24:C28,C30:C36)-AVERAGE(C37:C41,C43:C49),"-")</f>
        <v>-0.15166666666666728</v>
      </c>
    </row>
    <row r="25" spans="2:6" ht="15" hidden="1" outlineLevel="1">
      <c r="B25" s="212" t="s">
        <v>187</v>
      </c>
      <c r="C25" s="290">
        <v>7.26</v>
      </c>
      <c r="D25" s="313">
        <f>IFERROR(C25-C26,"-")</f>
        <v>-1.0099999999999998</v>
      </c>
      <c r="E25" s="313">
        <f t="shared" si="1"/>
        <v>-0.99000000000000021</v>
      </c>
      <c r="F25" s="314">
        <f>IFERROR(AVERAGE(C25:C28,C30:C37)-AVERAGE(C38:C41,C43:C50),"-")</f>
        <v>-0.20333333333333137</v>
      </c>
    </row>
    <row r="26" spans="2:6" ht="15" hidden="1" outlineLevel="1">
      <c r="B26" s="212" t="s">
        <v>188</v>
      </c>
      <c r="C26" s="290">
        <v>8.27</v>
      </c>
      <c r="D26" s="313">
        <f t="shared" si="0"/>
        <v>-0.45000000000000107</v>
      </c>
      <c r="E26" s="313">
        <f t="shared" si="1"/>
        <v>-0.12000000000000099</v>
      </c>
      <c r="F26" s="314">
        <f>IFERROR(AVERAGE(C26:C28,C30:C38)-AVERAGE(C39:C41,C43:C51),"-")</f>
        <v>-0.10750000000000171</v>
      </c>
    </row>
    <row r="27" spans="2:6" ht="15" hidden="1" outlineLevel="1">
      <c r="B27" s="212" t="s">
        <v>189</v>
      </c>
      <c r="C27" s="290">
        <v>8.7200000000000006</v>
      </c>
      <c r="D27" s="313">
        <f t="shared" si="0"/>
        <v>-0.71999999999999886</v>
      </c>
      <c r="E27" s="313">
        <f t="shared" si="1"/>
        <v>-3.9999999999999147E-2</v>
      </c>
      <c r="F27" s="314">
        <f>IFERROR(AVERAGE(C27:C28,C30:C39)-AVERAGE(C40:C41,C43:C52),"-")</f>
        <v>-9.8333333333332718E-2</v>
      </c>
    </row>
    <row r="28" spans="2:6" ht="15" hidden="1" outlineLevel="1">
      <c r="B28" s="212" t="s">
        <v>190</v>
      </c>
      <c r="C28" s="290">
        <v>9.44</v>
      </c>
      <c r="D28" s="313" t="s">
        <v>191</v>
      </c>
      <c r="E28" s="313">
        <f t="shared" si="1"/>
        <v>-0.17999999999999972</v>
      </c>
      <c r="F28" s="314">
        <f>IFERROR(AVERAGE(C28,C30:C40)-AVERAGE(C41,C43:C53),"-")</f>
        <v>-9.1666666666666785E-2</v>
      </c>
    </row>
    <row r="29" spans="2:6" ht="15" collapsed="1">
      <c r="B29" s="217">
        <v>2009</v>
      </c>
      <c r="C29" s="294">
        <v>8.1294849780145846</v>
      </c>
      <c r="D29" s="218"/>
      <c r="E29" s="318">
        <f t="shared" si="1"/>
        <v>-0.34935057569446926</v>
      </c>
      <c r="F29" s="318">
        <f>IFERROR(AVERAGE(C17:C28)-AVERAGE(C30:C41),"-")</f>
        <v>-0.34194937987039253</v>
      </c>
    </row>
    <row r="30" spans="2:6" ht="15" hidden="1" outlineLevel="1">
      <c r="B30" s="212" t="s">
        <v>179</v>
      </c>
      <c r="C30" s="290">
        <v>8.7899999999999991</v>
      </c>
      <c r="D30" s="313">
        <f t="shared" ref="D30:D40" si="2">IFERROR(C30-C31,"-")</f>
        <v>0.66999999999999993</v>
      </c>
      <c r="E30" s="313">
        <f t="shared" si="1"/>
        <v>8.9999999999999858E-2</v>
      </c>
      <c r="F30" s="314">
        <f>IFERROR(AVERAGE(C30:C41)-AVERAGE(C43:C54),"-")</f>
        <v>-5.7500000000000995E-2</v>
      </c>
    </row>
    <row r="31" spans="2:6" ht="15" hidden="1" outlineLevel="1">
      <c r="B31" s="212" t="s">
        <v>180</v>
      </c>
      <c r="C31" s="290">
        <v>8.1199999999999992</v>
      </c>
      <c r="D31" s="313">
        <f t="shared" si="2"/>
        <v>0.22999999999999954</v>
      </c>
      <c r="E31" s="313">
        <f t="shared" si="1"/>
        <v>-0.45000000000000107</v>
      </c>
      <c r="F31" s="314">
        <f>IFERROR(AVERAGE(C31:C41,C43)-AVERAGE(C44:C54,C56),"-")</f>
        <v>-4.2500000000000426E-2</v>
      </c>
    </row>
    <row r="32" spans="2:6" ht="15" hidden="1" outlineLevel="1">
      <c r="B32" s="212" t="s">
        <v>181</v>
      </c>
      <c r="C32" s="290">
        <v>7.89</v>
      </c>
      <c r="D32" s="313">
        <f t="shared" si="2"/>
        <v>-0.72999999999999954</v>
      </c>
      <c r="E32" s="313">
        <f t="shared" si="1"/>
        <v>8.9999999999999858E-2</v>
      </c>
      <c r="F32" s="314">
        <f>IFERROR(AVERAGE(C32:C41,C43:C44)-AVERAGE(C45:C54,C56:C57),"-")</f>
        <v>-3.3333333333333215E-2</v>
      </c>
    </row>
    <row r="33" spans="2:6" ht="15" hidden="1" outlineLevel="1">
      <c r="B33" s="212" t="s">
        <v>182</v>
      </c>
      <c r="C33" s="290">
        <v>8.6199999999999992</v>
      </c>
      <c r="D33" s="313">
        <f t="shared" si="2"/>
        <v>0.11999999999999922</v>
      </c>
      <c r="E33" s="313">
        <f t="shared" si="1"/>
        <v>0</v>
      </c>
      <c r="F33" s="314">
        <f>IFERROR(AVERAGE(C33:C41,C43:C45)-AVERAGE(C46:C54,C56:C58),"-")</f>
        <v>-5.6666666666666643E-2</v>
      </c>
    </row>
    <row r="34" spans="2:6" ht="15" hidden="1" outlineLevel="1">
      <c r="B34" s="212" t="s">
        <v>183</v>
      </c>
      <c r="C34" s="290">
        <v>8.5</v>
      </c>
      <c r="D34" s="313">
        <f t="shared" si="2"/>
        <v>-0.33000000000000007</v>
      </c>
      <c r="E34" s="313">
        <f t="shared" si="1"/>
        <v>-0.26999999999999957</v>
      </c>
      <c r="F34" s="314">
        <f>IFERROR(AVERAGE(C34:C41,C43:C46)-AVERAGE(C47:C54,C56:C59),"-")</f>
        <v>-2.833333333333421E-2</v>
      </c>
    </row>
    <row r="35" spans="2:6" ht="15" hidden="1" outlineLevel="1">
      <c r="B35" s="212" t="s">
        <v>184</v>
      </c>
      <c r="C35" s="290">
        <v>8.83</v>
      </c>
      <c r="D35" s="313">
        <f t="shared" si="2"/>
        <v>0.65000000000000036</v>
      </c>
      <c r="E35" s="313">
        <f t="shared" si="1"/>
        <v>-1.9999999999999574E-2</v>
      </c>
      <c r="F35" s="314">
        <f>IFERROR(AVERAGE(C35:C41,C43:C47)-AVERAGE(C48:C54,C56:C60),"-")</f>
        <v>-5.5833333333334068E-2</v>
      </c>
    </row>
    <row r="36" spans="2:6" ht="15" hidden="1" outlineLevel="1">
      <c r="B36" s="212" t="s">
        <v>185</v>
      </c>
      <c r="C36" s="290">
        <v>8.18</v>
      </c>
      <c r="D36" s="313">
        <f t="shared" si="2"/>
        <v>0.4399999999999995</v>
      </c>
      <c r="E36" s="313">
        <f t="shared" si="1"/>
        <v>0.37000000000000011</v>
      </c>
      <c r="F36" s="314">
        <f>IFERROR(AVERAGE(C36:C41,C43:C48)-AVERAGE(C49:C54,C56:C61),"-")</f>
        <v>-0.10333333333333172</v>
      </c>
    </row>
    <row r="37" spans="2:6" ht="15" hidden="1" outlineLevel="1">
      <c r="B37" s="212" t="s">
        <v>186</v>
      </c>
      <c r="C37" s="290">
        <v>7.74</v>
      </c>
      <c r="D37" s="313">
        <f t="shared" si="2"/>
        <v>-0.50999999999999979</v>
      </c>
      <c r="E37" s="313">
        <f t="shared" si="1"/>
        <v>-0.91999999999999993</v>
      </c>
      <c r="F37" s="314">
        <f>IFERROR(AVERAGE(C37:C41,C43:C49)-AVERAGE(C50:C54,C56:C62),"-")</f>
        <v>-0.18416666666666615</v>
      </c>
    </row>
    <row r="38" spans="2:6" ht="15" hidden="1" outlineLevel="1">
      <c r="B38" s="212" t="s">
        <v>187</v>
      </c>
      <c r="C38" s="290">
        <v>8.25</v>
      </c>
      <c r="D38" s="313">
        <f>IFERROR(C38-C39,"-")</f>
        <v>-0.14000000000000057</v>
      </c>
      <c r="E38" s="313">
        <f t="shared" si="1"/>
        <v>0.16000000000000014</v>
      </c>
      <c r="F38" s="314">
        <f>IFERROR(AVERAGE(C38:C41,C43:C50)-AVERAGE(C51:C54,C56:C63),"-")</f>
        <v>-0.10916666666666686</v>
      </c>
    </row>
    <row r="39" spans="2:6" ht="15" hidden="1" outlineLevel="1">
      <c r="B39" s="212" t="s">
        <v>188</v>
      </c>
      <c r="C39" s="290">
        <v>8.39</v>
      </c>
      <c r="D39" s="313">
        <f t="shared" si="2"/>
        <v>-0.36999999999999922</v>
      </c>
      <c r="E39" s="313">
        <f t="shared" si="1"/>
        <v>-9.9999999999997868E-3</v>
      </c>
      <c r="F39" s="314">
        <f>IFERROR(AVERAGE(C39:C41,C43:C51)-AVERAGE(C52:C54,C56:C64),"-")</f>
        <v>-0.10999999999999943</v>
      </c>
    </row>
    <row r="40" spans="2:6" ht="15" hidden="1" outlineLevel="1">
      <c r="B40" s="212" t="s">
        <v>189</v>
      </c>
      <c r="C40" s="290">
        <v>8.76</v>
      </c>
      <c r="D40" s="313">
        <f t="shared" si="2"/>
        <v>-0.85999999999999943</v>
      </c>
      <c r="E40" s="313">
        <f t="shared" si="1"/>
        <v>3.9999999999999147E-2</v>
      </c>
      <c r="F40" s="314">
        <f>IFERROR(AVERAGE(C40:C41,C43:C52)-AVERAGE(C53:C54,C56:C65),"-")</f>
        <v>-0.13416666666666899</v>
      </c>
    </row>
    <row r="41" spans="2:6" ht="15" hidden="1" outlineLevel="1">
      <c r="B41" s="212" t="s">
        <v>190</v>
      </c>
      <c r="C41" s="290">
        <v>9.6199999999999992</v>
      </c>
      <c r="D41" s="313" t="s">
        <v>191</v>
      </c>
      <c r="E41" s="313">
        <f t="shared" si="1"/>
        <v>0.22999999999999865</v>
      </c>
      <c r="F41" s="314">
        <f>IFERROR(AVERAGE(C41,C43:C53)-AVERAGE(C54,C56:C66),"-")</f>
        <v>-0.17416666666666636</v>
      </c>
    </row>
    <row r="42" spans="2:6" ht="15" collapsed="1">
      <c r="B42" s="219">
        <v>2008</v>
      </c>
      <c r="C42" s="296">
        <v>8.4788355537090538</v>
      </c>
      <c r="D42" s="221"/>
      <c r="E42" s="319">
        <f t="shared" si="1"/>
        <v>-5.5505329127216285E-2</v>
      </c>
      <c r="F42" s="319">
        <f>IFERROR(AVERAGE(C30:C41)-AVERAGE(C43:C54),"-")</f>
        <v>-5.7500000000000995E-2</v>
      </c>
    </row>
    <row r="43" spans="2:6" ht="15" hidden="1" outlineLevel="1">
      <c r="B43" s="212" t="s">
        <v>179</v>
      </c>
      <c r="C43" s="290">
        <v>8.6999999999999993</v>
      </c>
      <c r="D43" s="313">
        <f t="shared" ref="D43:D53" si="3">IFERROR(C43-C44,"-")</f>
        <v>0.12999999999999901</v>
      </c>
      <c r="E43" s="313">
        <f t="shared" si="1"/>
        <v>0.26999999999999957</v>
      </c>
      <c r="F43" s="314">
        <f>IFERROR(AVERAGE(C43:C54)-AVERAGE(C56:C67),"-")</f>
        <v>-0.15333333333333066</v>
      </c>
    </row>
    <row r="44" spans="2:6" ht="15" hidden="1" outlineLevel="1">
      <c r="B44" s="212" t="s">
        <v>180</v>
      </c>
      <c r="C44" s="290">
        <v>8.57</v>
      </c>
      <c r="D44" s="313">
        <f t="shared" si="3"/>
        <v>0.77000000000000046</v>
      </c>
      <c r="E44" s="313">
        <f t="shared" si="1"/>
        <v>-0.33999999999999986</v>
      </c>
      <c r="F44" s="314" t="str">
        <f>IFERROR(AVERAGE(C44:C54,C56)-AVERAGE(C57:C67,#REF!),"-")</f>
        <v>-</v>
      </c>
    </row>
    <row r="45" spans="2:6" ht="15" hidden="1" outlineLevel="1">
      <c r="B45" s="212" t="s">
        <v>181</v>
      </c>
      <c r="C45" s="290">
        <v>7.8</v>
      </c>
      <c r="D45" s="313">
        <f t="shared" si="3"/>
        <v>-0.8199999999999994</v>
      </c>
      <c r="E45" s="313">
        <f t="shared" si="1"/>
        <v>-0.19000000000000039</v>
      </c>
      <c r="F45" s="314" t="str">
        <f>IFERROR(AVERAGE(C45:C54,C56:C57)-AVERAGE(C58:C67,#REF!),"-")</f>
        <v>-</v>
      </c>
    </row>
    <row r="46" spans="2:6" ht="15" hidden="1" outlineLevel="1">
      <c r="B46" s="212" t="s">
        <v>182</v>
      </c>
      <c r="C46" s="290">
        <v>8.6199999999999992</v>
      </c>
      <c r="D46" s="313">
        <f t="shared" si="3"/>
        <v>-0.15000000000000036</v>
      </c>
      <c r="E46" s="313">
        <f t="shared" si="1"/>
        <v>0.33999999999999986</v>
      </c>
      <c r="F46" s="314" t="str">
        <f>IFERROR(AVERAGE(C46:C54,C56:C58)-AVERAGE(C59:C67,#REF!),"-")</f>
        <v>-</v>
      </c>
    </row>
    <row r="47" spans="2:6" ht="15" hidden="1" outlineLevel="1">
      <c r="B47" s="212" t="s">
        <v>183</v>
      </c>
      <c r="C47" s="290">
        <v>8.77</v>
      </c>
      <c r="D47" s="313">
        <f t="shared" si="3"/>
        <v>-8.0000000000000071E-2</v>
      </c>
      <c r="E47" s="313">
        <f t="shared" si="1"/>
        <v>-0.59999999999999964</v>
      </c>
      <c r="F47" s="314" t="str">
        <f>IFERROR(AVERAGE(C47:C54,C56:C59)-AVERAGE(C60:C67,#REF!),"-")</f>
        <v>-</v>
      </c>
    </row>
    <row r="48" spans="2:6" ht="15" hidden="1" outlineLevel="1">
      <c r="B48" s="212" t="s">
        <v>184</v>
      </c>
      <c r="C48" s="290">
        <v>8.85</v>
      </c>
      <c r="D48" s="313">
        <f t="shared" si="3"/>
        <v>1.04</v>
      </c>
      <c r="E48" s="313">
        <f t="shared" si="1"/>
        <v>-0.58999999999999986</v>
      </c>
      <c r="F48" s="314" t="str">
        <f>IFERROR(AVERAGE(C48:C54,C56:C60)-AVERAGE(C61:C67,#REF!),"-")</f>
        <v>-</v>
      </c>
    </row>
    <row r="49" spans="2:6" ht="15" hidden="1" outlineLevel="1">
      <c r="B49" s="212" t="s">
        <v>185</v>
      </c>
      <c r="C49" s="290">
        <v>7.81</v>
      </c>
      <c r="D49" s="313">
        <f t="shared" si="3"/>
        <v>-0.85000000000000053</v>
      </c>
      <c r="E49" s="313">
        <f t="shared" si="1"/>
        <v>-0.60000000000000053</v>
      </c>
      <c r="F49" s="314" t="str">
        <f>IFERROR(AVERAGE(C49:C54,C56:C61)-AVERAGE(C62:C67,#REF!),"-")</f>
        <v>-</v>
      </c>
    </row>
    <row r="50" spans="2:6" ht="15" hidden="1" outlineLevel="1">
      <c r="B50" s="212" t="s">
        <v>186</v>
      </c>
      <c r="C50" s="290">
        <v>8.66</v>
      </c>
      <c r="D50" s="313">
        <f t="shared" si="3"/>
        <v>0.57000000000000028</v>
      </c>
      <c r="E50" s="313">
        <f t="shared" si="1"/>
        <v>-1.9999999999999574E-2</v>
      </c>
      <c r="F50" s="314" t="str">
        <f>IFERROR(AVERAGE(C50:C54,C56:C62)-AVERAGE(C63:C67,#REF!),"-")</f>
        <v>-</v>
      </c>
    </row>
    <row r="51" spans="2:6" ht="15" hidden="1" outlineLevel="1">
      <c r="B51" s="212" t="s">
        <v>187</v>
      </c>
      <c r="C51" s="290">
        <v>8.09</v>
      </c>
      <c r="D51" s="313">
        <f>IFERROR(C51-C52,"-")</f>
        <v>-0.3100000000000005</v>
      </c>
      <c r="E51" s="313">
        <f t="shared" si="1"/>
        <v>0.14999999999999947</v>
      </c>
      <c r="F51" s="314" t="str">
        <f>IFERROR(AVERAGE(C51:C54,C56:C63)-AVERAGE(C64:C67,#REF!),"-")</f>
        <v>-</v>
      </c>
    </row>
    <row r="52" spans="2:6" ht="15" hidden="1" outlineLevel="1">
      <c r="B52" s="212" t="s">
        <v>188</v>
      </c>
      <c r="C52" s="290">
        <v>8.4</v>
      </c>
      <c r="D52" s="313">
        <f t="shared" si="3"/>
        <v>-0.32000000000000028</v>
      </c>
      <c r="E52" s="313">
        <f t="shared" si="1"/>
        <v>-0.29999999999999893</v>
      </c>
      <c r="F52" s="314" t="str">
        <f>IFERROR(AVERAGE(C52:C54,C56:C64)-AVERAGE(C65:C67,#REF!),"-")</f>
        <v>-</v>
      </c>
    </row>
    <row r="53" spans="2:6" ht="15" hidden="1" outlineLevel="1">
      <c r="B53" s="212" t="s">
        <v>189</v>
      </c>
      <c r="C53" s="290">
        <v>8.7200000000000006</v>
      </c>
      <c r="D53" s="313">
        <f t="shared" si="3"/>
        <v>-0.66999999999999993</v>
      </c>
      <c r="E53" s="313">
        <f t="shared" si="1"/>
        <v>-0.4399999999999995</v>
      </c>
      <c r="F53" s="314" t="str">
        <f>IFERROR(AVERAGE(C53:C54,C56:C65)-AVERAGE(C66:C67,#REF!),"-")</f>
        <v>-</v>
      </c>
    </row>
    <row r="54" spans="2:6" ht="15" hidden="1" outlineLevel="1">
      <c r="B54" s="212" t="s">
        <v>190</v>
      </c>
      <c r="C54" s="290">
        <v>9.39</v>
      </c>
      <c r="D54" s="313" t="s">
        <v>191</v>
      </c>
      <c r="E54" s="313">
        <f t="shared" si="1"/>
        <v>0.48000000000000043</v>
      </c>
      <c r="F54" s="314" t="str">
        <f>IFERROR(AVERAGE(C54,C56:C66)-AVERAGE(C67,#REF!),"-")</f>
        <v>-</v>
      </c>
    </row>
    <row r="55" spans="2:6" ht="15" collapsed="1">
      <c r="B55" s="219">
        <v>2007</v>
      </c>
      <c r="C55" s="296">
        <v>8.5343408828362701</v>
      </c>
      <c r="D55" s="221"/>
      <c r="E55" s="319">
        <f t="shared" si="1"/>
        <v>-0.14722058882153455</v>
      </c>
      <c r="F55" s="319">
        <f>IFERROR(AVERAGE(C43:C54)-AVERAGE(C56:C67),"-")</f>
        <v>-0.15333333333333066</v>
      </c>
    </row>
    <row r="56" spans="2:6" ht="15" hidden="1" outlineLevel="1">
      <c r="B56" s="212" t="s">
        <v>179</v>
      </c>
      <c r="C56" s="290">
        <v>8.43</v>
      </c>
      <c r="D56" s="313">
        <f t="shared" ref="D56:D66" si="4">IFERROR(C56-C57,"-")</f>
        <v>-0.48000000000000043</v>
      </c>
      <c r="E56" s="313" t="str">
        <f>IFERROR(C56-#REF!,"-")</f>
        <v>-</v>
      </c>
      <c r="F56" s="314" t="str">
        <f>IFERROR(AVERAGE(C56:C67)-AVERAGE(#REF!),"-")</f>
        <v>-</v>
      </c>
    </row>
    <row r="57" spans="2:6" ht="15" hidden="1" outlineLevel="1">
      <c r="B57" s="212" t="s">
        <v>180</v>
      </c>
      <c r="C57" s="290">
        <v>8.91</v>
      </c>
      <c r="D57" s="313">
        <f t="shared" si="4"/>
        <v>0.91999999999999993</v>
      </c>
      <c r="E57" s="313" t="str">
        <f>IFERROR(C57-#REF!,"-")</f>
        <v>-</v>
      </c>
      <c r="F57" s="314" t="str">
        <f>IFERROR(AVERAGE(C57:C67,#REF!)-AVERAGE(#REF!,#REF!),"-")</f>
        <v>-</v>
      </c>
    </row>
    <row r="58" spans="2:6" ht="15" hidden="1" outlineLevel="1">
      <c r="B58" s="212" t="s">
        <v>181</v>
      </c>
      <c r="C58" s="290">
        <v>7.99</v>
      </c>
      <c r="D58" s="313">
        <f t="shared" si="4"/>
        <v>-0.28999999999999915</v>
      </c>
      <c r="E58" s="313" t="str">
        <f>IFERROR(C58-#REF!,"-")</f>
        <v>-</v>
      </c>
      <c r="F58" s="314" t="str">
        <f>IFERROR(AVERAGE(C58:C67,#REF!)-AVERAGE(#REF!,#REF!),"-")</f>
        <v>-</v>
      </c>
    </row>
    <row r="59" spans="2:6" ht="15" hidden="1" outlineLevel="1">
      <c r="B59" s="212" t="s">
        <v>182</v>
      </c>
      <c r="C59" s="290">
        <v>8.2799999999999994</v>
      </c>
      <c r="D59" s="313">
        <f t="shared" si="4"/>
        <v>-1.0899999999999999</v>
      </c>
      <c r="E59" s="313" t="str">
        <f>IFERROR(C59-#REF!,"-")</f>
        <v>-</v>
      </c>
      <c r="F59" s="314" t="str">
        <f>IFERROR(AVERAGE(C59:C67,#REF!)-AVERAGE(#REF!,#REF!),"-")</f>
        <v>-</v>
      </c>
    </row>
    <row r="60" spans="2:6" ht="15" hidden="1" outlineLevel="1">
      <c r="B60" s="212" t="s">
        <v>183</v>
      </c>
      <c r="C60" s="290">
        <v>9.3699999999999992</v>
      </c>
      <c r="D60" s="313">
        <f t="shared" si="4"/>
        <v>-7.0000000000000284E-2</v>
      </c>
      <c r="E60" s="313" t="str">
        <f>IFERROR(C60-#REF!,"-")</f>
        <v>-</v>
      </c>
      <c r="F60" s="314" t="str">
        <f>IFERROR(AVERAGE(C60:C67,#REF!)-AVERAGE(#REF!,#REF!),"-")</f>
        <v>-</v>
      </c>
    </row>
    <row r="61" spans="2:6" ht="15" hidden="1" outlineLevel="1">
      <c r="B61" s="212" t="s">
        <v>184</v>
      </c>
      <c r="C61" s="290">
        <v>9.44</v>
      </c>
      <c r="D61" s="313">
        <f t="shared" si="4"/>
        <v>1.0299999999999994</v>
      </c>
      <c r="E61" s="313" t="str">
        <f>IFERROR(C61-#REF!,"-")</f>
        <v>-</v>
      </c>
      <c r="F61" s="314" t="str">
        <f>IFERROR(AVERAGE(C61:C67,#REF!)-AVERAGE(#REF!,#REF!),"-")</f>
        <v>-</v>
      </c>
    </row>
    <row r="62" spans="2:6" ht="15" hidden="1" outlineLevel="1">
      <c r="B62" s="212" t="s">
        <v>185</v>
      </c>
      <c r="C62" s="290">
        <v>8.41</v>
      </c>
      <c r="D62" s="313">
        <f t="shared" si="4"/>
        <v>-0.26999999999999957</v>
      </c>
      <c r="E62" s="313" t="str">
        <f>IFERROR(C62-#REF!,"-")</f>
        <v>-</v>
      </c>
      <c r="F62" s="314" t="str">
        <f>IFERROR(AVERAGE(C62:C67,#REF!)-AVERAGE(#REF!,#REF!),"-")</f>
        <v>-</v>
      </c>
    </row>
    <row r="63" spans="2:6" ht="15" hidden="1" outlineLevel="1">
      <c r="B63" s="212" t="s">
        <v>186</v>
      </c>
      <c r="C63" s="290">
        <v>8.68</v>
      </c>
      <c r="D63" s="313">
        <f t="shared" si="4"/>
        <v>0.73999999999999932</v>
      </c>
      <c r="E63" s="313" t="str">
        <f>IFERROR(C63-#REF!,"-")</f>
        <v>-</v>
      </c>
      <c r="F63" s="314" t="str">
        <f>IFERROR(AVERAGE(C63:C67,#REF!)-AVERAGE(#REF!,#REF!),"-")</f>
        <v>-</v>
      </c>
    </row>
    <row r="64" spans="2:6" ht="15" hidden="1" outlineLevel="1">
      <c r="B64" s="212" t="s">
        <v>187</v>
      </c>
      <c r="C64" s="290">
        <v>7.94</v>
      </c>
      <c r="D64" s="313">
        <f>IFERROR(C64-C65,"-")</f>
        <v>-0.7599999999999989</v>
      </c>
      <c r="E64" s="313" t="str">
        <f>IFERROR(C64-#REF!,"-")</f>
        <v>-</v>
      </c>
      <c r="F64" s="314" t="str">
        <f>IFERROR(AVERAGE(C64:C67,#REF!)-AVERAGE(#REF!,#REF!),"-")</f>
        <v>-</v>
      </c>
    </row>
    <row r="65" spans="2:6" ht="15" hidden="1" outlineLevel="1">
      <c r="B65" s="212" t="s">
        <v>188</v>
      </c>
      <c r="C65" s="290">
        <v>8.6999999999999993</v>
      </c>
      <c r="D65" s="313">
        <f t="shared" si="4"/>
        <v>-0.46000000000000085</v>
      </c>
      <c r="E65" s="313" t="str">
        <f>IFERROR(C65-#REF!,"-")</f>
        <v>-</v>
      </c>
      <c r="F65" s="314" t="str">
        <f>IFERROR(AVERAGE(C65:C67,#REF!)-AVERAGE(#REF!,#REF!),"-")</f>
        <v>-</v>
      </c>
    </row>
    <row r="66" spans="2:6" ht="15" hidden="1" outlineLevel="1">
      <c r="B66" s="212" t="s">
        <v>189</v>
      </c>
      <c r="C66" s="290">
        <v>9.16</v>
      </c>
      <c r="D66" s="313">
        <f t="shared" si="4"/>
        <v>0.25</v>
      </c>
      <c r="E66" s="313" t="str">
        <f>IFERROR(C66-#REF!,"-")</f>
        <v>-</v>
      </c>
      <c r="F66" s="314" t="str">
        <f>IFERROR(AVERAGE(C66:C67,#REF!)-AVERAGE(#REF!,#REF!),"-")</f>
        <v>-</v>
      </c>
    </row>
    <row r="67" spans="2:6" ht="15" hidden="1" outlineLevel="1">
      <c r="B67" s="212" t="s">
        <v>190</v>
      </c>
      <c r="C67" s="290">
        <v>8.91</v>
      </c>
      <c r="D67" s="313" t="s">
        <v>191</v>
      </c>
      <c r="E67" s="313" t="str">
        <f>IFERROR(C67-#REF!,"-")</f>
        <v>-</v>
      </c>
      <c r="F67" s="314" t="str">
        <f>IFERROR(AVERAGE(C67,#REF!)-AVERAGE(#REF!,#REF!),"-")</f>
        <v>-</v>
      </c>
    </row>
    <row r="68" spans="2:6" ht="15" collapsed="1">
      <c r="B68" s="219">
        <v>2006</v>
      </c>
      <c r="C68" s="296">
        <v>8.6815614716578047</v>
      </c>
      <c r="D68" s="221"/>
      <c r="E68" s="319" t="str">
        <f>IFERROR(C68-#REF!,"-")</f>
        <v>-</v>
      </c>
      <c r="F68" s="319" t="str">
        <f>IFERROR(AVERAGE(C56:C67)-AVERAGE(#REF!),"-")</f>
        <v>-</v>
      </c>
    </row>
    <row r="69" spans="2:6">
      <c r="B69" s="629" t="s">
        <v>192</v>
      </c>
      <c r="C69" s="630"/>
      <c r="D69" s="630"/>
      <c r="E69" s="630"/>
      <c r="F69" s="630"/>
    </row>
  </sheetData>
  <mergeCells count="2">
    <mergeCell ref="B6:F6"/>
    <mergeCell ref="B69:F69"/>
  </mergeCells>
  <hyperlinks>
    <hyperlink ref="H7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ignoredErrors>
    <ignoredError sqref="E16" formula="1"/>
  </ignoredError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J30" sqref="J30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</row>
    <row r="29" spans="2:12" ht="30" customHeight="1" thickBot="1">
      <c r="J29" s="43" t="s">
        <v>42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63">
    <tabColor rgb="FF000099"/>
    <pageSetUpPr fitToPage="1"/>
  </sheetPr>
  <dimension ref="B6:L30"/>
  <sheetViews>
    <sheetView showGridLines="0" showRowColHeaders="0" zoomScaleNormal="100" workbookViewId="0"/>
  </sheetViews>
  <sheetFormatPr baseColWidth="10" defaultRowHeight="12.75"/>
  <cols>
    <col min="1" max="1" width="11.42578125" style="320"/>
    <col min="2" max="2" width="26.85546875" style="320" bestFit="1" customWidth="1"/>
    <col min="3" max="7" width="11.7109375" style="320" customWidth="1"/>
    <col min="8" max="8" width="10.7109375" style="320" customWidth="1"/>
    <col min="9" max="15" width="11.42578125" style="320"/>
    <col min="16" max="16" width="13.85546875" style="320" customWidth="1"/>
    <col min="17" max="257" width="11.42578125" style="320"/>
    <col min="258" max="258" width="26.85546875" style="320" bestFit="1" customWidth="1"/>
    <col min="259" max="263" width="11.7109375" style="320" customWidth="1"/>
    <col min="264" max="264" width="10.7109375" style="320" customWidth="1"/>
    <col min="265" max="271" width="11.42578125" style="320"/>
    <col min="272" max="272" width="13.85546875" style="320" customWidth="1"/>
    <col min="273" max="513" width="11.42578125" style="320"/>
    <col min="514" max="514" width="26.85546875" style="320" bestFit="1" customWidth="1"/>
    <col min="515" max="519" width="11.7109375" style="320" customWidth="1"/>
    <col min="520" max="520" width="10.7109375" style="320" customWidth="1"/>
    <col min="521" max="527" width="11.42578125" style="320"/>
    <col min="528" max="528" width="13.85546875" style="320" customWidth="1"/>
    <col min="529" max="769" width="11.42578125" style="320"/>
    <col min="770" max="770" width="26.85546875" style="320" bestFit="1" customWidth="1"/>
    <col min="771" max="775" width="11.7109375" style="320" customWidth="1"/>
    <col min="776" max="776" width="10.7109375" style="320" customWidth="1"/>
    <col min="777" max="783" width="11.42578125" style="320"/>
    <col min="784" max="784" width="13.85546875" style="320" customWidth="1"/>
    <col min="785" max="1025" width="11.42578125" style="320"/>
    <col min="1026" max="1026" width="26.85546875" style="320" bestFit="1" customWidth="1"/>
    <col min="1027" max="1031" width="11.7109375" style="320" customWidth="1"/>
    <col min="1032" max="1032" width="10.7109375" style="320" customWidth="1"/>
    <col min="1033" max="1039" width="11.42578125" style="320"/>
    <col min="1040" max="1040" width="13.85546875" style="320" customWidth="1"/>
    <col min="1041" max="1281" width="11.42578125" style="320"/>
    <col min="1282" max="1282" width="26.85546875" style="320" bestFit="1" customWidth="1"/>
    <col min="1283" max="1287" width="11.7109375" style="320" customWidth="1"/>
    <col min="1288" max="1288" width="10.7109375" style="320" customWidth="1"/>
    <col min="1289" max="1295" width="11.42578125" style="320"/>
    <col min="1296" max="1296" width="13.85546875" style="320" customWidth="1"/>
    <col min="1297" max="1537" width="11.42578125" style="320"/>
    <col min="1538" max="1538" width="26.85546875" style="320" bestFit="1" customWidth="1"/>
    <col min="1539" max="1543" width="11.7109375" style="320" customWidth="1"/>
    <col min="1544" max="1544" width="10.7109375" style="320" customWidth="1"/>
    <col min="1545" max="1551" width="11.42578125" style="320"/>
    <col min="1552" max="1552" width="13.85546875" style="320" customWidth="1"/>
    <col min="1553" max="1793" width="11.42578125" style="320"/>
    <col min="1794" max="1794" width="26.85546875" style="320" bestFit="1" customWidth="1"/>
    <col min="1795" max="1799" width="11.7109375" style="320" customWidth="1"/>
    <col min="1800" max="1800" width="10.7109375" style="320" customWidth="1"/>
    <col min="1801" max="1807" width="11.42578125" style="320"/>
    <col min="1808" max="1808" width="13.85546875" style="320" customWidth="1"/>
    <col min="1809" max="2049" width="11.42578125" style="320"/>
    <col min="2050" max="2050" width="26.85546875" style="320" bestFit="1" customWidth="1"/>
    <col min="2051" max="2055" width="11.7109375" style="320" customWidth="1"/>
    <col min="2056" max="2056" width="10.7109375" style="320" customWidth="1"/>
    <col min="2057" max="2063" width="11.42578125" style="320"/>
    <col min="2064" max="2064" width="13.85546875" style="320" customWidth="1"/>
    <col min="2065" max="2305" width="11.42578125" style="320"/>
    <col min="2306" max="2306" width="26.85546875" style="320" bestFit="1" customWidth="1"/>
    <col min="2307" max="2311" width="11.7109375" style="320" customWidth="1"/>
    <col min="2312" max="2312" width="10.7109375" style="320" customWidth="1"/>
    <col min="2313" max="2319" width="11.42578125" style="320"/>
    <col min="2320" max="2320" width="13.85546875" style="320" customWidth="1"/>
    <col min="2321" max="2561" width="11.42578125" style="320"/>
    <col min="2562" max="2562" width="26.85546875" style="320" bestFit="1" customWidth="1"/>
    <col min="2563" max="2567" width="11.7109375" style="320" customWidth="1"/>
    <col min="2568" max="2568" width="10.7109375" style="320" customWidth="1"/>
    <col min="2569" max="2575" width="11.42578125" style="320"/>
    <col min="2576" max="2576" width="13.85546875" style="320" customWidth="1"/>
    <col min="2577" max="2817" width="11.42578125" style="320"/>
    <col min="2818" max="2818" width="26.85546875" style="320" bestFit="1" customWidth="1"/>
    <col min="2819" max="2823" width="11.7109375" style="320" customWidth="1"/>
    <col min="2824" max="2824" width="10.7109375" style="320" customWidth="1"/>
    <col min="2825" max="2831" width="11.42578125" style="320"/>
    <col min="2832" max="2832" width="13.85546875" style="320" customWidth="1"/>
    <col min="2833" max="3073" width="11.42578125" style="320"/>
    <col min="3074" max="3074" width="26.85546875" style="320" bestFit="1" customWidth="1"/>
    <col min="3075" max="3079" width="11.7109375" style="320" customWidth="1"/>
    <col min="3080" max="3080" width="10.7109375" style="320" customWidth="1"/>
    <col min="3081" max="3087" width="11.42578125" style="320"/>
    <col min="3088" max="3088" width="13.85546875" style="320" customWidth="1"/>
    <col min="3089" max="3329" width="11.42578125" style="320"/>
    <col min="3330" max="3330" width="26.85546875" style="320" bestFit="1" customWidth="1"/>
    <col min="3331" max="3335" width="11.7109375" style="320" customWidth="1"/>
    <col min="3336" max="3336" width="10.7109375" style="320" customWidth="1"/>
    <col min="3337" max="3343" width="11.42578125" style="320"/>
    <col min="3344" max="3344" width="13.85546875" style="320" customWidth="1"/>
    <col min="3345" max="3585" width="11.42578125" style="320"/>
    <col min="3586" max="3586" width="26.85546875" style="320" bestFit="1" customWidth="1"/>
    <col min="3587" max="3591" width="11.7109375" style="320" customWidth="1"/>
    <col min="3592" max="3592" width="10.7109375" style="320" customWidth="1"/>
    <col min="3593" max="3599" width="11.42578125" style="320"/>
    <col min="3600" max="3600" width="13.85546875" style="320" customWidth="1"/>
    <col min="3601" max="3841" width="11.42578125" style="320"/>
    <col min="3842" max="3842" width="26.85546875" style="320" bestFit="1" customWidth="1"/>
    <col min="3843" max="3847" width="11.7109375" style="320" customWidth="1"/>
    <col min="3848" max="3848" width="10.7109375" style="320" customWidth="1"/>
    <col min="3849" max="3855" width="11.42578125" style="320"/>
    <col min="3856" max="3856" width="13.85546875" style="320" customWidth="1"/>
    <col min="3857" max="4097" width="11.42578125" style="320"/>
    <col min="4098" max="4098" width="26.85546875" style="320" bestFit="1" customWidth="1"/>
    <col min="4099" max="4103" width="11.7109375" style="320" customWidth="1"/>
    <col min="4104" max="4104" width="10.7109375" style="320" customWidth="1"/>
    <col min="4105" max="4111" width="11.42578125" style="320"/>
    <col min="4112" max="4112" width="13.85546875" style="320" customWidth="1"/>
    <col min="4113" max="4353" width="11.42578125" style="320"/>
    <col min="4354" max="4354" width="26.85546875" style="320" bestFit="1" customWidth="1"/>
    <col min="4355" max="4359" width="11.7109375" style="320" customWidth="1"/>
    <col min="4360" max="4360" width="10.7109375" style="320" customWidth="1"/>
    <col min="4361" max="4367" width="11.42578125" style="320"/>
    <col min="4368" max="4368" width="13.85546875" style="320" customWidth="1"/>
    <col min="4369" max="4609" width="11.42578125" style="320"/>
    <col min="4610" max="4610" width="26.85546875" style="320" bestFit="1" customWidth="1"/>
    <col min="4611" max="4615" width="11.7109375" style="320" customWidth="1"/>
    <col min="4616" max="4616" width="10.7109375" style="320" customWidth="1"/>
    <col min="4617" max="4623" width="11.42578125" style="320"/>
    <col min="4624" max="4624" width="13.85546875" style="320" customWidth="1"/>
    <col min="4625" max="4865" width="11.42578125" style="320"/>
    <col min="4866" max="4866" width="26.85546875" style="320" bestFit="1" customWidth="1"/>
    <col min="4867" max="4871" width="11.7109375" style="320" customWidth="1"/>
    <col min="4872" max="4872" width="10.7109375" style="320" customWidth="1"/>
    <col min="4873" max="4879" width="11.42578125" style="320"/>
    <col min="4880" max="4880" width="13.85546875" style="320" customWidth="1"/>
    <col min="4881" max="5121" width="11.42578125" style="320"/>
    <col min="5122" max="5122" width="26.85546875" style="320" bestFit="1" customWidth="1"/>
    <col min="5123" max="5127" width="11.7109375" style="320" customWidth="1"/>
    <col min="5128" max="5128" width="10.7109375" style="320" customWidth="1"/>
    <col min="5129" max="5135" width="11.42578125" style="320"/>
    <col min="5136" max="5136" width="13.85546875" style="320" customWidth="1"/>
    <col min="5137" max="5377" width="11.42578125" style="320"/>
    <col min="5378" max="5378" width="26.85546875" style="320" bestFit="1" customWidth="1"/>
    <col min="5379" max="5383" width="11.7109375" style="320" customWidth="1"/>
    <col min="5384" max="5384" width="10.7109375" style="320" customWidth="1"/>
    <col min="5385" max="5391" width="11.42578125" style="320"/>
    <col min="5392" max="5392" width="13.85546875" style="320" customWidth="1"/>
    <col min="5393" max="5633" width="11.42578125" style="320"/>
    <col min="5634" max="5634" width="26.85546875" style="320" bestFit="1" customWidth="1"/>
    <col min="5635" max="5639" width="11.7109375" style="320" customWidth="1"/>
    <col min="5640" max="5640" width="10.7109375" style="320" customWidth="1"/>
    <col min="5641" max="5647" width="11.42578125" style="320"/>
    <col min="5648" max="5648" width="13.85546875" style="320" customWidth="1"/>
    <col min="5649" max="5889" width="11.42578125" style="320"/>
    <col min="5890" max="5890" width="26.85546875" style="320" bestFit="1" customWidth="1"/>
    <col min="5891" max="5895" width="11.7109375" style="320" customWidth="1"/>
    <col min="5896" max="5896" width="10.7109375" style="320" customWidth="1"/>
    <col min="5897" max="5903" width="11.42578125" style="320"/>
    <col min="5904" max="5904" width="13.85546875" style="320" customWidth="1"/>
    <col min="5905" max="6145" width="11.42578125" style="320"/>
    <col min="6146" max="6146" width="26.85546875" style="320" bestFit="1" customWidth="1"/>
    <col min="6147" max="6151" width="11.7109375" style="320" customWidth="1"/>
    <col min="6152" max="6152" width="10.7109375" style="320" customWidth="1"/>
    <col min="6153" max="6159" width="11.42578125" style="320"/>
    <col min="6160" max="6160" width="13.85546875" style="320" customWidth="1"/>
    <col min="6161" max="6401" width="11.42578125" style="320"/>
    <col min="6402" max="6402" width="26.85546875" style="320" bestFit="1" customWidth="1"/>
    <col min="6403" max="6407" width="11.7109375" style="320" customWidth="1"/>
    <col min="6408" max="6408" width="10.7109375" style="320" customWidth="1"/>
    <col min="6409" max="6415" width="11.42578125" style="320"/>
    <col min="6416" max="6416" width="13.85546875" style="320" customWidth="1"/>
    <col min="6417" max="6657" width="11.42578125" style="320"/>
    <col min="6658" max="6658" width="26.85546875" style="320" bestFit="1" customWidth="1"/>
    <col min="6659" max="6663" width="11.7109375" style="320" customWidth="1"/>
    <col min="6664" max="6664" width="10.7109375" style="320" customWidth="1"/>
    <col min="6665" max="6671" width="11.42578125" style="320"/>
    <col min="6672" max="6672" width="13.85546875" style="320" customWidth="1"/>
    <col min="6673" max="6913" width="11.42578125" style="320"/>
    <col min="6914" max="6914" width="26.85546875" style="320" bestFit="1" customWidth="1"/>
    <col min="6915" max="6919" width="11.7109375" style="320" customWidth="1"/>
    <col min="6920" max="6920" width="10.7109375" style="320" customWidth="1"/>
    <col min="6921" max="6927" width="11.42578125" style="320"/>
    <col min="6928" max="6928" width="13.85546875" style="320" customWidth="1"/>
    <col min="6929" max="7169" width="11.42578125" style="320"/>
    <col min="7170" max="7170" width="26.85546875" style="320" bestFit="1" customWidth="1"/>
    <col min="7171" max="7175" width="11.7109375" style="320" customWidth="1"/>
    <col min="7176" max="7176" width="10.7109375" style="320" customWidth="1"/>
    <col min="7177" max="7183" width="11.42578125" style="320"/>
    <col min="7184" max="7184" width="13.85546875" style="320" customWidth="1"/>
    <col min="7185" max="7425" width="11.42578125" style="320"/>
    <col min="7426" max="7426" width="26.85546875" style="320" bestFit="1" customWidth="1"/>
    <col min="7427" max="7431" width="11.7109375" style="320" customWidth="1"/>
    <col min="7432" max="7432" width="10.7109375" style="320" customWidth="1"/>
    <col min="7433" max="7439" width="11.42578125" style="320"/>
    <col min="7440" max="7440" width="13.85546875" style="320" customWidth="1"/>
    <col min="7441" max="7681" width="11.42578125" style="320"/>
    <col min="7682" max="7682" width="26.85546875" style="320" bestFit="1" customWidth="1"/>
    <col min="7683" max="7687" width="11.7109375" style="320" customWidth="1"/>
    <col min="7688" max="7688" width="10.7109375" style="320" customWidth="1"/>
    <col min="7689" max="7695" width="11.42578125" style="320"/>
    <col min="7696" max="7696" width="13.85546875" style="320" customWidth="1"/>
    <col min="7697" max="7937" width="11.42578125" style="320"/>
    <col min="7938" max="7938" width="26.85546875" style="320" bestFit="1" customWidth="1"/>
    <col min="7939" max="7943" width="11.7109375" style="320" customWidth="1"/>
    <col min="7944" max="7944" width="10.7109375" style="320" customWidth="1"/>
    <col min="7945" max="7951" width="11.42578125" style="320"/>
    <col min="7952" max="7952" width="13.85546875" style="320" customWidth="1"/>
    <col min="7953" max="8193" width="11.42578125" style="320"/>
    <col min="8194" max="8194" width="26.85546875" style="320" bestFit="1" customWidth="1"/>
    <col min="8195" max="8199" width="11.7109375" style="320" customWidth="1"/>
    <col min="8200" max="8200" width="10.7109375" style="320" customWidth="1"/>
    <col min="8201" max="8207" width="11.42578125" style="320"/>
    <col min="8208" max="8208" width="13.85546875" style="320" customWidth="1"/>
    <col min="8209" max="8449" width="11.42578125" style="320"/>
    <col min="8450" max="8450" width="26.85546875" style="320" bestFit="1" customWidth="1"/>
    <col min="8451" max="8455" width="11.7109375" style="320" customWidth="1"/>
    <col min="8456" max="8456" width="10.7109375" style="320" customWidth="1"/>
    <col min="8457" max="8463" width="11.42578125" style="320"/>
    <col min="8464" max="8464" width="13.85546875" style="320" customWidth="1"/>
    <col min="8465" max="8705" width="11.42578125" style="320"/>
    <col min="8706" max="8706" width="26.85546875" style="320" bestFit="1" customWidth="1"/>
    <col min="8707" max="8711" width="11.7109375" style="320" customWidth="1"/>
    <col min="8712" max="8712" width="10.7109375" style="320" customWidth="1"/>
    <col min="8713" max="8719" width="11.42578125" style="320"/>
    <col min="8720" max="8720" width="13.85546875" style="320" customWidth="1"/>
    <col min="8721" max="8961" width="11.42578125" style="320"/>
    <col min="8962" max="8962" width="26.85546875" style="320" bestFit="1" customWidth="1"/>
    <col min="8963" max="8967" width="11.7109375" style="320" customWidth="1"/>
    <col min="8968" max="8968" width="10.7109375" style="320" customWidth="1"/>
    <col min="8969" max="8975" width="11.42578125" style="320"/>
    <col min="8976" max="8976" width="13.85546875" style="320" customWidth="1"/>
    <col min="8977" max="9217" width="11.42578125" style="320"/>
    <col min="9218" max="9218" width="26.85546875" style="320" bestFit="1" customWidth="1"/>
    <col min="9219" max="9223" width="11.7109375" style="320" customWidth="1"/>
    <col min="9224" max="9224" width="10.7109375" style="320" customWidth="1"/>
    <col min="9225" max="9231" width="11.42578125" style="320"/>
    <col min="9232" max="9232" width="13.85546875" style="320" customWidth="1"/>
    <col min="9233" max="9473" width="11.42578125" style="320"/>
    <col min="9474" max="9474" width="26.85546875" style="320" bestFit="1" customWidth="1"/>
    <col min="9475" max="9479" width="11.7109375" style="320" customWidth="1"/>
    <col min="9480" max="9480" width="10.7109375" style="320" customWidth="1"/>
    <col min="9481" max="9487" width="11.42578125" style="320"/>
    <col min="9488" max="9488" width="13.85546875" style="320" customWidth="1"/>
    <col min="9489" max="9729" width="11.42578125" style="320"/>
    <col min="9730" max="9730" width="26.85546875" style="320" bestFit="1" customWidth="1"/>
    <col min="9731" max="9735" width="11.7109375" style="320" customWidth="1"/>
    <col min="9736" max="9736" width="10.7109375" style="320" customWidth="1"/>
    <col min="9737" max="9743" width="11.42578125" style="320"/>
    <col min="9744" max="9744" width="13.85546875" style="320" customWidth="1"/>
    <col min="9745" max="9985" width="11.42578125" style="320"/>
    <col min="9986" max="9986" width="26.85546875" style="320" bestFit="1" customWidth="1"/>
    <col min="9987" max="9991" width="11.7109375" style="320" customWidth="1"/>
    <col min="9992" max="9992" width="10.7109375" style="320" customWidth="1"/>
    <col min="9993" max="9999" width="11.42578125" style="320"/>
    <col min="10000" max="10000" width="13.85546875" style="320" customWidth="1"/>
    <col min="10001" max="10241" width="11.42578125" style="320"/>
    <col min="10242" max="10242" width="26.85546875" style="320" bestFit="1" customWidth="1"/>
    <col min="10243" max="10247" width="11.7109375" style="320" customWidth="1"/>
    <col min="10248" max="10248" width="10.7109375" style="320" customWidth="1"/>
    <col min="10249" max="10255" width="11.42578125" style="320"/>
    <col min="10256" max="10256" width="13.85546875" style="320" customWidth="1"/>
    <col min="10257" max="10497" width="11.42578125" style="320"/>
    <col min="10498" max="10498" width="26.85546875" style="320" bestFit="1" customWidth="1"/>
    <col min="10499" max="10503" width="11.7109375" style="320" customWidth="1"/>
    <col min="10504" max="10504" width="10.7109375" style="320" customWidth="1"/>
    <col min="10505" max="10511" width="11.42578125" style="320"/>
    <col min="10512" max="10512" width="13.85546875" style="320" customWidth="1"/>
    <col min="10513" max="10753" width="11.42578125" style="320"/>
    <col min="10754" max="10754" width="26.85546875" style="320" bestFit="1" customWidth="1"/>
    <col min="10755" max="10759" width="11.7109375" style="320" customWidth="1"/>
    <col min="10760" max="10760" width="10.7109375" style="320" customWidth="1"/>
    <col min="10761" max="10767" width="11.42578125" style="320"/>
    <col min="10768" max="10768" width="13.85546875" style="320" customWidth="1"/>
    <col min="10769" max="11009" width="11.42578125" style="320"/>
    <col min="11010" max="11010" width="26.85546875" style="320" bestFit="1" customWidth="1"/>
    <col min="11011" max="11015" width="11.7109375" style="320" customWidth="1"/>
    <col min="11016" max="11016" width="10.7109375" style="320" customWidth="1"/>
    <col min="11017" max="11023" width="11.42578125" style="320"/>
    <col min="11024" max="11024" width="13.85546875" style="320" customWidth="1"/>
    <col min="11025" max="11265" width="11.42578125" style="320"/>
    <col min="11266" max="11266" width="26.85546875" style="320" bestFit="1" customWidth="1"/>
    <col min="11267" max="11271" width="11.7109375" style="320" customWidth="1"/>
    <col min="11272" max="11272" width="10.7109375" style="320" customWidth="1"/>
    <col min="11273" max="11279" width="11.42578125" style="320"/>
    <col min="11280" max="11280" width="13.85546875" style="320" customWidth="1"/>
    <col min="11281" max="11521" width="11.42578125" style="320"/>
    <col min="11522" max="11522" width="26.85546875" style="320" bestFit="1" customWidth="1"/>
    <col min="11523" max="11527" width="11.7109375" style="320" customWidth="1"/>
    <col min="11528" max="11528" width="10.7109375" style="320" customWidth="1"/>
    <col min="11529" max="11535" width="11.42578125" style="320"/>
    <col min="11536" max="11536" width="13.85546875" style="320" customWidth="1"/>
    <col min="11537" max="11777" width="11.42578125" style="320"/>
    <col min="11778" max="11778" width="26.85546875" style="320" bestFit="1" customWidth="1"/>
    <col min="11779" max="11783" width="11.7109375" style="320" customWidth="1"/>
    <col min="11784" max="11784" width="10.7109375" style="320" customWidth="1"/>
    <col min="11785" max="11791" width="11.42578125" style="320"/>
    <col min="11792" max="11792" width="13.85546875" style="320" customWidth="1"/>
    <col min="11793" max="12033" width="11.42578125" style="320"/>
    <col min="12034" max="12034" width="26.85546875" style="320" bestFit="1" customWidth="1"/>
    <col min="12035" max="12039" width="11.7109375" style="320" customWidth="1"/>
    <col min="12040" max="12040" width="10.7109375" style="320" customWidth="1"/>
    <col min="12041" max="12047" width="11.42578125" style="320"/>
    <col min="12048" max="12048" width="13.85546875" style="320" customWidth="1"/>
    <col min="12049" max="12289" width="11.42578125" style="320"/>
    <col min="12290" max="12290" width="26.85546875" style="320" bestFit="1" customWidth="1"/>
    <col min="12291" max="12295" width="11.7109375" style="320" customWidth="1"/>
    <col min="12296" max="12296" width="10.7109375" style="320" customWidth="1"/>
    <col min="12297" max="12303" width="11.42578125" style="320"/>
    <col min="12304" max="12304" width="13.85546875" style="320" customWidth="1"/>
    <col min="12305" max="12545" width="11.42578125" style="320"/>
    <col min="12546" max="12546" width="26.85546875" style="320" bestFit="1" customWidth="1"/>
    <col min="12547" max="12551" width="11.7109375" style="320" customWidth="1"/>
    <col min="12552" max="12552" width="10.7109375" style="320" customWidth="1"/>
    <col min="12553" max="12559" width="11.42578125" style="320"/>
    <col min="12560" max="12560" width="13.85546875" style="320" customWidth="1"/>
    <col min="12561" max="12801" width="11.42578125" style="320"/>
    <col min="12802" max="12802" width="26.85546875" style="320" bestFit="1" customWidth="1"/>
    <col min="12803" max="12807" width="11.7109375" style="320" customWidth="1"/>
    <col min="12808" max="12808" width="10.7109375" style="320" customWidth="1"/>
    <col min="12809" max="12815" width="11.42578125" style="320"/>
    <col min="12816" max="12816" width="13.85546875" style="320" customWidth="1"/>
    <col min="12817" max="13057" width="11.42578125" style="320"/>
    <col min="13058" max="13058" width="26.85546875" style="320" bestFit="1" customWidth="1"/>
    <col min="13059" max="13063" width="11.7109375" style="320" customWidth="1"/>
    <col min="13064" max="13064" width="10.7109375" style="320" customWidth="1"/>
    <col min="13065" max="13071" width="11.42578125" style="320"/>
    <col min="13072" max="13072" width="13.85546875" style="320" customWidth="1"/>
    <col min="13073" max="13313" width="11.42578125" style="320"/>
    <col min="13314" max="13314" width="26.85546875" style="320" bestFit="1" customWidth="1"/>
    <col min="13315" max="13319" width="11.7109375" style="320" customWidth="1"/>
    <col min="13320" max="13320" width="10.7109375" style="320" customWidth="1"/>
    <col min="13321" max="13327" width="11.42578125" style="320"/>
    <col min="13328" max="13328" width="13.85546875" style="320" customWidth="1"/>
    <col min="13329" max="13569" width="11.42578125" style="320"/>
    <col min="13570" max="13570" width="26.85546875" style="320" bestFit="1" customWidth="1"/>
    <col min="13571" max="13575" width="11.7109375" style="320" customWidth="1"/>
    <col min="13576" max="13576" width="10.7109375" style="320" customWidth="1"/>
    <col min="13577" max="13583" width="11.42578125" style="320"/>
    <col min="13584" max="13584" width="13.85546875" style="320" customWidth="1"/>
    <col min="13585" max="13825" width="11.42578125" style="320"/>
    <col min="13826" max="13826" width="26.85546875" style="320" bestFit="1" customWidth="1"/>
    <col min="13827" max="13831" width="11.7109375" style="320" customWidth="1"/>
    <col min="13832" max="13832" width="10.7109375" style="320" customWidth="1"/>
    <col min="13833" max="13839" width="11.42578125" style="320"/>
    <col min="13840" max="13840" width="13.85546875" style="320" customWidth="1"/>
    <col min="13841" max="14081" width="11.42578125" style="320"/>
    <col min="14082" max="14082" width="26.85546875" style="320" bestFit="1" customWidth="1"/>
    <col min="14083" max="14087" width="11.7109375" style="320" customWidth="1"/>
    <col min="14088" max="14088" width="10.7109375" style="320" customWidth="1"/>
    <col min="14089" max="14095" width="11.42578125" style="320"/>
    <col min="14096" max="14096" width="13.85546875" style="320" customWidth="1"/>
    <col min="14097" max="14337" width="11.42578125" style="320"/>
    <col min="14338" max="14338" width="26.85546875" style="320" bestFit="1" customWidth="1"/>
    <col min="14339" max="14343" width="11.7109375" style="320" customWidth="1"/>
    <col min="14344" max="14344" width="10.7109375" style="320" customWidth="1"/>
    <col min="14345" max="14351" width="11.42578125" style="320"/>
    <col min="14352" max="14352" width="13.85546875" style="320" customWidth="1"/>
    <col min="14353" max="14593" width="11.42578125" style="320"/>
    <col min="14594" max="14594" width="26.85546875" style="320" bestFit="1" customWidth="1"/>
    <col min="14595" max="14599" width="11.7109375" style="320" customWidth="1"/>
    <col min="14600" max="14600" width="10.7109375" style="320" customWidth="1"/>
    <col min="14601" max="14607" width="11.42578125" style="320"/>
    <col min="14608" max="14608" width="13.85546875" style="320" customWidth="1"/>
    <col min="14609" max="14849" width="11.42578125" style="320"/>
    <col min="14850" max="14850" width="26.85546875" style="320" bestFit="1" customWidth="1"/>
    <col min="14851" max="14855" width="11.7109375" style="320" customWidth="1"/>
    <col min="14856" max="14856" width="10.7109375" style="320" customWidth="1"/>
    <col min="14857" max="14863" width="11.42578125" style="320"/>
    <col min="14864" max="14864" width="13.85546875" style="320" customWidth="1"/>
    <col min="14865" max="15105" width="11.42578125" style="320"/>
    <col min="15106" max="15106" width="26.85546875" style="320" bestFit="1" customWidth="1"/>
    <col min="15107" max="15111" width="11.7109375" style="320" customWidth="1"/>
    <col min="15112" max="15112" width="10.7109375" style="320" customWidth="1"/>
    <col min="15113" max="15119" width="11.42578125" style="320"/>
    <col min="15120" max="15120" width="13.85546875" style="320" customWidth="1"/>
    <col min="15121" max="15361" width="11.42578125" style="320"/>
    <col min="15362" max="15362" width="26.85546875" style="320" bestFit="1" customWidth="1"/>
    <col min="15363" max="15367" width="11.7109375" style="320" customWidth="1"/>
    <col min="15368" max="15368" width="10.7109375" style="320" customWidth="1"/>
    <col min="15369" max="15375" width="11.42578125" style="320"/>
    <col min="15376" max="15376" width="13.85546875" style="320" customWidth="1"/>
    <col min="15377" max="15617" width="11.42578125" style="320"/>
    <col min="15618" max="15618" width="26.85546875" style="320" bestFit="1" customWidth="1"/>
    <col min="15619" max="15623" width="11.7109375" style="320" customWidth="1"/>
    <col min="15624" max="15624" width="10.7109375" style="320" customWidth="1"/>
    <col min="15625" max="15631" width="11.42578125" style="320"/>
    <col min="15632" max="15632" width="13.85546875" style="320" customWidth="1"/>
    <col min="15633" max="15873" width="11.42578125" style="320"/>
    <col min="15874" max="15874" width="26.85546875" style="320" bestFit="1" customWidth="1"/>
    <col min="15875" max="15879" width="11.7109375" style="320" customWidth="1"/>
    <col min="15880" max="15880" width="10.7109375" style="320" customWidth="1"/>
    <col min="15881" max="15887" width="11.42578125" style="320"/>
    <col min="15888" max="15888" width="13.85546875" style="320" customWidth="1"/>
    <col min="15889" max="16129" width="11.42578125" style="320"/>
    <col min="16130" max="16130" width="26.85546875" style="320" bestFit="1" customWidth="1"/>
    <col min="16131" max="16135" width="11.7109375" style="320" customWidth="1"/>
    <col min="16136" max="16136" width="10.7109375" style="320" customWidth="1"/>
    <col min="16137" max="16143" width="11.42578125" style="320"/>
    <col min="16144" max="16144" width="13.85546875" style="320" customWidth="1"/>
    <col min="16145" max="16384" width="11.42578125" style="320"/>
  </cols>
  <sheetData>
    <row r="6" spans="2:7" ht="20.25" customHeight="1">
      <c r="B6" s="638" t="s">
        <v>254</v>
      </c>
      <c r="C6" s="639"/>
      <c r="D6" s="639"/>
      <c r="E6" s="639"/>
      <c r="F6" s="639"/>
      <c r="G6" s="640"/>
    </row>
    <row r="7" spans="2:7" ht="25.5">
      <c r="B7" s="322" t="s">
        <v>233</v>
      </c>
      <c r="C7" s="323" t="str">
        <f>actualizaciones!A3</f>
        <v>acumulado agosto 2009</v>
      </c>
      <c r="D7" s="324" t="s">
        <v>18</v>
      </c>
      <c r="E7" s="323" t="str">
        <f>actualizaciones!A2</f>
        <v xml:space="preserve">acumulado agosto 2010 </v>
      </c>
      <c r="F7" s="324" t="s">
        <v>18</v>
      </c>
      <c r="G7" s="324" t="s">
        <v>19</v>
      </c>
    </row>
    <row r="8" spans="2:7" ht="15" customHeight="1">
      <c r="B8" s="325" t="s">
        <v>234</v>
      </c>
      <c r="C8" s="326"/>
      <c r="D8" s="326"/>
      <c r="E8" s="326"/>
      <c r="F8" s="326"/>
      <c r="G8" s="327"/>
    </row>
    <row r="9" spans="2:7">
      <c r="B9" s="328" t="s">
        <v>255</v>
      </c>
      <c r="C9" s="329">
        <v>3196378</v>
      </c>
      <c r="D9" s="330">
        <f>C9/C9</f>
        <v>1</v>
      </c>
      <c r="E9" s="329">
        <v>3231391</v>
      </c>
      <c r="F9" s="330">
        <f>E9/E9</f>
        <v>1</v>
      </c>
      <c r="G9" s="330">
        <f>(E9-C9)/C9</f>
        <v>1.0953961014623427E-2</v>
      </c>
    </row>
    <row r="10" spans="2:7">
      <c r="B10" s="331" t="s">
        <v>256</v>
      </c>
      <c r="C10" s="332">
        <v>1876046</v>
      </c>
      <c r="D10" s="333">
        <f>C10/C9</f>
        <v>0.58692870492789029</v>
      </c>
      <c r="E10" s="332">
        <v>1961134</v>
      </c>
      <c r="F10" s="333">
        <f>E10/E9</f>
        <v>0.60690086714978164</v>
      </c>
      <c r="G10" s="333">
        <f>(E10-C10)/C10</f>
        <v>4.5354964643724086E-2</v>
      </c>
    </row>
    <row r="11" spans="2:7">
      <c r="B11" s="334" t="s">
        <v>257</v>
      </c>
      <c r="C11" s="335">
        <v>1320332</v>
      </c>
      <c r="D11" s="333">
        <f>C11/C9</f>
        <v>0.41307129507210977</v>
      </c>
      <c r="E11" s="335">
        <v>1270257</v>
      </c>
      <c r="F11" s="336">
        <f>E11/E9</f>
        <v>0.39309913285021836</v>
      </c>
      <c r="G11" s="336">
        <f>(E11-C11)/C11</f>
        <v>-3.7926067080098033E-2</v>
      </c>
    </row>
    <row r="12" spans="2:7" ht="15" customHeight="1">
      <c r="B12" s="325" t="s">
        <v>258</v>
      </c>
      <c r="C12" s="337"/>
      <c r="D12" s="337"/>
      <c r="E12" s="337"/>
      <c r="F12" s="337"/>
      <c r="G12" s="338"/>
    </row>
    <row r="13" spans="2:7">
      <c r="B13" s="339" t="s">
        <v>255</v>
      </c>
      <c r="C13" s="340">
        <v>1116098</v>
      </c>
      <c r="D13" s="341">
        <f>C13/C13</f>
        <v>1</v>
      </c>
      <c r="E13" s="340">
        <v>1143927</v>
      </c>
      <c r="F13" s="341">
        <f>E13/E13</f>
        <v>1</v>
      </c>
      <c r="G13" s="342">
        <f>(E13-C13)/C13</f>
        <v>2.4934190366795748E-2</v>
      </c>
    </row>
    <row r="14" spans="2:7">
      <c r="B14" s="343" t="s">
        <v>256</v>
      </c>
      <c r="C14" s="344">
        <v>708393</v>
      </c>
      <c r="D14" s="345">
        <f>C14/C13</f>
        <v>0.63470501694295667</v>
      </c>
      <c r="E14" s="344">
        <v>752704</v>
      </c>
      <c r="F14" s="345">
        <f>E14/E13</f>
        <v>0.65800002972217631</v>
      </c>
      <c r="G14" s="346">
        <f>(E14-C14)/C14</f>
        <v>6.2551436843672939E-2</v>
      </c>
    </row>
    <row r="15" spans="2:7">
      <c r="B15" s="343" t="s">
        <v>257</v>
      </c>
      <c r="C15" s="344">
        <v>407705</v>
      </c>
      <c r="D15" s="345">
        <f>C15/C13</f>
        <v>0.36529498305704339</v>
      </c>
      <c r="E15" s="344">
        <v>391223</v>
      </c>
      <c r="F15" s="345">
        <f>E15/E13</f>
        <v>0.34199997027782369</v>
      </c>
      <c r="G15" s="346">
        <f>(E15-C15)/C15</f>
        <v>-4.04262886155431E-2</v>
      </c>
    </row>
    <row r="16" spans="2:7" ht="15" customHeight="1">
      <c r="B16" s="325" t="s">
        <v>74</v>
      </c>
      <c r="C16" s="337"/>
      <c r="D16" s="337"/>
      <c r="E16" s="337"/>
      <c r="F16" s="337"/>
      <c r="G16" s="338"/>
    </row>
    <row r="17" spans="2:12">
      <c r="B17" s="343" t="s">
        <v>255</v>
      </c>
      <c r="C17" s="340">
        <v>943283</v>
      </c>
      <c r="D17" s="341">
        <f>C17/C17</f>
        <v>1</v>
      </c>
      <c r="E17" s="340">
        <v>956809</v>
      </c>
      <c r="F17" s="341">
        <f>E17/E17</f>
        <v>1</v>
      </c>
      <c r="G17" s="342">
        <f>(E17-C17)/C17</f>
        <v>1.4339281000505681E-2</v>
      </c>
    </row>
    <row r="18" spans="2:12">
      <c r="B18" s="343" t="s">
        <v>256</v>
      </c>
      <c r="C18" s="344">
        <v>401702</v>
      </c>
      <c r="D18" s="345">
        <f>C18/C17</f>
        <v>0.42585523114484203</v>
      </c>
      <c r="E18" s="344">
        <v>437008</v>
      </c>
      <c r="F18" s="345">
        <f>E18/E17</f>
        <v>0.45673483422501254</v>
      </c>
      <c r="G18" s="346">
        <f>(E18-C18)/C18</f>
        <v>8.7891023694181253E-2</v>
      </c>
    </row>
    <row r="19" spans="2:12">
      <c r="B19" s="343" t="s">
        <v>257</v>
      </c>
      <c r="C19" s="347">
        <v>541581</v>
      </c>
      <c r="D19" s="348">
        <f>C19/C17</f>
        <v>0.57414476885515797</v>
      </c>
      <c r="E19" s="347">
        <v>519801</v>
      </c>
      <c r="F19" s="348">
        <f>E19/E17</f>
        <v>0.54326516577498751</v>
      </c>
      <c r="G19" s="346">
        <f>(E19-C19)/C19</f>
        <v>-4.0215591019625872E-2</v>
      </c>
    </row>
    <row r="20" spans="2:12" ht="15" customHeight="1">
      <c r="B20" s="325" t="s">
        <v>259</v>
      </c>
      <c r="C20" s="337"/>
      <c r="D20" s="337"/>
      <c r="E20" s="337"/>
      <c r="F20" s="337"/>
      <c r="G20" s="338"/>
    </row>
    <row r="21" spans="2:12">
      <c r="B21" s="343" t="s">
        <v>255</v>
      </c>
      <c r="C21" s="340">
        <v>530769</v>
      </c>
      <c r="D21" s="341">
        <f>C21/C21</f>
        <v>1</v>
      </c>
      <c r="E21" s="340">
        <v>487133</v>
      </c>
      <c r="F21" s="341">
        <f>E21/E21</f>
        <v>1</v>
      </c>
      <c r="G21" s="342">
        <f>(E21-C21)/C21</f>
        <v>-8.221278936787943E-2</v>
      </c>
    </row>
    <row r="22" spans="2:12">
      <c r="B22" s="343" t="s">
        <v>256</v>
      </c>
      <c r="C22" s="344">
        <v>351307</v>
      </c>
      <c r="D22" s="345">
        <f>C22/C21</f>
        <v>0.6618830413984238</v>
      </c>
      <c r="E22" s="344">
        <v>335645</v>
      </c>
      <c r="F22" s="345">
        <f>E22/E21</f>
        <v>0.68902127345098774</v>
      </c>
      <c r="G22" s="346">
        <f>(E22-C22)/C22</f>
        <v>-4.4582089169871365E-2</v>
      </c>
    </row>
    <row r="23" spans="2:12">
      <c r="B23" s="343" t="s">
        <v>257</v>
      </c>
      <c r="C23" s="347">
        <v>179462</v>
      </c>
      <c r="D23" s="348">
        <f>C23/C21</f>
        <v>0.3381169586015762</v>
      </c>
      <c r="E23" s="347">
        <v>151488</v>
      </c>
      <c r="F23" s="348">
        <f>E23/E21</f>
        <v>0.31097872654901226</v>
      </c>
      <c r="G23" s="346">
        <f>(E23-C23)/C23</f>
        <v>-0.15587701017485595</v>
      </c>
    </row>
    <row r="24" spans="2:12" ht="15" customHeight="1">
      <c r="B24" s="325" t="s">
        <v>260</v>
      </c>
      <c r="C24" s="337"/>
      <c r="D24" s="337"/>
      <c r="E24" s="337"/>
      <c r="F24" s="337"/>
      <c r="G24" s="338"/>
    </row>
    <row r="25" spans="2:12">
      <c r="B25" s="343" t="s">
        <v>255</v>
      </c>
      <c r="C25" s="340">
        <v>103365</v>
      </c>
      <c r="D25" s="341">
        <f>C25/C25</f>
        <v>1</v>
      </c>
      <c r="E25" s="340">
        <v>102605</v>
      </c>
      <c r="F25" s="341">
        <f>E25/E25</f>
        <v>1</v>
      </c>
      <c r="G25" s="341">
        <f>(E25-C25)/C25</f>
        <v>-7.3525854979925509E-3</v>
      </c>
    </row>
    <row r="26" spans="2:12">
      <c r="B26" s="343" t="s">
        <v>256</v>
      </c>
      <c r="C26" s="344">
        <v>103365</v>
      </c>
      <c r="D26" s="345">
        <f>C26/C25</f>
        <v>1</v>
      </c>
      <c r="E26" s="344">
        <v>102605</v>
      </c>
      <c r="F26" s="345">
        <f>E26/E25</f>
        <v>1</v>
      </c>
      <c r="G26" s="345">
        <f>(E26-C26)/C26</f>
        <v>-7.3525854979925509E-3</v>
      </c>
    </row>
    <row r="27" spans="2:12">
      <c r="B27" s="343" t="s">
        <v>257</v>
      </c>
      <c r="C27" s="347">
        <v>0</v>
      </c>
      <c r="D27" s="348">
        <f>C27/C25</f>
        <v>0</v>
      </c>
      <c r="E27" s="347">
        <v>0</v>
      </c>
      <c r="F27" s="348">
        <f>E27/E25</f>
        <v>0</v>
      </c>
      <c r="G27" s="345" t="str">
        <f>IFERROR((E27-C27)/C27,"-")</f>
        <v>-</v>
      </c>
    </row>
    <row r="28" spans="2:12" ht="14.25" customHeight="1">
      <c r="B28" s="641" t="s">
        <v>23</v>
      </c>
      <c r="C28" s="642"/>
      <c r="D28" s="642"/>
      <c r="E28" s="642"/>
      <c r="F28" s="642"/>
      <c r="G28" s="643"/>
    </row>
    <row r="29" spans="2:12" ht="15" customHeight="1" thickBot="1"/>
    <row r="30" spans="2:12" ht="30" customHeight="1" thickBot="1">
      <c r="B30" s="349"/>
      <c r="C30" s="349"/>
      <c r="D30" s="349"/>
      <c r="E30" s="349"/>
      <c r="F30" s="349"/>
      <c r="G30" s="43" t="s">
        <v>40</v>
      </c>
      <c r="H30" s="349"/>
      <c r="I30" s="349"/>
      <c r="J30" s="349"/>
      <c r="K30" s="349"/>
      <c r="L30" s="349"/>
    </row>
  </sheetData>
  <mergeCells count="2">
    <mergeCell ref="B6:G6"/>
    <mergeCell ref="B28:G28"/>
  </mergeCells>
  <hyperlinks>
    <hyperlink ref="G30" location="'Gráfica alojados municipio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24">
    <tabColor rgb="FF000099"/>
    <pageSetUpPr autoPageBreaks="0" fitToPage="1"/>
  </sheetPr>
  <dimension ref="B27:L31"/>
  <sheetViews>
    <sheetView showGridLines="0" showRowColHeaders="0" showOutlineSymbols="0" zoomScaleNormal="100" workbookViewId="0">
      <selection activeCell="I32" sqref="I32"/>
    </sheetView>
  </sheetViews>
  <sheetFormatPr baseColWidth="10" defaultRowHeight="12.75"/>
  <cols>
    <col min="1" max="1" width="18.5703125" style="320" customWidth="1"/>
    <col min="2" max="8" width="11.42578125" style="320"/>
    <col min="9" max="9" width="12.85546875" style="320" customWidth="1"/>
    <col min="10" max="33" width="11.42578125" style="320"/>
    <col min="34" max="34" width="13.85546875" style="320" customWidth="1"/>
    <col min="35" max="264" width="11.42578125" style="320"/>
    <col min="265" max="265" width="12.85546875" style="320" customWidth="1"/>
    <col min="266" max="289" width="11.42578125" style="320"/>
    <col min="290" max="290" width="13.85546875" style="320" customWidth="1"/>
    <col min="291" max="520" width="11.42578125" style="320"/>
    <col min="521" max="521" width="12.85546875" style="320" customWidth="1"/>
    <col min="522" max="545" width="11.42578125" style="320"/>
    <col min="546" max="546" width="13.85546875" style="320" customWidth="1"/>
    <col min="547" max="776" width="11.42578125" style="320"/>
    <col min="777" max="777" width="12.85546875" style="320" customWidth="1"/>
    <col min="778" max="801" width="11.42578125" style="320"/>
    <col min="802" max="802" width="13.85546875" style="320" customWidth="1"/>
    <col min="803" max="1032" width="11.42578125" style="320"/>
    <col min="1033" max="1033" width="12.85546875" style="320" customWidth="1"/>
    <col min="1034" max="1057" width="11.42578125" style="320"/>
    <col min="1058" max="1058" width="13.85546875" style="320" customWidth="1"/>
    <col min="1059" max="1288" width="11.42578125" style="320"/>
    <col min="1289" max="1289" width="12.85546875" style="320" customWidth="1"/>
    <col min="1290" max="1313" width="11.42578125" style="320"/>
    <col min="1314" max="1314" width="13.85546875" style="320" customWidth="1"/>
    <col min="1315" max="1544" width="11.42578125" style="320"/>
    <col min="1545" max="1545" width="12.85546875" style="320" customWidth="1"/>
    <col min="1546" max="1569" width="11.42578125" style="320"/>
    <col min="1570" max="1570" width="13.85546875" style="320" customWidth="1"/>
    <col min="1571" max="1800" width="11.42578125" style="320"/>
    <col min="1801" max="1801" width="12.85546875" style="320" customWidth="1"/>
    <col min="1802" max="1825" width="11.42578125" style="320"/>
    <col min="1826" max="1826" width="13.85546875" style="320" customWidth="1"/>
    <col min="1827" max="2056" width="11.42578125" style="320"/>
    <col min="2057" max="2057" width="12.85546875" style="320" customWidth="1"/>
    <col min="2058" max="2081" width="11.42578125" style="320"/>
    <col min="2082" max="2082" width="13.85546875" style="320" customWidth="1"/>
    <col min="2083" max="2312" width="11.42578125" style="320"/>
    <col min="2313" max="2313" width="12.85546875" style="320" customWidth="1"/>
    <col min="2314" max="2337" width="11.42578125" style="320"/>
    <col min="2338" max="2338" width="13.85546875" style="320" customWidth="1"/>
    <col min="2339" max="2568" width="11.42578125" style="320"/>
    <col min="2569" max="2569" width="12.85546875" style="320" customWidth="1"/>
    <col min="2570" max="2593" width="11.42578125" style="320"/>
    <col min="2594" max="2594" width="13.85546875" style="320" customWidth="1"/>
    <col min="2595" max="2824" width="11.42578125" style="320"/>
    <col min="2825" max="2825" width="12.85546875" style="320" customWidth="1"/>
    <col min="2826" max="2849" width="11.42578125" style="320"/>
    <col min="2850" max="2850" width="13.85546875" style="320" customWidth="1"/>
    <col min="2851" max="3080" width="11.42578125" style="320"/>
    <col min="3081" max="3081" width="12.85546875" style="320" customWidth="1"/>
    <col min="3082" max="3105" width="11.42578125" style="320"/>
    <col min="3106" max="3106" width="13.85546875" style="320" customWidth="1"/>
    <col min="3107" max="3336" width="11.42578125" style="320"/>
    <col min="3337" max="3337" width="12.85546875" style="320" customWidth="1"/>
    <col min="3338" max="3361" width="11.42578125" style="320"/>
    <col min="3362" max="3362" width="13.85546875" style="320" customWidth="1"/>
    <col min="3363" max="3592" width="11.42578125" style="320"/>
    <col min="3593" max="3593" width="12.85546875" style="320" customWidth="1"/>
    <col min="3594" max="3617" width="11.42578125" style="320"/>
    <col min="3618" max="3618" width="13.85546875" style="320" customWidth="1"/>
    <col min="3619" max="3848" width="11.42578125" style="320"/>
    <col min="3849" max="3849" width="12.85546875" style="320" customWidth="1"/>
    <col min="3850" max="3873" width="11.42578125" style="320"/>
    <col min="3874" max="3874" width="13.85546875" style="320" customWidth="1"/>
    <col min="3875" max="4104" width="11.42578125" style="320"/>
    <col min="4105" max="4105" width="12.85546875" style="320" customWidth="1"/>
    <col min="4106" max="4129" width="11.42578125" style="320"/>
    <col min="4130" max="4130" width="13.85546875" style="320" customWidth="1"/>
    <col min="4131" max="4360" width="11.42578125" style="320"/>
    <col min="4361" max="4361" width="12.85546875" style="320" customWidth="1"/>
    <col min="4362" max="4385" width="11.42578125" style="320"/>
    <col min="4386" max="4386" width="13.85546875" style="320" customWidth="1"/>
    <col min="4387" max="4616" width="11.42578125" style="320"/>
    <col min="4617" max="4617" width="12.85546875" style="320" customWidth="1"/>
    <col min="4618" max="4641" width="11.42578125" style="320"/>
    <col min="4642" max="4642" width="13.85546875" style="320" customWidth="1"/>
    <col min="4643" max="4872" width="11.42578125" style="320"/>
    <col min="4873" max="4873" width="12.85546875" style="320" customWidth="1"/>
    <col min="4874" max="4897" width="11.42578125" style="320"/>
    <col min="4898" max="4898" width="13.85546875" style="320" customWidth="1"/>
    <col min="4899" max="5128" width="11.42578125" style="320"/>
    <col min="5129" max="5129" width="12.85546875" style="320" customWidth="1"/>
    <col min="5130" max="5153" width="11.42578125" style="320"/>
    <col min="5154" max="5154" width="13.85546875" style="320" customWidth="1"/>
    <col min="5155" max="5384" width="11.42578125" style="320"/>
    <col min="5385" max="5385" width="12.85546875" style="320" customWidth="1"/>
    <col min="5386" max="5409" width="11.42578125" style="320"/>
    <col min="5410" max="5410" width="13.85546875" style="320" customWidth="1"/>
    <col min="5411" max="5640" width="11.42578125" style="320"/>
    <col min="5641" max="5641" width="12.85546875" style="320" customWidth="1"/>
    <col min="5642" max="5665" width="11.42578125" style="320"/>
    <col min="5666" max="5666" width="13.85546875" style="320" customWidth="1"/>
    <col min="5667" max="5896" width="11.42578125" style="320"/>
    <col min="5897" max="5897" width="12.85546875" style="320" customWidth="1"/>
    <col min="5898" max="5921" width="11.42578125" style="320"/>
    <col min="5922" max="5922" width="13.85546875" style="320" customWidth="1"/>
    <col min="5923" max="6152" width="11.42578125" style="320"/>
    <col min="6153" max="6153" width="12.85546875" style="320" customWidth="1"/>
    <col min="6154" max="6177" width="11.42578125" style="320"/>
    <col min="6178" max="6178" width="13.85546875" style="320" customWidth="1"/>
    <col min="6179" max="6408" width="11.42578125" style="320"/>
    <col min="6409" max="6409" width="12.85546875" style="320" customWidth="1"/>
    <col min="6410" max="6433" width="11.42578125" style="320"/>
    <col min="6434" max="6434" width="13.85546875" style="320" customWidth="1"/>
    <col min="6435" max="6664" width="11.42578125" style="320"/>
    <col min="6665" max="6665" width="12.85546875" style="320" customWidth="1"/>
    <col min="6666" max="6689" width="11.42578125" style="320"/>
    <col min="6690" max="6690" width="13.85546875" style="320" customWidth="1"/>
    <col min="6691" max="6920" width="11.42578125" style="320"/>
    <col min="6921" max="6921" width="12.85546875" style="320" customWidth="1"/>
    <col min="6922" max="6945" width="11.42578125" style="320"/>
    <col min="6946" max="6946" width="13.85546875" style="320" customWidth="1"/>
    <col min="6947" max="7176" width="11.42578125" style="320"/>
    <col min="7177" max="7177" width="12.85546875" style="320" customWidth="1"/>
    <col min="7178" max="7201" width="11.42578125" style="320"/>
    <col min="7202" max="7202" width="13.85546875" style="320" customWidth="1"/>
    <col min="7203" max="7432" width="11.42578125" style="320"/>
    <col min="7433" max="7433" width="12.85546875" style="320" customWidth="1"/>
    <col min="7434" max="7457" width="11.42578125" style="320"/>
    <col min="7458" max="7458" width="13.85546875" style="320" customWidth="1"/>
    <col min="7459" max="7688" width="11.42578125" style="320"/>
    <col min="7689" max="7689" width="12.85546875" style="320" customWidth="1"/>
    <col min="7690" max="7713" width="11.42578125" style="320"/>
    <col min="7714" max="7714" width="13.85546875" style="320" customWidth="1"/>
    <col min="7715" max="7944" width="11.42578125" style="320"/>
    <col min="7945" max="7945" width="12.85546875" style="320" customWidth="1"/>
    <col min="7946" max="7969" width="11.42578125" style="320"/>
    <col min="7970" max="7970" width="13.85546875" style="320" customWidth="1"/>
    <col min="7971" max="8200" width="11.42578125" style="320"/>
    <col min="8201" max="8201" width="12.85546875" style="320" customWidth="1"/>
    <col min="8202" max="8225" width="11.42578125" style="320"/>
    <col min="8226" max="8226" width="13.85546875" style="320" customWidth="1"/>
    <col min="8227" max="8456" width="11.42578125" style="320"/>
    <col min="8457" max="8457" width="12.85546875" style="320" customWidth="1"/>
    <col min="8458" max="8481" width="11.42578125" style="320"/>
    <col min="8482" max="8482" width="13.85546875" style="320" customWidth="1"/>
    <col min="8483" max="8712" width="11.42578125" style="320"/>
    <col min="8713" max="8713" width="12.85546875" style="320" customWidth="1"/>
    <col min="8714" max="8737" width="11.42578125" style="320"/>
    <col min="8738" max="8738" width="13.85546875" style="320" customWidth="1"/>
    <col min="8739" max="8968" width="11.42578125" style="320"/>
    <col min="8969" max="8969" width="12.85546875" style="320" customWidth="1"/>
    <col min="8970" max="8993" width="11.42578125" style="320"/>
    <col min="8994" max="8994" width="13.85546875" style="320" customWidth="1"/>
    <col min="8995" max="9224" width="11.42578125" style="320"/>
    <col min="9225" max="9225" width="12.85546875" style="320" customWidth="1"/>
    <col min="9226" max="9249" width="11.42578125" style="320"/>
    <col min="9250" max="9250" width="13.85546875" style="320" customWidth="1"/>
    <col min="9251" max="9480" width="11.42578125" style="320"/>
    <col min="9481" max="9481" width="12.85546875" style="320" customWidth="1"/>
    <col min="9482" max="9505" width="11.42578125" style="320"/>
    <col min="9506" max="9506" width="13.85546875" style="320" customWidth="1"/>
    <col min="9507" max="9736" width="11.42578125" style="320"/>
    <col min="9737" max="9737" width="12.85546875" style="320" customWidth="1"/>
    <col min="9738" max="9761" width="11.42578125" style="320"/>
    <col min="9762" max="9762" width="13.85546875" style="320" customWidth="1"/>
    <col min="9763" max="9992" width="11.42578125" style="320"/>
    <col min="9993" max="9993" width="12.85546875" style="320" customWidth="1"/>
    <col min="9994" max="10017" width="11.42578125" style="320"/>
    <col min="10018" max="10018" width="13.85546875" style="320" customWidth="1"/>
    <col min="10019" max="10248" width="11.42578125" style="320"/>
    <col min="10249" max="10249" width="12.85546875" style="320" customWidth="1"/>
    <col min="10250" max="10273" width="11.42578125" style="320"/>
    <col min="10274" max="10274" width="13.85546875" style="320" customWidth="1"/>
    <col min="10275" max="10504" width="11.42578125" style="320"/>
    <col min="10505" max="10505" width="12.85546875" style="320" customWidth="1"/>
    <col min="10506" max="10529" width="11.42578125" style="320"/>
    <col min="10530" max="10530" width="13.85546875" style="320" customWidth="1"/>
    <col min="10531" max="10760" width="11.42578125" style="320"/>
    <col min="10761" max="10761" width="12.85546875" style="320" customWidth="1"/>
    <col min="10762" max="10785" width="11.42578125" style="320"/>
    <col min="10786" max="10786" width="13.85546875" style="320" customWidth="1"/>
    <col min="10787" max="11016" width="11.42578125" style="320"/>
    <col min="11017" max="11017" width="12.85546875" style="320" customWidth="1"/>
    <col min="11018" max="11041" width="11.42578125" style="320"/>
    <col min="11042" max="11042" width="13.85546875" style="320" customWidth="1"/>
    <col min="11043" max="11272" width="11.42578125" style="320"/>
    <col min="11273" max="11273" width="12.85546875" style="320" customWidth="1"/>
    <col min="11274" max="11297" width="11.42578125" style="320"/>
    <col min="11298" max="11298" width="13.85546875" style="320" customWidth="1"/>
    <col min="11299" max="11528" width="11.42578125" style="320"/>
    <col min="11529" max="11529" width="12.85546875" style="320" customWidth="1"/>
    <col min="11530" max="11553" width="11.42578125" style="320"/>
    <col min="11554" max="11554" width="13.85546875" style="320" customWidth="1"/>
    <col min="11555" max="11784" width="11.42578125" style="320"/>
    <col min="11785" max="11785" width="12.85546875" style="320" customWidth="1"/>
    <col min="11786" max="11809" width="11.42578125" style="320"/>
    <col min="11810" max="11810" width="13.85546875" style="320" customWidth="1"/>
    <col min="11811" max="12040" width="11.42578125" style="320"/>
    <col min="12041" max="12041" width="12.85546875" style="320" customWidth="1"/>
    <col min="12042" max="12065" width="11.42578125" style="320"/>
    <col min="12066" max="12066" width="13.85546875" style="320" customWidth="1"/>
    <col min="12067" max="12296" width="11.42578125" style="320"/>
    <col min="12297" max="12297" width="12.85546875" style="320" customWidth="1"/>
    <col min="12298" max="12321" width="11.42578125" style="320"/>
    <col min="12322" max="12322" width="13.85546875" style="320" customWidth="1"/>
    <col min="12323" max="12552" width="11.42578125" style="320"/>
    <col min="12553" max="12553" width="12.85546875" style="320" customWidth="1"/>
    <col min="12554" max="12577" width="11.42578125" style="320"/>
    <col min="12578" max="12578" width="13.85546875" style="320" customWidth="1"/>
    <col min="12579" max="12808" width="11.42578125" style="320"/>
    <col min="12809" max="12809" width="12.85546875" style="320" customWidth="1"/>
    <col min="12810" max="12833" width="11.42578125" style="320"/>
    <col min="12834" max="12834" width="13.85546875" style="320" customWidth="1"/>
    <col min="12835" max="13064" width="11.42578125" style="320"/>
    <col min="13065" max="13065" width="12.85546875" style="320" customWidth="1"/>
    <col min="13066" max="13089" width="11.42578125" style="320"/>
    <col min="13090" max="13090" width="13.85546875" style="320" customWidth="1"/>
    <col min="13091" max="13320" width="11.42578125" style="320"/>
    <col min="13321" max="13321" width="12.85546875" style="320" customWidth="1"/>
    <col min="13322" max="13345" width="11.42578125" style="320"/>
    <col min="13346" max="13346" width="13.85546875" style="320" customWidth="1"/>
    <col min="13347" max="13576" width="11.42578125" style="320"/>
    <col min="13577" max="13577" width="12.85546875" style="320" customWidth="1"/>
    <col min="13578" max="13601" width="11.42578125" style="320"/>
    <col min="13602" max="13602" width="13.85546875" style="320" customWidth="1"/>
    <col min="13603" max="13832" width="11.42578125" style="320"/>
    <col min="13833" max="13833" width="12.85546875" style="320" customWidth="1"/>
    <col min="13834" max="13857" width="11.42578125" style="320"/>
    <col min="13858" max="13858" width="13.85546875" style="320" customWidth="1"/>
    <col min="13859" max="14088" width="11.42578125" style="320"/>
    <col min="14089" max="14089" width="12.85546875" style="320" customWidth="1"/>
    <col min="14090" max="14113" width="11.42578125" style="320"/>
    <col min="14114" max="14114" width="13.85546875" style="320" customWidth="1"/>
    <col min="14115" max="14344" width="11.42578125" style="320"/>
    <col min="14345" max="14345" width="12.85546875" style="320" customWidth="1"/>
    <col min="14346" max="14369" width="11.42578125" style="320"/>
    <col min="14370" max="14370" width="13.85546875" style="320" customWidth="1"/>
    <col min="14371" max="14600" width="11.42578125" style="320"/>
    <col min="14601" max="14601" width="12.85546875" style="320" customWidth="1"/>
    <col min="14602" max="14625" width="11.42578125" style="320"/>
    <col min="14626" max="14626" width="13.85546875" style="320" customWidth="1"/>
    <col min="14627" max="14856" width="11.42578125" style="320"/>
    <col min="14857" max="14857" width="12.85546875" style="320" customWidth="1"/>
    <col min="14858" max="14881" width="11.42578125" style="320"/>
    <col min="14882" max="14882" width="13.85546875" style="320" customWidth="1"/>
    <col min="14883" max="15112" width="11.42578125" style="320"/>
    <col min="15113" max="15113" width="12.85546875" style="320" customWidth="1"/>
    <col min="15114" max="15137" width="11.42578125" style="320"/>
    <col min="15138" max="15138" width="13.85546875" style="320" customWidth="1"/>
    <col min="15139" max="15368" width="11.42578125" style="320"/>
    <col min="15369" max="15369" width="12.85546875" style="320" customWidth="1"/>
    <col min="15370" max="15393" width="11.42578125" style="320"/>
    <col min="15394" max="15394" width="13.85546875" style="320" customWidth="1"/>
    <col min="15395" max="15624" width="11.42578125" style="320"/>
    <col min="15625" max="15625" width="12.85546875" style="320" customWidth="1"/>
    <col min="15626" max="15649" width="11.42578125" style="320"/>
    <col min="15650" max="15650" width="13.85546875" style="320" customWidth="1"/>
    <col min="15651" max="15880" width="11.42578125" style="320"/>
    <col min="15881" max="15881" width="12.85546875" style="320" customWidth="1"/>
    <col min="15882" max="15905" width="11.42578125" style="320"/>
    <col min="15906" max="15906" width="13.85546875" style="320" customWidth="1"/>
    <col min="15907" max="16136" width="11.42578125" style="320"/>
    <col min="16137" max="16137" width="12.85546875" style="320" customWidth="1"/>
    <col min="16138" max="16161" width="11.42578125" style="320"/>
    <col min="16162" max="16162" width="13.85546875" style="320" customWidth="1"/>
    <col min="16163" max="16384" width="11.42578125" style="320"/>
  </cols>
  <sheetData>
    <row r="27" spans="2:12" ht="12.75" customHeight="1"/>
    <row r="28" spans="2:12">
      <c r="B28" s="349"/>
      <c r="C28" s="349"/>
      <c r="D28" s="349"/>
      <c r="E28" s="349"/>
      <c r="F28" s="349"/>
      <c r="G28" s="349"/>
      <c r="H28" s="349"/>
      <c r="I28" s="349"/>
      <c r="J28" s="349"/>
      <c r="K28" s="349"/>
      <c r="L28" s="349"/>
    </row>
    <row r="29" spans="2:12" ht="24.95" customHeight="1">
      <c r="B29" s="349"/>
      <c r="C29" s="349"/>
      <c r="D29" s="349"/>
      <c r="E29" s="349"/>
      <c r="F29" s="349"/>
      <c r="G29" s="349"/>
      <c r="H29" s="349"/>
      <c r="I29" s="349"/>
      <c r="J29" s="349"/>
      <c r="K29" s="349"/>
    </row>
    <row r="30" spans="2:12" ht="15" customHeight="1" thickBot="1"/>
    <row r="31" spans="2:12" ht="30" customHeight="1" thickBot="1">
      <c r="I31" s="43" t="s">
        <v>42</v>
      </c>
    </row>
  </sheetData>
  <hyperlinks>
    <hyperlink ref="I31" location="'Alojados por municipi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colBreaks count="1" manualBreakCount="1">
    <brk id="26" max="41" man="1"/>
  </colBreaks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14">
    <tabColor rgb="FF000099"/>
    <pageSetUpPr autoPageBreaks="0" fitToPage="1"/>
  </sheetPr>
  <dimension ref="B1:P50"/>
  <sheetViews>
    <sheetView showGridLines="0" showOutlineSymbols="0" topLeftCell="C1" zoomScaleNormal="100" workbookViewId="0"/>
  </sheetViews>
  <sheetFormatPr baseColWidth="10" defaultRowHeight="12.75"/>
  <cols>
    <col min="1" max="1" width="11.42578125" style="320"/>
    <col min="2" max="2" width="28.85546875" style="320" customWidth="1"/>
    <col min="3" max="3" width="12.7109375" style="320" customWidth="1"/>
    <col min="4" max="4" width="10.7109375" style="320" customWidth="1"/>
    <col min="5" max="5" width="12.7109375" style="320" customWidth="1"/>
    <col min="6" max="7" width="10.7109375" style="320" customWidth="1"/>
    <col min="8" max="8" width="11.42578125" style="320"/>
    <col min="9" max="9" width="28.7109375" style="320" customWidth="1"/>
    <col min="10" max="14" width="11.42578125" style="320"/>
    <col min="15" max="15" width="13.28515625" style="320" customWidth="1"/>
    <col min="16" max="257" width="11.42578125" style="320"/>
    <col min="258" max="258" width="36.7109375" style="320" customWidth="1"/>
    <col min="259" max="259" width="12.7109375" style="320" customWidth="1"/>
    <col min="260" max="260" width="10.7109375" style="320" customWidth="1"/>
    <col min="261" max="261" width="12.7109375" style="320" customWidth="1"/>
    <col min="262" max="263" width="10.7109375" style="320" customWidth="1"/>
    <col min="264" max="270" width="11.42578125" style="320"/>
    <col min="271" max="271" width="13.28515625" style="320" customWidth="1"/>
    <col min="272" max="513" width="11.42578125" style="320"/>
    <col min="514" max="514" width="36.7109375" style="320" customWidth="1"/>
    <col min="515" max="515" width="12.7109375" style="320" customWidth="1"/>
    <col min="516" max="516" width="10.7109375" style="320" customWidth="1"/>
    <col min="517" max="517" width="12.7109375" style="320" customWidth="1"/>
    <col min="518" max="519" width="10.7109375" style="320" customWidth="1"/>
    <col min="520" max="526" width="11.42578125" style="320"/>
    <col min="527" max="527" width="13.28515625" style="320" customWidth="1"/>
    <col min="528" max="769" width="11.42578125" style="320"/>
    <col min="770" max="770" width="36.7109375" style="320" customWidth="1"/>
    <col min="771" max="771" width="12.7109375" style="320" customWidth="1"/>
    <col min="772" max="772" width="10.7109375" style="320" customWidth="1"/>
    <col min="773" max="773" width="12.7109375" style="320" customWidth="1"/>
    <col min="774" max="775" width="10.7109375" style="320" customWidth="1"/>
    <col min="776" max="782" width="11.42578125" style="320"/>
    <col min="783" max="783" width="13.28515625" style="320" customWidth="1"/>
    <col min="784" max="1025" width="11.42578125" style="320"/>
    <col min="1026" max="1026" width="36.7109375" style="320" customWidth="1"/>
    <col min="1027" max="1027" width="12.7109375" style="320" customWidth="1"/>
    <col min="1028" max="1028" width="10.7109375" style="320" customWidth="1"/>
    <col min="1029" max="1029" width="12.7109375" style="320" customWidth="1"/>
    <col min="1030" max="1031" width="10.7109375" style="320" customWidth="1"/>
    <col min="1032" max="1038" width="11.42578125" style="320"/>
    <col min="1039" max="1039" width="13.28515625" style="320" customWidth="1"/>
    <col min="1040" max="1281" width="11.42578125" style="320"/>
    <col min="1282" max="1282" width="36.7109375" style="320" customWidth="1"/>
    <col min="1283" max="1283" width="12.7109375" style="320" customWidth="1"/>
    <col min="1284" max="1284" width="10.7109375" style="320" customWidth="1"/>
    <col min="1285" max="1285" width="12.7109375" style="320" customWidth="1"/>
    <col min="1286" max="1287" width="10.7109375" style="320" customWidth="1"/>
    <col min="1288" max="1294" width="11.42578125" style="320"/>
    <col min="1295" max="1295" width="13.28515625" style="320" customWidth="1"/>
    <col min="1296" max="1537" width="11.42578125" style="320"/>
    <col min="1538" max="1538" width="36.7109375" style="320" customWidth="1"/>
    <col min="1539" max="1539" width="12.7109375" style="320" customWidth="1"/>
    <col min="1540" max="1540" width="10.7109375" style="320" customWidth="1"/>
    <col min="1541" max="1541" width="12.7109375" style="320" customWidth="1"/>
    <col min="1542" max="1543" width="10.7109375" style="320" customWidth="1"/>
    <col min="1544" max="1550" width="11.42578125" style="320"/>
    <col min="1551" max="1551" width="13.28515625" style="320" customWidth="1"/>
    <col min="1552" max="1793" width="11.42578125" style="320"/>
    <col min="1794" max="1794" width="36.7109375" style="320" customWidth="1"/>
    <col min="1795" max="1795" width="12.7109375" style="320" customWidth="1"/>
    <col min="1796" max="1796" width="10.7109375" style="320" customWidth="1"/>
    <col min="1797" max="1797" width="12.7109375" style="320" customWidth="1"/>
    <col min="1798" max="1799" width="10.7109375" style="320" customWidth="1"/>
    <col min="1800" max="1806" width="11.42578125" style="320"/>
    <col min="1807" max="1807" width="13.28515625" style="320" customWidth="1"/>
    <col min="1808" max="2049" width="11.42578125" style="320"/>
    <col min="2050" max="2050" width="36.7109375" style="320" customWidth="1"/>
    <col min="2051" max="2051" width="12.7109375" style="320" customWidth="1"/>
    <col min="2052" max="2052" width="10.7109375" style="320" customWidth="1"/>
    <col min="2053" max="2053" width="12.7109375" style="320" customWidth="1"/>
    <col min="2054" max="2055" width="10.7109375" style="320" customWidth="1"/>
    <col min="2056" max="2062" width="11.42578125" style="320"/>
    <col min="2063" max="2063" width="13.28515625" style="320" customWidth="1"/>
    <col min="2064" max="2305" width="11.42578125" style="320"/>
    <col min="2306" max="2306" width="36.7109375" style="320" customWidth="1"/>
    <col min="2307" max="2307" width="12.7109375" style="320" customWidth="1"/>
    <col min="2308" max="2308" width="10.7109375" style="320" customWidth="1"/>
    <col min="2309" max="2309" width="12.7109375" style="320" customWidth="1"/>
    <col min="2310" max="2311" width="10.7109375" style="320" customWidth="1"/>
    <col min="2312" max="2318" width="11.42578125" style="320"/>
    <col min="2319" max="2319" width="13.28515625" style="320" customWidth="1"/>
    <col min="2320" max="2561" width="11.42578125" style="320"/>
    <col min="2562" max="2562" width="36.7109375" style="320" customWidth="1"/>
    <col min="2563" max="2563" width="12.7109375" style="320" customWidth="1"/>
    <col min="2564" max="2564" width="10.7109375" style="320" customWidth="1"/>
    <col min="2565" max="2565" width="12.7109375" style="320" customWidth="1"/>
    <col min="2566" max="2567" width="10.7109375" style="320" customWidth="1"/>
    <col min="2568" max="2574" width="11.42578125" style="320"/>
    <col min="2575" max="2575" width="13.28515625" style="320" customWidth="1"/>
    <col min="2576" max="2817" width="11.42578125" style="320"/>
    <col min="2818" max="2818" width="36.7109375" style="320" customWidth="1"/>
    <col min="2819" max="2819" width="12.7109375" style="320" customWidth="1"/>
    <col min="2820" max="2820" width="10.7109375" style="320" customWidth="1"/>
    <col min="2821" max="2821" width="12.7109375" style="320" customWidth="1"/>
    <col min="2822" max="2823" width="10.7109375" style="320" customWidth="1"/>
    <col min="2824" max="2830" width="11.42578125" style="320"/>
    <col min="2831" max="2831" width="13.28515625" style="320" customWidth="1"/>
    <col min="2832" max="3073" width="11.42578125" style="320"/>
    <col min="3074" max="3074" width="36.7109375" style="320" customWidth="1"/>
    <col min="3075" max="3075" width="12.7109375" style="320" customWidth="1"/>
    <col min="3076" max="3076" width="10.7109375" style="320" customWidth="1"/>
    <col min="3077" max="3077" width="12.7109375" style="320" customWidth="1"/>
    <col min="3078" max="3079" width="10.7109375" style="320" customWidth="1"/>
    <col min="3080" max="3086" width="11.42578125" style="320"/>
    <col min="3087" max="3087" width="13.28515625" style="320" customWidth="1"/>
    <col min="3088" max="3329" width="11.42578125" style="320"/>
    <col min="3330" max="3330" width="36.7109375" style="320" customWidth="1"/>
    <col min="3331" max="3331" width="12.7109375" style="320" customWidth="1"/>
    <col min="3332" max="3332" width="10.7109375" style="320" customWidth="1"/>
    <col min="3333" max="3333" width="12.7109375" style="320" customWidth="1"/>
    <col min="3334" max="3335" width="10.7109375" style="320" customWidth="1"/>
    <col min="3336" max="3342" width="11.42578125" style="320"/>
    <col min="3343" max="3343" width="13.28515625" style="320" customWidth="1"/>
    <col min="3344" max="3585" width="11.42578125" style="320"/>
    <col min="3586" max="3586" width="36.7109375" style="320" customWidth="1"/>
    <col min="3587" max="3587" width="12.7109375" style="320" customWidth="1"/>
    <col min="3588" max="3588" width="10.7109375" style="320" customWidth="1"/>
    <col min="3589" max="3589" width="12.7109375" style="320" customWidth="1"/>
    <col min="3590" max="3591" width="10.7109375" style="320" customWidth="1"/>
    <col min="3592" max="3598" width="11.42578125" style="320"/>
    <col min="3599" max="3599" width="13.28515625" style="320" customWidth="1"/>
    <col min="3600" max="3841" width="11.42578125" style="320"/>
    <col min="3842" max="3842" width="36.7109375" style="320" customWidth="1"/>
    <col min="3843" max="3843" width="12.7109375" style="320" customWidth="1"/>
    <col min="3844" max="3844" width="10.7109375" style="320" customWidth="1"/>
    <col min="3845" max="3845" width="12.7109375" style="320" customWidth="1"/>
    <col min="3846" max="3847" width="10.7109375" style="320" customWidth="1"/>
    <col min="3848" max="3854" width="11.42578125" style="320"/>
    <col min="3855" max="3855" width="13.28515625" style="320" customWidth="1"/>
    <col min="3856" max="4097" width="11.42578125" style="320"/>
    <col min="4098" max="4098" width="36.7109375" style="320" customWidth="1"/>
    <col min="4099" max="4099" width="12.7109375" style="320" customWidth="1"/>
    <col min="4100" max="4100" width="10.7109375" style="320" customWidth="1"/>
    <col min="4101" max="4101" width="12.7109375" style="320" customWidth="1"/>
    <col min="4102" max="4103" width="10.7109375" style="320" customWidth="1"/>
    <col min="4104" max="4110" width="11.42578125" style="320"/>
    <col min="4111" max="4111" width="13.28515625" style="320" customWidth="1"/>
    <col min="4112" max="4353" width="11.42578125" style="320"/>
    <col min="4354" max="4354" width="36.7109375" style="320" customWidth="1"/>
    <col min="4355" max="4355" width="12.7109375" style="320" customWidth="1"/>
    <col min="4356" max="4356" width="10.7109375" style="320" customWidth="1"/>
    <col min="4357" max="4357" width="12.7109375" style="320" customWidth="1"/>
    <col min="4358" max="4359" width="10.7109375" style="320" customWidth="1"/>
    <col min="4360" max="4366" width="11.42578125" style="320"/>
    <col min="4367" max="4367" width="13.28515625" style="320" customWidth="1"/>
    <col min="4368" max="4609" width="11.42578125" style="320"/>
    <col min="4610" max="4610" width="36.7109375" style="320" customWidth="1"/>
    <col min="4611" max="4611" width="12.7109375" style="320" customWidth="1"/>
    <col min="4612" max="4612" width="10.7109375" style="320" customWidth="1"/>
    <col min="4613" max="4613" width="12.7109375" style="320" customWidth="1"/>
    <col min="4614" max="4615" width="10.7109375" style="320" customWidth="1"/>
    <col min="4616" max="4622" width="11.42578125" style="320"/>
    <col min="4623" max="4623" width="13.28515625" style="320" customWidth="1"/>
    <col min="4624" max="4865" width="11.42578125" style="320"/>
    <col min="4866" max="4866" width="36.7109375" style="320" customWidth="1"/>
    <col min="4867" max="4867" width="12.7109375" style="320" customWidth="1"/>
    <col min="4868" max="4868" width="10.7109375" style="320" customWidth="1"/>
    <col min="4869" max="4869" width="12.7109375" style="320" customWidth="1"/>
    <col min="4870" max="4871" width="10.7109375" style="320" customWidth="1"/>
    <col min="4872" max="4878" width="11.42578125" style="320"/>
    <col min="4879" max="4879" width="13.28515625" style="320" customWidth="1"/>
    <col min="4880" max="5121" width="11.42578125" style="320"/>
    <col min="5122" max="5122" width="36.7109375" style="320" customWidth="1"/>
    <col min="5123" max="5123" width="12.7109375" style="320" customWidth="1"/>
    <col min="5124" max="5124" width="10.7109375" style="320" customWidth="1"/>
    <col min="5125" max="5125" width="12.7109375" style="320" customWidth="1"/>
    <col min="5126" max="5127" width="10.7109375" style="320" customWidth="1"/>
    <col min="5128" max="5134" width="11.42578125" style="320"/>
    <col min="5135" max="5135" width="13.28515625" style="320" customWidth="1"/>
    <col min="5136" max="5377" width="11.42578125" style="320"/>
    <col min="5378" max="5378" width="36.7109375" style="320" customWidth="1"/>
    <col min="5379" max="5379" width="12.7109375" style="320" customWidth="1"/>
    <col min="5380" max="5380" width="10.7109375" style="320" customWidth="1"/>
    <col min="5381" max="5381" width="12.7109375" style="320" customWidth="1"/>
    <col min="5382" max="5383" width="10.7109375" style="320" customWidth="1"/>
    <col min="5384" max="5390" width="11.42578125" style="320"/>
    <col min="5391" max="5391" width="13.28515625" style="320" customWidth="1"/>
    <col min="5392" max="5633" width="11.42578125" style="320"/>
    <col min="5634" max="5634" width="36.7109375" style="320" customWidth="1"/>
    <col min="5635" max="5635" width="12.7109375" style="320" customWidth="1"/>
    <col min="5636" max="5636" width="10.7109375" style="320" customWidth="1"/>
    <col min="5637" max="5637" width="12.7109375" style="320" customWidth="1"/>
    <col min="5638" max="5639" width="10.7109375" style="320" customWidth="1"/>
    <col min="5640" max="5646" width="11.42578125" style="320"/>
    <col min="5647" max="5647" width="13.28515625" style="320" customWidth="1"/>
    <col min="5648" max="5889" width="11.42578125" style="320"/>
    <col min="5890" max="5890" width="36.7109375" style="320" customWidth="1"/>
    <col min="5891" max="5891" width="12.7109375" style="320" customWidth="1"/>
    <col min="5892" max="5892" width="10.7109375" style="320" customWidth="1"/>
    <col min="5893" max="5893" width="12.7109375" style="320" customWidth="1"/>
    <col min="5894" max="5895" width="10.7109375" style="320" customWidth="1"/>
    <col min="5896" max="5902" width="11.42578125" style="320"/>
    <col min="5903" max="5903" width="13.28515625" style="320" customWidth="1"/>
    <col min="5904" max="6145" width="11.42578125" style="320"/>
    <col min="6146" max="6146" width="36.7109375" style="320" customWidth="1"/>
    <col min="6147" max="6147" width="12.7109375" style="320" customWidth="1"/>
    <col min="6148" max="6148" width="10.7109375" style="320" customWidth="1"/>
    <col min="6149" max="6149" width="12.7109375" style="320" customWidth="1"/>
    <col min="6150" max="6151" width="10.7109375" style="320" customWidth="1"/>
    <col min="6152" max="6158" width="11.42578125" style="320"/>
    <col min="6159" max="6159" width="13.28515625" style="320" customWidth="1"/>
    <col min="6160" max="6401" width="11.42578125" style="320"/>
    <col min="6402" max="6402" width="36.7109375" style="320" customWidth="1"/>
    <col min="6403" max="6403" width="12.7109375" style="320" customWidth="1"/>
    <col min="6404" max="6404" width="10.7109375" style="320" customWidth="1"/>
    <col min="6405" max="6405" width="12.7109375" style="320" customWidth="1"/>
    <col min="6406" max="6407" width="10.7109375" style="320" customWidth="1"/>
    <col min="6408" max="6414" width="11.42578125" style="320"/>
    <col min="6415" max="6415" width="13.28515625" style="320" customWidth="1"/>
    <col min="6416" max="6657" width="11.42578125" style="320"/>
    <col min="6658" max="6658" width="36.7109375" style="320" customWidth="1"/>
    <col min="6659" max="6659" width="12.7109375" style="320" customWidth="1"/>
    <col min="6660" max="6660" width="10.7109375" style="320" customWidth="1"/>
    <col min="6661" max="6661" width="12.7109375" style="320" customWidth="1"/>
    <col min="6662" max="6663" width="10.7109375" style="320" customWidth="1"/>
    <col min="6664" max="6670" width="11.42578125" style="320"/>
    <col min="6671" max="6671" width="13.28515625" style="320" customWidth="1"/>
    <col min="6672" max="6913" width="11.42578125" style="320"/>
    <col min="6914" max="6914" width="36.7109375" style="320" customWidth="1"/>
    <col min="6915" max="6915" width="12.7109375" style="320" customWidth="1"/>
    <col min="6916" max="6916" width="10.7109375" style="320" customWidth="1"/>
    <col min="6917" max="6917" width="12.7109375" style="320" customWidth="1"/>
    <col min="6918" max="6919" width="10.7109375" style="320" customWidth="1"/>
    <col min="6920" max="6926" width="11.42578125" style="320"/>
    <col min="6927" max="6927" width="13.28515625" style="320" customWidth="1"/>
    <col min="6928" max="7169" width="11.42578125" style="320"/>
    <col min="7170" max="7170" width="36.7109375" style="320" customWidth="1"/>
    <col min="7171" max="7171" width="12.7109375" style="320" customWidth="1"/>
    <col min="7172" max="7172" width="10.7109375" style="320" customWidth="1"/>
    <col min="7173" max="7173" width="12.7109375" style="320" customWidth="1"/>
    <col min="7174" max="7175" width="10.7109375" style="320" customWidth="1"/>
    <col min="7176" max="7182" width="11.42578125" style="320"/>
    <col min="7183" max="7183" width="13.28515625" style="320" customWidth="1"/>
    <col min="7184" max="7425" width="11.42578125" style="320"/>
    <col min="7426" max="7426" width="36.7109375" style="320" customWidth="1"/>
    <col min="7427" max="7427" width="12.7109375" style="320" customWidth="1"/>
    <col min="7428" max="7428" width="10.7109375" style="320" customWidth="1"/>
    <col min="7429" max="7429" width="12.7109375" style="320" customWidth="1"/>
    <col min="7430" max="7431" width="10.7109375" style="320" customWidth="1"/>
    <col min="7432" max="7438" width="11.42578125" style="320"/>
    <col min="7439" max="7439" width="13.28515625" style="320" customWidth="1"/>
    <col min="7440" max="7681" width="11.42578125" style="320"/>
    <col min="7682" max="7682" width="36.7109375" style="320" customWidth="1"/>
    <col min="7683" max="7683" width="12.7109375" style="320" customWidth="1"/>
    <col min="7684" max="7684" width="10.7109375" style="320" customWidth="1"/>
    <col min="7685" max="7685" width="12.7109375" style="320" customWidth="1"/>
    <col min="7686" max="7687" width="10.7109375" style="320" customWidth="1"/>
    <col min="7688" max="7694" width="11.42578125" style="320"/>
    <col min="7695" max="7695" width="13.28515625" style="320" customWidth="1"/>
    <col min="7696" max="7937" width="11.42578125" style="320"/>
    <col min="7938" max="7938" width="36.7109375" style="320" customWidth="1"/>
    <col min="7939" max="7939" width="12.7109375" style="320" customWidth="1"/>
    <col min="7940" max="7940" width="10.7109375" style="320" customWidth="1"/>
    <col min="7941" max="7941" width="12.7109375" style="320" customWidth="1"/>
    <col min="7942" max="7943" width="10.7109375" style="320" customWidth="1"/>
    <col min="7944" max="7950" width="11.42578125" style="320"/>
    <col min="7951" max="7951" width="13.28515625" style="320" customWidth="1"/>
    <col min="7952" max="8193" width="11.42578125" style="320"/>
    <col min="8194" max="8194" width="36.7109375" style="320" customWidth="1"/>
    <col min="8195" max="8195" width="12.7109375" style="320" customWidth="1"/>
    <col min="8196" max="8196" width="10.7109375" style="320" customWidth="1"/>
    <col min="8197" max="8197" width="12.7109375" style="320" customWidth="1"/>
    <col min="8198" max="8199" width="10.7109375" style="320" customWidth="1"/>
    <col min="8200" max="8206" width="11.42578125" style="320"/>
    <col min="8207" max="8207" width="13.28515625" style="320" customWidth="1"/>
    <col min="8208" max="8449" width="11.42578125" style="320"/>
    <col min="8450" max="8450" width="36.7109375" style="320" customWidth="1"/>
    <col min="8451" max="8451" width="12.7109375" style="320" customWidth="1"/>
    <col min="8452" max="8452" width="10.7109375" style="320" customWidth="1"/>
    <col min="8453" max="8453" width="12.7109375" style="320" customWidth="1"/>
    <col min="8454" max="8455" width="10.7109375" style="320" customWidth="1"/>
    <col min="8456" max="8462" width="11.42578125" style="320"/>
    <col min="8463" max="8463" width="13.28515625" style="320" customWidth="1"/>
    <col min="8464" max="8705" width="11.42578125" style="320"/>
    <col min="8706" max="8706" width="36.7109375" style="320" customWidth="1"/>
    <col min="8707" max="8707" width="12.7109375" style="320" customWidth="1"/>
    <col min="8708" max="8708" width="10.7109375" style="320" customWidth="1"/>
    <col min="8709" max="8709" width="12.7109375" style="320" customWidth="1"/>
    <col min="8710" max="8711" width="10.7109375" style="320" customWidth="1"/>
    <col min="8712" max="8718" width="11.42578125" style="320"/>
    <col min="8719" max="8719" width="13.28515625" style="320" customWidth="1"/>
    <col min="8720" max="8961" width="11.42578125" style="320"/>
    <col min="8962" max="8962" width="36.7109375" style="320" customWidth="1"/>
    <col min="8963" max="8963" width="12.7109375" style="320" customWidth="1"/>
    <col min="8964" max="8964" width="10.7109375" style="320" customWidth="1"/>
    <col min="8965" max="8965" width="12.7109375" style="320" customWidth="1"/>
    <col min="8966" max="8967" width="10.7109375" style="320" customWidth="1"/>
    <col min="8968" max="8974" width="11.42578125" style="320"/>
    <col min="8975" max="8975" width="13.28515625" style="320" customWidth="1"/>
    <col min="8976" max="9217" width="11.42578125" style="320"/>
    <col min="9218" max="9218" width="36.7109375" style="320" customWidth="1"/>
    <col min="9219" max="9219" width="12.7109375" style="320" customWidth="1"/>
    <col min="9220" max="9220" width="10.7109375" style="320" customWidth="1"/>
    <col min="9221" max="9221" width="12.7109375" style="320" customWidth="1"/>
    <col min="9222" max="9223" width="10.7109375" style="320" customWidth="1"/>
    <col min="9224" max="9230" width="11.42578125" style="320"/>
    <col min="9231" max="9231" width="13.28515625" style="320" customWidth="1"/>
    <col min="9232" max="9473" width="11.42578125" style="320"/>
    <col min="9474" max="9474" width="36.7109375" style="320" customWidth="1"/>
    <col min="9475" max="9475" width="12.7109375" style="320" customWidth="1"/>
    <col min="9476" max="9476" width="10.7109375" style="320" customWidth="1"/>
    <col min="9477" max="9477" width="12.7109375" style="320" customWidth="1"/>
    <col min="9478" max="9479" width="10.7109375" style="320" customWidth="1"/>
    <col min="9480" max="9486" width="11.42578125" style="320"/>
    <col min="9487" max="9487" width="13.28515625" style="320" customWidth="1"/>
    <col min="9488" max="9729" width="11.42578125" style="320"/>
    <col min="9730" max="9730" width="36.7109375" style="320" customWidth="1"/>
    <col min="9731" max="9731" width="12.7109375" style="320" customWidth="1"/>
    <col min="9732" max="9732" width="10.7109375" style="320" customWidth="1"/>
    <col min="9733" max="9733" width="12.7109375" style="320" customWidth="1"/>
    <col min="9734" max="9735" width="10.7109375" style="320" customWidth="1"/>
    <col min="9736" max="9742" width="11.42578125" style="320"/>
    <col min="9743" max="9743" width="13.28515625" style="320" customWidth="1"/>
    <col min="9744" max="9985" width="11.42578125" style="320"/>
    <col min="9986" max="9986" width="36.7109375" style="320" customWidth="1"/>
    <col min="9987" max="9987" width="12.7109375" style="320" customWidth="1"/>
    <col min="9988" max="9988" width="10.7109375" style="320" customWidth="1"/>
    <col min="9989" max="9989" width="12.7109375" style="320" customWidth="1"/>
    <col min="9990" max="9991" width="10.7109375" style="320" customWidth="1"/>
    <col min="9992" max="9998" width="11.42578125" style="320"/>
    <col min="9999" max="9999" width="13.28515625" style="320" customWidth="1"/>
    <col min="10000" max="10241" width="11.42578125" style="320"/>
    <col min="10242" max="10242" width="36.7109375" style="320" customWidth="1"/>
    <col min="10243" max="10243" width="12.7109375" style="320" customWidth="1"/>
    <col min="10244" max="10244" width="10.7109375" style="320" customWidth="1"/>
    <col min="10245" max="10245" width="12.7109375" style="320" customWidth="1"/>
    <col min="10246" max="10247" width="10.7109375" style="320" customWidth="1"/>
    <col min="10248" max="10254" width="11.42578125" style="320"/>
    <col min="10255" max="10255" width="13.28515625" style="320" customWidth="1"/>
    <col min="10256" max="10497" width="11.42578125" style="320"/>
    <col min="10498" max="10498" width="36.7109375" style="320" customWidth="1"/>
    <col min="10499" max="10499" width="12.7109375" style="320" customWidth="1"/>
    <col min="10500" max="10500" width="10.7109375" style="320" customWidth="1"/>
    <col min="10501" max="10501" width="12.7109375" style="320" customWidth="1"/>
    <col min="10502" max="10503" width="10.7109375" style="320" customWidth="1"/>
    <col min="10504" max="10510" width="11.42578125" style="320"/>
    <col min="10511" max="10511" width="13.28515625" style="320" customWidth="1"/>
    <col min="10512" max="10753" width="11.42578125" style="320"/>
    <col min="10754" max="10754" width="36.7109375" style="320" customWidth="1"/>
    <col min="10755" max="10755" width="12.7109375" style="320" customWidth="1"/>
    <col min="10756" max="10756" width="10.7109375" style="320" customWidth="1"/>
    <col min="10757" max="10757" width="12.7109375" style="320" customWidth="1"/>
    <col min="10758" max="10759" width="10.7109375" style="320" customWidth="1"/>
    <col min="10760" max="10766" width="11.42578125" style="320"/>
    <col min="10767" max="10767" width="13.28515625" style="320" customWidth="1"/>
    <col min="10768" max="11009" width="11.42578125" style="320"/>
    <col min="11010" max="11010" width="36.7109375" style="320" customWidth="1"/>
    <col min="11011" max="11011" width="12.7109375" style="320" customWidth="1"/>
    <col min="11012" max="11012" width="10.7109375" style="320" customWidth="1"/>
    <col min="11013" max="11013" width="12.7109375" style="320" customWidth="1"/>
    <col min="11014" max="11015" width="10.7109375" style="320" customWidth="1"/>
    <col min="11016" max="11022" width="11.42578125" style="320"/>
    <col min="11023" max="11023" width="13.28515625" style="320" customWidth="1"/>
    <col min="11024" max="11265" width="11.42578125" style="320"/>
    <col min="11266" max="11266" width="36.7109375" style="320" customWidth="1"/>
    <col min="11267" max="11267" width="12.7109375" style="320" customWidth="1"/>
    <col min="11268" max="11268" width="10.7109375" style="320" customWidth="1"/>
    <col min="11269" max="11269" width="12.7109375" style="320" customWidth="1"/>
    <col min="11270" max="11271" width="10.7109375" style="320" customWidth="1"/>
    <col min="11272" max="11278" width="11.42578125" style="320"/>
    <col min="11279" max="11279" width="13.28515625" style="320" customWidth="1"/>
    <col min="11280" max="11521" width="11.42578125" style="320"/>
    <col min="11522" max="11522" width="36.7109375" style="320" customWidth="1"/>
    <col min="11523" max="11523" width="12.7109375" style="320" customWidth="1"/>
    <col min="11524" max="11524" width="10.7109375" style="320" customWidth="1"/>
    <col min="11525" max="11525" width="12.7109375" style="320" customWidth="1"/>
    <col min="11526" max="11527" width="10.7109375" style="320" customWidth="1"/>
    <col min="11528" max="11534" width="11.42578125" style="320"/>
    <col min="11535" max="11535" width="13.28515625" style="320" customWidth="1"/>
    <col min="11536" max="11777" width="11.42578125" style="320"/>
    <col min="11778" max="11778" width="36.7109375" style="320" customWidth="1"/>
    <col min="11779" max="11779" width="12.7109375" style="320" customWidth="1"/>
    <col min="11780" max="11780" width="10.7109375" style="320" customWidth="1"/>
    <col min="11781" max="11781" width="12.7109375" style="320" customWidth="1"/>
    <col min="11782" max="11783" width="10.7109375" style="320" customWidth="1"/>
    <col min="11784" max="11790" width="11.42578125" style="320"/>
    <col min="11791" max="11791" width="13.28515625" style="320" customWidth="1"/>
    <col min="11792" max="12033" width="11.42578125" style="320"/>
    <col min="12034" max="12034" width="36.7109375" style="320" customWidth="1"/>
    <col min="12035" max="12035" width="12.7109375" style="320" customWidth="1"/>
    <col min="12036" max="12036" width="10.7109375" style="320" customWidth="1"/>
    <col min="12037" max="12037" width="12.7109375" style="320" customWidth="1"/>
    <col min="12038" max="12039" width="10.7109375" style="320" customWidth="1"/>
    <col min="12040" max="12046" width="11.42578125" style="320"/>
    <col min="12047" max="12047" width="13.28515625" style="320" customWidth="1"/>
    <col min="12048" max="12289" width="11.42578125" style="320"/>
    <col min="12290" max="12290" width="36.7109375" style="320" customWidth="1"/>
    <col min="12291" max="12291" width="12.7109375" style="320" customWidth="1"/>
    <col min="12292" max="12292" width="10.7109375" style="320" customWidth="1"/>
    <col min="12293" max="12293" width="12.7109375" style="320" customWidth="1"/>
    <col min="12294" max="12295" width="10.7109375" style="320" customWidth="1"/>
    <col min="12296" max="12302" width="11.42578125" style="320"/>
    <col min="12303" max="12303" width="13.28515625" style="320" customWidth="1"/>
    <col min="12304" max="12545" width="11.42578125" style="320"/>
    <col min="12546" max="12546" width="36.7109375" style="320" customWidth="1"/>
    <col min="12547" max="12547" width="12.7109375" style="320" customWidth="1"/>
    <col min="12548" max="12548" width="10.7109375" style="320" customWidth="1"/>
    <col min="12549" max="12549" width="12.7109375" style="320" customWidth="1"/>
    <col min="12550" max="12551" width="10.7109375" style="320" customWidth="1"/>
    <col min="12552" max="12558" width="11.42578125" style="320"/>
    <col min="12559" max="12559" width="13.28515625" style="320" customWidth="1"/>
    <col min="12560" max="12801" width="11.42578125" style="320"/>
    <col min="12802" max="12802" width="36.7109375" style="320" customWidth="1"/>
    <col min="12803" max="12803" width="12.7109375" style="320" customWidth="1"/>
    <col min="12804" max="12804" width="10.7109375" style="320" customWidth="1"/>
    <col min="12805" max="12805" width="12.7109375" style="320" customWidth="1"/>
    <col min="12806" max="12807" width="10.7109375" style="320" customWidth="1"/>
    <col min="12808" max="12814" width="11.42578125" style="320"/>
    <col min="12815" max="12815" width="13.28515625" style="320" customWidth="1"/>
    <col min="12816" max="13057" width="11.42578125" style="320"/>
    <col min="13058" max="13058" width="36.7109375" style="320" customWidth="1"/>
    <col min="13059" max="13059" width="12.7109375" style="320" customWidth="1"/>
    <col min="13060" max="13060" width="10.7109375" style="320" customWidth="1"/>
    <col min="13061" max="13061" width="12.7109375" style="320" customWidth="1"/>
    <col min="13062" max="13063" width="10.7109375" style="320" customWidth="1"/>
    <col min="13064" max="13070" width="11.42578125" style="320"/>
    <col min="13071" max="13071" width="13.28515625" style="320" customWidth="1"/>
    <col min="13072" max="13313" width="11.42578125" style="320"/>
    <col min="13314" max="13314" width="36.7109375" style="320" customWidth="1"/>
    <col min="13315" max="13315" width="12.7109375" style="320" customWidth="1"/>
    <col min="13316" max="13316" width="10.7109375" style="320" customWidth="1"/>
    <col min="13317" max="13317" width="12.7109375" style="320" customWidth="1"/>
    <col min="13318" max="13319" width="10.7109375" style="320" customWidth="1"/>
    <col min="13320" max="13326" width="11.42578125" style="320"/>
    <col min="13327" max="13327" width="13.28515625" style="320" customWidth="1"/>
    <col min="13328" max="13569" width="11.42578125" style="320"/>
    <col min="13570" max="13570" width="36.7109375" style="320" customWidth="1"/>
    <col min="13571" max="13571" width="12.7109375" style="320" customWidth="1"/>
    <col min="13572" max="13572" width="10.7109375" style="320" customWidth="1"/>
    <col min="13573" max="13573" width="12.7109375" style="320" customWidth="1"/>
    <col min="13574" max="13575" width="10.7109375" style="320" customWidth="1"/>
    <col min="13576" max="13582" width="11.42578125" style="320"/>
    <col min="13583" max="13583" width="13.28515625" style="320" customWidth="1"/>
    <col min="13584" max="13825" width="11.42578125" style="320"/>
    <col min="13826" max="13826" width="36.7109375" style="320" customWidth="1"/>
    <col min="13827" max="13827" width="12.7109375" style="320" customWidth="1"/>
    <col min="13828" max="13828" width="10.7109375" style="320" customWidth="1"/>
    <col min="13829" max="13829" width="12.7109375" style="320" customWidth="1"/>
    <col min="13830" max="13831" width="10.7109375" style="320" customWidth="1"/>
    <col min="13832" max="13838" width="11.42578125" style="320"/>
    <col min="13839" max="13839" width="13.28515625" style="320" customWidth="1"/>
    <col min="13840" max="14081" width="11.42578125" style="320"/>
    <col min="14082" max="14082" width="36.7109375" style="320" customWidth="1"/>
    <col min="14083" max="14083" width="12.7109375" style="320" customWidth="1"/>
    <col min="14084" max="14084" width="10.7109375" style="320" customWidth="1"/>
    <col min="14085" max="14085" width="12.7109375" style="320" customWidth="1"/>
    <col min="14086" max="14087" width="10.7109375" style="320" customWidth="1"/>
    <col min="14088" max="14094" width="11.42578125" style="320"/>
    <col min="14095" max="14095" width="13.28515625" style="320" customWidth="1"/>
    <col min="14096" max="14337" width="11.42578125" style="320"/>
    <col min="14338" max="14338" width="36.7109375" style="320" customWidth="1"/>
    <col min="14339" max="14339" width="12.7109375" style="320" customWidth="1"/>
    <col min="14340" max="14340" width="10.7109375" style="320" customWidth="1"/>
    <col min="14341" max="14341" width="12.7109375" style="320" customWidth="1"/>
    <col min="14342" max="14343" width="10.7109375" style="320" customWidth="1"/>
    <col min="14344" max="14350" width="11.42578125" style="320"/>
    <col min="14351" max="14351" width="13.28515625" style="320" customWidth="1"/>
    <col min="14352" max="14593" width="11.42578125" style="320"/>
    <col min="14594" max="14594" width="36.7109375" style="320" customWidth="1"/>
    <col min="14595" max="14595" width="12.7109375" style="320" customWidth="1"/>
    <col min="14596" max="14596" width="10.7109375" style="320" customWidth="1"/>
    <col min="14597" max="14597" width="12.7109375" style="320" customWidth="1"/>
    <col min="14598" max="14599" width="10.7109375" style="320" customWidth="1"/>
    <col min="14600" max="14606" width="11.42578125" style="320"/>
    <col min="14607" max="14607" width="13.28515625" style="320" customWidth="1"/>
    <col min="14608" max="14849" width="11.42578125" style="320"/>
    <col min="14850" max="14850" width="36.7109375" style="320" customWidth="1"/>
    <col min="14851" max="14851" width="12.7109375" style="320" customWidth="1"/>
    <col min="14852" max="14852" width="10.7109375" style="320" customWidth="1"/>
    <col min="14853" max="14853" width="12.7109375" style="320" customWidth="1"/>
    <col min="14854" max="14855" width="10.7109375" style="320" customWidth="1"/>
    <col min="14856" max="14862" width="11.42578125" style="320"/>
    <col min="14863" max="14863" width="13.28515625" style="320" customWidth="1"/>
    <col min="14864" max="15105" width="11.42578125" style="320"/>
    <col min="15106" max="15106" width="36.7109375" style="320" customWidth="1"/>
    <col min="15107" max="15107" width="12.7109375" style="320" customWidth="1"/>
    <col min="15108" max="15108" width="10.7109375" style="320" customWidth="1"/>
    <col min="15109" max="15109" width="12.7109375" style="320" customWidth="1"/>
    <col min="15110" max="15111" width="10.7109375" style="320" customWidth="1"/>
    <col min="15112" max="15118" width="11.42578125" style="320"/>
    <col min="15119" max="15119" width="13.28515625" style="320" customWidth="1"/>
    <col min="15120" max="15361" width="11.42578125" style="320"/>
    <col min="15362" max="15362" width="36.7109375" style="320" customWidth="1"/>
    <col min="15363" max="15363" width="12.7109375" style="320" customWidth="1"/>
    <col min="15364" max="15364" width="10.7109375" style="320" customWidth="1"/>
    <col min="15365" max="15365" width="12.7109375" style="320" customWidth="1"/>
    <col min="15366" max="15367" width="10.7109375" style="320" customWidth="1"/>
    <col min="15368" max="15374" width="11.42578125" style="320"/>
    <col min="15375" max="15375" width="13.28515625" style="320" customWidth="1"/>
    <col min="15376" max="15617" width="11.42578125" style="320"/>
    <col min="15618" max="15618" width="36.7109375" style="320" customWidth="1"/>
    <col min="15619" max="15619" width="12.7109375" style="320" customWidth="1"/>
    <col min="15620" max="15620" width="10.7109375" style="320" customWidth="1"/>
    <col min="15621" max="15621" width="12.7109375" style="320" customWidth="1"/>
    <col min="15622" max="15623" width="10.7109375" style="320" customWidth="1"/>
    <col min="15624" max="15630" width="11.42578125" style="320"/>
    <col min="15631" max="15631" width="13.28515625" style="320" customWidth="1"/>
    <col min="15632" max="15873" width="11.42578125" style="320"/>
    <col min="15874" max="15874" width="36.7109375" style="320" customWidth="1"/>
    <col min="15875" max="15875" width="12.7109375" style="320" customWidth="1"/>
    <col min="15876" max="15876" width="10.7109375" style="320" customWidth="1"/>
    <col min="15877" max="15877" width="12.7109375" style="320" customWidth="1"/>
    <col min="15878" max="15879" width="10.7109375" style="320" customWidth="1"/>
    <col min="15880" max="15886" width="11.42578125" style="320"/>
    <col min="15887" max="15887" width="13.28515625" style="320" customWidth="1"/>
    <col min="15888" max="16129" width="11.42578125" style="320"/>
    <col min="16130" max="16130" width="36.7109375" style="320" customWidth="1"/>
    <col min="16131" max="16131" width="12.7109375" style="320" customWidth="1"/>
    <col min="16132" max="16132" width="10.7109375" style="320" customWidth="1"/>
    <col min="16133" max="16133" width="12.7109375" style="320" customWidth="1"/>
    <col min="16134" max="16135" width="10.7109375" style="320" customWidth="1"/>
    <col min="16136" max="16142" width="11.42578125" style="320"/>
    <col min="16143" max="16143" width="13.28515625" style="320" customWidth="1"/>
    <col min="16144" max="16384" width="11.42578125" style="320"/>
  </cols>
  <sheetData>
    <row r="1" spans="2:14" ht="26.25">
      <c r="B1" s="350"/>
    </row>
    <row r="7" spans="2:14" ht="33.75" customHeight="1">
      <c r="B7" s="644" t="s">
        <v>261</v>
      </c>
      <c r="C7" s="645"/>
      <c r="D7" s="645"/>
      <c r="E7" s="645"/>
      <c r="F7" s="645"/>
      <c r="G7" s="646"/>
      <c r="I7" s="644" t="s">
        <v>262</v>
      </c>
      <c r="J7" s="645"/>
      <c r="K7" s="645"/>
      <c r="L7" s="645"/>
      <c r="M7" s="645"/>
      <c r="N7" s="646"/>
    </row>
    <row r="8" spans="2:14" ht="41.25" customHeight="1">
      <c r="B8" s="322" t="s">
        <v>206</v>
      </c>
      <c r="C8" s="323" t="str">
        <f>actualizaciones!$A$3</f>
        <v>acumulado agosto 2009</v>
      </c>
      <c r="D8" s="324" t="s">
        <v>18</v>
      </c>
      <c r="E8" s="323" t="str">
        <f>actualizaciones!$A$2</f>
        <v xml:space="preserve">acumulado agosto 2010 </v>
      </c>
      <c r="F8" s="324" t="s">
        <v>18</v>
      </c>
      <c r="G8" s="324" t="s">
        <v>19</v>
      </c>
      <c r="I8" s="322" t="s">
        <v>206</v>
      </c>
      <c r="J8" s="323" t="str">
        <f>actualizaciones!$A$3</f>
        <v>acumulado agosto 2009</v>
      </c>
      <c r="K8" s="324" t="s">
        <v>18</v>
      </c>
      <c r="L8" s="323" t="str">
        <f>actualizaciones!$A$2</f>
        <v xml:space="preserve">acumulado agosto 2010 </v>
      </c>
      <c r="M8" s="324" t="s">
        <v>18</v>
      </c>
      <c r="N8" s="324" t="s">
        <v>19</v>
      </c>
    </row>
    <row r="9" spans="2:14">
      <c r="B9" s="325" t="s">
        <v>207</v>
      </c>
      <c r="C9" s="351"/>
      <c r="D9" s="352"/>
      <c r="E9" s="351"/>
      <c r="F9" s="351"/>
      <c r="G9" s="352"/>
      <c r="I9" s="325" t="s">
        <v>207</v>
      </c>
      <c r="J9" s="351"/>
      <c r="K9" s="352"/>
      <c r="L9" s="351"/>
      <c r="M9" s="351"/>
      <c r="N9" s="352"/>
    </row>
    <row r="10" spans="2:14">
      <c r="B10" s="353" t="s">
        <v>20</v>
      </c>
      <c r="C10" s="354">
        <v>1116098</v>
      </c>
      <c r="D10" s="355">
        <f>C10/$C$10</f>
        <v>1</v>
      </c>
      <c r="E10" s="354">
        <v>1143927</v>
      </c>
      <c r="F10" s="355">
        <f>E10/$E$10</f>
        <v>1</v>
      </c>
      <c r="G10" s="355">
        <f>(E10-C10)/C10</f>
        <v>2.4934190366795748E-2</v>
      </c>
      <c r="I10" s="353" t="s">
        <v>20</v>
      </c>
      <c r="J10" s="354">
        <v>943283</v>
      </c>
      <c r="K10" s="355">
        <f>J10/$C$10</f>
        <v>0.84516144639628421</v>
      </c>
      <c r="L10" s="354">
        <v>956809</v>
      </c>
      <c r="M10" s="355">
        <f>L10/$E$10</f>
        <v>0.83642487676224098</v>
      </c>
      <c r="N10" s="355">
        <f>(L10-J10)/J10</f>
        <v>1.4339281000505681E-2</v>
      </c>
    </row>
    <row r="11" spans="2:14">
      <c r="B11" s="325" t="s">
        <v>209</v>
      </c>
      <c r="C11" s="351"/>
      <c r="D11" s="326"/>
      <c r="E11" s="351"/>
      <c r="F11" s="356"/>
      <c r="G11" s="357"/>
      <c r="I11" s="325" t="s">
        <v>209</v>
      </c>
      <c r="J11" s="351"/>
      <c r="K11" s="326"/>
      <c r="L11" s="351"/>
      <c r="M11" s="356"/>
      <c r="N11" s="357"/>
    </row>
    <row r="12" spans="2:14">
      <c r="B12" s="343" t="s">
        <v>210</v>
      </c>
      <c r="C12" s="358">
        <v>708393</v>
      </c>
      <c r="D12" s="359">
        <f>C12/$C$10</f>
        <v>0.63470501694295667</v>
      </c>
      <c r="E12" s="358">
        <v>752704</v>
      </c>
      <c r="F12" s="359">
        <f>E12/$E$10</f>
        <v>0.65800002972217631</v>
      </c>
      <c r="G12" s="360">
        <f>(E12-C12)/C12</f>
        <v>6.2551436843672939E-2</v>
      </c>
      <c r="I12" s="343" t="s">
        <v>210</v>
      </c>
      <c r="J12" s="358">
        <v>401702</v>
      </c>
      <c r="K12" s="359">
        <f>J12/$C$10</f>
        <v>0.3599164231097986</v>
      </c>
      <c r="L12" s="358">
        <v>437008</v>
      </c>
      <c r="M12" s="359">
        <f>L12/$E$10</f>
        <v>0.38202437742967865</v>
      </c>
      <c r="N12" s="360">
        <f>(L12-J12)/J12</f>
        <v>8.7891023694181253E-2</v>
      </c>
    </row>
    <row r="13" spans="2:14">
      <c r="B13" s="343" t="s">
        <v>211</v>
      </c>
      <c r="C13" s="361">
        <v>96778</v>
      </c>
      <c r="D13" s="362">
        <f>C13/$C$10</f>
        <v>8.6711023583950511E-2</v>
      </c>
      <c r="E13" s="361">
        <v>108595</v>
      </c>
      <c r="F13" s="362">
        <f>E13/$E$10</f>
        <v>9.4931757008969983E-2</v>
      </c>
      <c r="G13" s="363">
        <f>(E13-C13)/C13</f>
        <v>0.12210419723490876</v>
      </c>
      <c r="I13" s="343" t="s">
        <v>211</v>
      </c>
      <c r="J13" s="361">
        <v>47440</v>
      </c>
      <c r="K13" s="362">
        <f>J13/$C$10</f>
        <v>4.2505228035530931E-2</v>
      </c>
      <c r="L13" s="361">
        <v>51385</v>
      </c>
      <c r="M13" s="362">
        <f>L13/$E$10</f>
        <v>4.4919824429356069E-2</v>
      </c>
      <c r="N13" s="363">
        <f>(L13-J13)/J13</f>
        <v>8.3157672849915681E-2</v>
      </c>
    </row>
    <row r="14" spans="2:14">
      <c r="B14" s="343" t="s">
        <v>212</v>
      </c>
      <c r="C14" s="361">
        <v>473827</v>
      </c>
      <c r="D14" s="362">
        <f>C14/$C$10</f>
        <v>0.42453888457823596</v>
      </c>
      <c r="E14" s="361">
        <v>515799</v>
      </c>
      <c r="F14" s="362">
        <f>E14/$E$10</f>
        <v>0.4509020243424624</v>
      </c>
      <c r="G14" s="363">
        <f>(E14-C14)/C14</f>
        <v>8.8580853349429223E-2</v>
      </c>
      <c r="I14" s="343" t="s">
        <v>212</v>
      </c>
      <c r="J14" s="361">
        <v>223750</v>
      </c>
      <c r="K14" s="362">
        <f>J14/$C$10</f>
        <v>0.20047522708579354</v>
      </c>
      <c r="L14" s="361">
        <v>252986</v>
      </c>
      <c r="M14" s="362">
        <f>L14/$E$10</f>
        <v>0.22115572060105235</v>
      </c>
      <c r="N14" s="363">
        <f>(L14-J14)/J14</f>
        <v>0.13066368715083798</v>
      </c>
    </row>
    <row r="15" spans="2:14">
      <c r="B15" s="343" t="s">
        <v>213</v>
      </c>
      <c r="C15" s="361">
        <v>126727</v>
      </c>
      <c r="D15" s="362">
        <f>C15/$C$10</f>
        <v>0.11354468872805076</v>
      </c>
      <c r="E15" s="361">
        <v>116801</v>
      </c>
      <c r="F15" s="362">
        <f>E15/$E$10</f>
        <v>0.10210529168382249</v>
      </c>
      <c r="G15" s="363">
        <f>(E15-C15)/C15</f>
        <v>-7.8325850055631391E-2</v>
      </c>
      <c r="I15" s="343" t="s">
        <v>213</v>
      </c>
      <c r="J15" s="361">
        <v>121883</v>
      </c>
      <c r="K15" s="362">
        <f>J15/$C$10</f>
        <v>0.10920456805764368</v>
      </c>
      <c r="L15" s="361">
        <v>123391</v>
      </c>
      <c r="M15" s="362">
        <f>L15/$E$10</f>
        <v>0.10786614880145325</v>
      </c>
      <c r="N15" s="363">
        <f>(L15-J15)/J15</f>
        <v>1.2372521188352765E-2</v>
      </c>
    </row>
    <row r="16" spans="2:14">
      <c r="B16" s="343" t="s">
        <v>214</v>
      </c>
      <c r="C16" s="361">
        <v>11061</v>
      </c>
      <c r="D16" s="362">
        <f>C16/$C$10</f>
        <v>9.9104200527193841E-3</v>
      </c>
      <c r="E16" s="361">
        <v>11509</v>
      </c>
      <c r="F16" s="362">
        <f>E16/$E$10</f>
        <v>1.0060956686921455E-2</v>
      </c>
      <c r="G16" s="363">
        <f>(E16-C16)/C16</f>
        <v>4.050266702829762E-2</v>
      </c>
      <c r="I16" s="343" t="s">
        <v>214</v>
      </c>
      <c r="J16" s="361">
        <v>8629</v>
      </c>
      <c r="K16" s="362">
        <f>J16/$C$10</f>
        <v>7.7313999308304465E-3</v>
      </c>
      <c r="L16" s="361">
        <v>9246</v>
      </c>
      <c r="M16" s="362">
        <f>L16/$E$10</f>
        <v>8.0826835978169941E-3</v>
      </c>
      <c r="N16" s="363">
        <f>(L16-J16)/J16</f>
        <v>7.1503071039517904E-2</v>
      </c>
    </row>
    <row r="17" spans="2:16">
      <c r="B17" s="325" t="s">
        <v>215</v>
      </c>
      <c r="C17" s="326"/>
      <c r="D17" s="326"/>
      <c r="E17" s="326"/>
      <c r="F17" s="364"/>
      <c r="G17" s="365"/>
      <c r="I17" s="325" t="s">
        <v>215</v>
      </c>
      <c r="J17" s="326"/>
      <c r="K17" s="326"/>
      <c r="L17" s="326"/>
      <c r="M17" s="364"/>
      <c r="N17" s="365"/>
    </row>
    <row r="18" spans="2:16">
      <c r="B18" s="366" t="s">
        <v>216</v>
      </c>
      <c r="C18" s="367">
        <v>407705</v>
      </c>
      <c r="D18" s="359">
        <f>C18/$C$10</f>
        <v>0.36529498305704339</v>
      </c>
      <c r="E18" s="367">
        <v>391223</v>
      </c>
      <c r="F18" s="362">
        <f>E18/$E$10</f>
        <v>0.34199997027782369</v>
      </c>
      <c r="G18" s="368">
        <f>(E18-C18)/C18</f>
        <v>-4.04262886155431E-2</v>
      </c>
      <c r="I18" s="366" t="s">
        <v>216</v>
      </c>
      <c r="J18" s="367">
        <v>541581</v>
      </c>
      <c r="K18" s="359">
        <f>J18/$C$10</f>
        <v>0.48524502328648561</v>
      </c>
      <c r="L18" s="367">
        <v>519801</v>
      </c>
      <c r="M18" s="362">
        <f>L18/$E$10</f>
        <v>0.45440049933256232</v>
      </c>
      <c r="N18" s="368">
        <f>(L18-J18)/J18</f>
        <v>-4.0215591019625872E-2</v>
      </c>
    </row>
    <row r="19" spans="2:16">
      <c r="B19" s="647" t="s">
        <v>75</v>
      </c>
      <c r="C19" s="648"/>
      <c r="D19" s="648"/>
      <c r="E19" s="648"/>
      <c r="F19" s="648"/>
      <c r="G19" s="649"/>
      <c r="I19" s="647" t="s">
        <v>75</v>
      </c>
      <c r="J19" s="648"/>
      <c r="K19" s="648"/>
      <c r="L19" s="648"/>
      <c r="M19" s="648"/>
      <c r="N19" s="649"/>
    </row>
    <row r="20" spans="2:16" ht="20.100000000000001" customHeight="1" thickBot="1"/>
    <row r="21" spans="2:16" ht="38.25" customHeight="1" thickBot="1">
      <c r="B21" s="644" t="s">
        <v>263</v>
      </c>
      <c r="C21" s="645"/>
      <c r="D21" s="645"/>
      <c r="E21" s="645"/>
      <c r="F21" s="645"/>
      <c r="G21" s="646"/>
      <c r="I21" s="644" t="s">
        <v>264</v>
      </c>
      <c r="J21" s="645"/>
      <c r="K21" s="645"/>
      <c r="L21" s="645"/>
      <c r="M21" s="645"/>
      <c r="N21" s="646"/>
      <c r="P21" s="43" t="s">
        <v>40</v>
      </c>
    </row>
    <row r="22" spans="2:16" ht="33.75" customHeight="1">
      <c r="B22" s="322" t="s">
        <v>206</v>
      </c>
      <c r="C22" s="323" t="str">
        <f>actualizaciones!$A$3</f>
        <v>acumulado agosto 2009</v>
      </c>
      <c r="D22" s="324" t="s">
        <v>18</v>
      </c>
      <c r="E22" s="323" t="str">
        <f>actualizaciones!$A$2</f>
        <v xml:space="preserve">acumulado agosto 2010 </v>
      </c>
      <c r="F22" s="324" t="s">
        <v>18</v>
      </c>
      <c r="G22" s="324" t="s">
        <v>19</v>
      </c>
      <c r="I22" s="322" t="s">
        <v>206</v>
      </c>
      <c r="J22" s="323" t="str">
        <f>actualizaciones!$A$3</f>
        <v>acumulado agosto 2009</v>
      </c>
      <c r="K22" s="324" t="s">
        <v>18</v>
      </c>
      <c r="L22" s="323" t="str">
        <f>actualizaciones!$A$2</f>
        <v xml:space="preserve">acumulado agosto 2010 </v>
      </c>
      <c r="M22" s="324" t="s">
        <v>18</v>
      </c>
      <c r="N22" s="324" t="s">
        <v>19</v>
      </c>
    </row>
    <row r="23" spans="2:16">
      <c r="B23" s="325" t="s">
        <v>207</v>
      </c>
      <c r="C23" s="351"/>
      <c r="D23" s="352"/>
      <c r="E23" s="351"/>
      <c r="F23" s="351"/>
      <c r="G23" s="352"/>
      <c r="I23" s="325" t="s">
        <v>207</v>
      </c>
      <c r="J23" s="351"/>
      <c r="K23" s="352"/>
      <c r="L23" s="351"/>
      <c r="M23" s="351"/>
      <c r="N23" s="352"/>
    </row>
    <row r="24" spans="2:16">
      <c r="B24" s="353" t="s">
        <v>20</v>
      </c>
      <c r="C24" s="354">
        <v>530769</v>
      </c>
      <c r="D24" s="355">
        <f>C24/$C$10</f>
        <v>0.47555770192223262</v>
      </c>
      <c r="E24" s="354">
        <v>487133</v>
      </c>
      <c r="F24" s="355">
        <f>E24/$E$10</f>
        <v>0.42584273297159697</v>
      </c>
      <c r="G24" s="355">
        <f>(E24-C24)/C24</f>
        <v>-8.221278936787943E-2</v>
      </c>
      <c r="I24" s="353" t="s">
        <v>20</v>
      </c>
      <c r="J24" s="354">
        <v>103365</v>
      </c>
      <c r="K24" s="355">
        <f>J24/$C$10</f>
        <v>9.2612835073622571E-2</v>
      </c>
      <c r="L24" s="354">
        <v>102605</v>
      </c>
      <c r="M24" s="355">
        <f>L24/$E$10</f>
        <v>8.9695408885357195E-2</v>
      </c>
      <c r="N24" s="355">
        <f>(L24-J24)/J24</f>
        <v>-7.3525854979925509E-3</v>
      </c>
    </row>
    <row r="25" spans="2:16">
      <c r="B25" s="325" t="s">
        <v>209</v>
      </c>
      <c r="C25" s="351"/>
      <c r="D25" s="326"/>
      <c r="E25" s="351"/>
      <c r="F25" s="356"/>
      <c r="G25" s="357"/>
      <c r="I25" s="325" t="s">
        <v>209</v>
      </c>
      <c r="J25" s="351"/>
      <c r="K25" s="326"/>
      <c r="L25" s="351"/>
      <c r="M25" s="356"/>
      <c r="N25" s="357"/>
    </row>
    <row r="26" spans="2:16">
      <c r="B26" s="343" t="s">
        <v>210</v>
      </c>
      <c r="C26" s="358">
        <v>351307</v>
      </c>
      <c r="D26" s="359">
        <f>C26/$C$10</f>
        <v>0.3147635781087324</v>
      </c>
      <c r="E26" s="358">
        <v>335645</v>
      </c>
      <c r="F26" s="359">
        <f>E26/$E$10</f>
        <v>0.29341470216193866</v>
      </c>
      <c r="G26" s="360">
        <f>(E26-C26)/C26</f>
        <v>-4.4582089169871365E-2</v>
      </c>
      <c r="I26" s="343" t="s">
        <v>210</v>
      </c>
      <c r="J26" s="358">
        <v>103365</v>
      </c>
      <c r="K26" s="359">
        <f>J26/$C$10</f>
        <v>9.2612835073622571E-2</v>
      </c>
      <c r="L26" s="358">
        <v>102605</v>
      </c>
      <c r="M26" s="359">
        <f>L26/$E$10</f>
        <v>8.9695408885357195E-2</v>
      </c>
      <c r="N26" s="360">
        <f>(L26-J26)/J26</f>
        <v>-7.3525854979925509E-3</v>
      </c>
    </row>
    <row r="27" spans="2:16">
      <c r="B27" s="343" t="s">
        <v>265</v>
      </c>
      <c r="C27" s="361">
        <v>285476</v>
      </c>
      <c r="D27" s="362">
        <f>C27/$C$10</f>
        <v>0.25578040638008492</v>
      </c>
      <c r="E27" s="361">
        <v>279815</v>
      </c>
      <c r="F27" s="362">
        <f>E27/$E$10</f>
        <v>0.24460914026856609</v>
      </c>
      <c r="G27" s="363">
        <f>(E27-C27)/C27</f>
        <v>-1.9830038251902087E-2</v>
      </c>
      <c r="I27" s="343" t="s">
        <v>265</v>
      </c>
      <c r="J27" s="361">
        <v>34569</v>
      </c>
      <c r="K27" s="362">
        <f>J27/$C$10</f>
        <v>3.0973086592754398E-2</v>
      </c>
      <c r="L27" s="361">
        <v>34131</v>
      </c>
      <c r="M27" s="362">
        <f>L27/$E$10</f>
        <v>2.9836694124712505E-2</v>
      </c>
      <c r="N27" s="363">
        <f>(L27-J27)/J27</f>
        <v>-1.2670311550811421E-2</v>
      </c>
    </row>
    <row r="28" spans="2:16">
      <c r="B28" s="343" t="s">
        <v>213</v>
      </c>
      <c r="C28" s="361">
        <v>59643</v>
      </c>
      <c r="D28" s="362">
        <f>C28/$C$10</f>
        <v>5.3438855727722834E-2</v>
      </c>
      <c r="E28" s="361">
        <v>49292</v>
      </c>
      <c r="F28" s="362">
        <f>E28/$E$10</f>
        <v>4.3090162221890035E-2</v>
      </c>
      <c r="G28" s="363">
        <f>(E28-C28)/C28</f>
        <v>-0.17354928491189242</v>
      </c>
      <c r="I28" s="343" t="s">
        <v>213</v>
      </c>
      <c r="J28" s="361">
        <v>28806</v>
      </c>
      <c r="K28" s="362">
        <f>J28/$C$10</f>
        <v>2.5809561525959191E-2</v>
      </c>
      <c r="L28" s="361">
        <v>30355</v>
      </c>
      <c r="M28" s="362">
        <f>L28/$E$10</f>
        <v>2.6535784189026048E-2</v>
      </c>
      <c r="N28" s="363">
        <f>(L28-J28)/J28</f>
        <v>5.3773519405679371E-2</v>
      </c>
    </row>
    <row r="29" spans="2:16">
      <c r="B29" s="343" t="s">
        <v>214</v>
      </c>
      <c r="C29" s="361">
        <v>6188</v>
      </c>
      <c r="D29" s="362">
        <f>C29/$C$10</f>
        <v>5.5443160009246498E-3</v>
      </c>
      <c r="E29" s="361">
        <v>6538</v>
      </c>
      <c r="F29" s="362">
        <f>E29/$E$10</f>
        <v>5.7153996714825331E-3</v>
      </c>
      <c r="G29" s="363">
        <f>(E29-C29)/C29</f>
        <v>5.6561085972850679E-2</v>
      </c>
      <c r="I29" s="343" t="s">
        <v>266</v>
      </c>
      <c r="J29" s="361">
        <v>32508</v>
      </c>
      <c r="K29" s="362">
        <f>J29/$C$10</f>
        <v>2.9126474556893749E-2</v>
      </c>
      <c r="L29" s="361">
        <v>32766</v>
      </c>
      <c r="M29" s="362">
        <f>L29/$E$10</f>
        <v>2.8643436163321611E-2</v>
      </c>
      <c r="N29" s="363">
        <f>(L29-J29)/J29</f>
        <v>7.9365079365079361E-3</v>
      </c>
    </row>
    <row r="30" spans="2:16">
      <c r="B30" s="325" t="s">
        <v>215</v>
      </c>
      <c r="C30" s="326"/>
      <c r="D30" s="326"/>
      <c r="E30" s="326"/>
      <c r="F30" s="364"/>
      <c r="G30" s="365"/>
      <c r="I30" s="343" t="s">
        <v>267</v>
      </c>
      <c r="J30" s="361">
        <v>7482</v>
      </c>
      <c r="K30" s="362">
        <f>J30/$C$10</f>
        <v>6.7037123980152281E-3</v>
      </c>
      <c r="L30" s="361">
        <v>5353</v>
      </c>
      <c r="M30" s="362">
        <f>L30/$E$10</f>
        <v>4.6794944082970327E-3</v>
      </c>
      <c r="N30" s="363">
        <f>(L30-J30)/J30</f>
        <v>-0.28454958567228011</v>
      </c>
    </row>
    <row r="31" spans="2:16">
      <c r="B31" s="366" t="s">
        <v>216</v>
      </c>
      <c r="C31" s="367">
        <v>179462</v>
      </c>
      <c r="D31" s="359">
        <f>C31/$C$10</f>
        <v>0.16079412381350025</v>
      </c>
      <c r="E31" s="367">
        <v>151488</v>
      </c>
      <c r="F31" s="362">
        <f>E31/$E$10</f>
        <v>0.13242803080965831</v>
      </c>
      <c r="G31" s="368">
        <f>(E31-C31)/C31</f>
        <v>-0.15587701017485595</v>
      </c>
      <c r="I31" s="325" t="s">
        <v>215</v>
      </c>
      <c r="J31" s="326"/>
      <c r="K31" s="326"/>
      <c r="L31" s="326"/>
      <c r="M31" s="364"/>
      <c r="N31" s="365"/>
    </row>
    <row r="32" spans="2:16">
      <c r="B32" s="647" t="s">
        <v>75</v>
      </c>
      <c r="C32" s="648"/>
      <c r="D32" s="648"/>
      <c r="E32" s="648"/>
      <c r="F32" s="648"/>
      <c r="G32" s="649"/>
      <c r="I32" s="366" t="s">
        <v>216</v>
      </c>
      <c r="J32" s="367">
        <v>0</v>
      </c>
      <c r="K32" s="359">
        <f>J32/$C$10</f>
        <v>0</v>
      </c>
      <c r="L32" s="367">
        <v>0</v>
      </c>
      <c r="M32" s="362">
        <f>L32/$E$10</f>
        <v>0</v>
      </c>
      <c r="N32" s="348" t="str">
        <f>IFERROR((L32-J32)/J32,"-")</f>
        <v>-</v>
      </c>
    </row>
    <row r="33" spans="2:14">
      <c r="I33" s="647" t="s">
        <v>75</v>
      </c>
      <c r="J33" s="648"/>
      <c r="K33" s="648"/>
      <c r="L33" s="648"/>
      <c r="M33" s="648"/>
      <c r="N33" s="649"/>
    </row>
    <row r="36" spans="2:14" ht="37.5" customHeight="1">
      <c r="B36" s="654" t="s">
        <v>268</v>
      </c>
      <c r="C36" s="655"/>
      <c r="D36" s="655"/>
      <c r="E36" s="655"/>
      <c r="F36" s="655"/>
      <c r="G36" s="656"/>
      <c r="I36" s="654" t="s">
        <v>269</v>
      </c>
      <c r="J36" s="655"/>
      <c r="K36" s="655"/>
      <c r="L36" s="655"/>
      <c r="M36" s="656"/>
    </row>
    <row r="37" spans="2:14" ht="21.75" customHeight="1">
      <c r="B37" s="657"/>
      <c r="C37" s="603"/>
      <c r="D37" s="603"/>
      <c r="E37" s="603"/>
      <c r="F37" s="603"/>
      <c r="G37" s="658"/>
      <c r="I37" s="657" t="str">
        <f>actualizaciones!$A$2</f>
        <v xml:space="preserve">acumulado agosto 2010 </v>
      </c>
      <c r="J37" s="603"/>
      <c r="K37" s="603"/>
      <c r="L37" s="603"/>
      <c r="M37" s="658"/>
    </row>
    <row r="38" spans="2:14" ht="25.5">
      <c r="B38" s="322" t="s">
        <v>206</v>
      </c>
      <c r="C38" s="323" t="str">
        <f>actualizaciones!$A$3</f>
        <v>acumulado agosto 2009</v>
      </c>
      <c r="D38" s="324" t="s">
        <v>18</v>
      </c>
      <c r="E38" s="323" t="str">
        <f>actualizaciones!$A$2</f>
        <v xml:space="preserve">acumulado agosto 2010 </v>
      </c>
      <c r="F38" s="324" t="s">
        <v>18</v>
      </c>
      <c r="G38" s="324" t="s">
        <v>19</v>
      </c>
      <c r="I38" s="322" t="s">
        <v>206</v>
      </c>
      <c r="J38" s="323" t="s">
        <v>74</v>
      </c>
      <c r="K38" s="324" t="s">
        <v>19</v>
      </c>
      <c r="L38" s="323" t="s">
        <v>234</v>
      </c>
      <c r="M38" s="324" t="s">
        <v>19</v>
      </c>
    </row>
    <row r="39" spans="2:14">
      <c r="B39" s="325" t="s">
        <v>207</v>
      </c>
      <c r="C39" s="351"/>
      <c r="D39" s="352"/>
      <c r="E39" s="351"/>
      <c r="F39" s="351"/>
      <c r="G39" s="352"/>
      <c r="I39" s="325" t="s">
        <v>207</v>
      </c>
      <c r="J39" s="351"/>
      <c r="K39" s="352"/>
      <c r="L39" s="351"/>
      <c r="M39" s="352"/>
    </row>
    <row r="40" spans="2:14">
      <c r="B40" s="353" t="s">
        <v>20</v>
      </c>
      <c r="C40" s="354">
        <v>3196378</v>
      </c>
      <c r="D40" s="355">
        <f>C40/$C$40</f>
        <v>1</v>
      </c>
      <c r="E40" s="354">
        <v>3231391</v>
      </c>
      <c r="F40" s="355">
        <f>E40/$E$40</f>
        <v>1</v>
      </c>
      <c r="G40" s="355">
        <f>E40/C40-1</f>
        <v>1.0953961014623426E-2</v>
      </c>
      <c r="I40" s="353" t="s">
        <v>20</v>
      </c>
      <c r="J40" s="354">
        <v>956809</v>
      </c>
      <c r="K40" s="355">
        <f>L10/J10-1</f>
        <v>1.4339281000505633E-2</v>
      </c>
      <c r="L40" s="354">
        <v>3231391</v>
      </c>
      <c r="M40" s="355">
        <f>E40/C40-1</f>
        <v>1.0953961014623426E-2</v>
      </c>
    </row>
    <row r="41" spans="2:14">
      <c r="B41" s="325" t="s">
        <v>209</v>
      </c>
      <c r="C41" s="351"/>
      <c r="D41" s="326"/>
      <c r="E41" s="351"/>
      <c r="F41" s="356"/>
      <c r="G41" s="357"/>
      <c r="I41" s="325" t="s">
        <v>209</v>
      </c>
      <c r="J41" s="351"/>
      <c r="K41" s="326"/>
      <c r="L41" s="351"/>
      <c r="M41" s="357"/>
    </row>
    <row r="42" spans="2:14">
      <c r="B42" s="343" t="s">
        <v>210</v>
      </c>
      <c r="C42" s="358">
        <v>1876046</v>
      </c>
      <c r="D42" s="359">
        <f t="shared" ref="D42:D47" si="0">C42/$C$40</f>
        <v>0.58692870492789029</v>
      </c>
      <c r="E42" s="358">
        <v>1961134</v>
      </c>
      <c r="F42" s="359">
        <f t="shared" ref="F42:F47" si="1">E42/$E$40</f>
        <v>0.60690086714978164</v>
      </c>
      <c r="G42" s="360">
        <f t="shared" ref="G42:G47" si="2">E42/C42-1</f>
        <v>4.5354964643724127E-2</v>
      </c>
      <c r="I42" s="339" t="s">
        <v>210</v>
      </c>
      <c r="J42" s="369">
        <v>437008</v>
      </c>
      <c r="K42" s="359">
        <f t="shared" ref="K42:K47" si="3">L12/J12-1</f>
        <v>8.7891023694181225E-2</v>
      </c>
      <c r="L42" s="369">
        <v>1961134</v>
      </c>
      <c r="M42" s="360">
        <f t="shared" ref="M42:M47" si="4">E42/C42-1</f>
        <v>4.5354964643724127E-2</v>
      </c>
    </row>
    <row r="43" spans="2:14">
      <c r="B43" s="343" t="s">
        <v>211</v>
      </c>
      <c r="C43" s="361">
        <v>238772</v>
      </c>
      <c r="D43" s="362">
        <f t="shared" si="0"/>
        <v>7.470080197023006E-2</v>
      </c>
      <c r="E43" s="361">
        <v>251926</v>
      </c>
      <c r="F43" s="362">
        <f t="shared" si="1"/>
        <v>7.7962091248010526E-2</v>
      </c>
      <c r="G43" s="363">
        <f t="shared" si="2"/>
        <v>5.5090211582597526E-2</v>
      </c>
      <c r="I43" s="343" t="s">
        <v>211</v>
      </c>
      <c r="J43" s="361">
        <v>47440</v>
      </c>
      <c r="K43" s="652">
        <f t="shared" si="3"/>
        <v>8.3157672849915709E-2</v>
      </c>
      <c r="L43" s="137">
        <v>251926</v>
      </c>
      <c r="M43" s="363">
        <f t="shared" si="4"/>
        <v>5.5090211582597526E-2</v>
      </c>
    </row>
    <row r="44" spans="2:14">
      <c r="B44" s="343" t="s">
        <v>212</v>
      </c>
      <c r="C44" s="361">
        <v>1137524</v>
      </c>
      <c r="D44" s="362">
        <f t="shared" si="0"/>
        <v>0.35587906061172991</v>
      </c>
      <c r="E44" s="361">
        <v>1222330</v>
      </c>
      <c r="F44" s="362">
        <f t="shared" si="1"/>
        <v>0.37826743962584536</v>
      </c>
      <c r="G44" s="363">
        <f t="shared" si="2"/>
        <v>7.4553152285138591E-2</v>
      </c>
      <c r="I44" s="343" t="s">
        <v>212</v>
      </c>
      <c r="J44" s="361">
        <v>223750</v>
      </c>
      <c r="K44" s="652">
        <f t="shared" si="3"/>
        <v>0.13066368715083798</v>
      </c>
      <c r="L44" s="137">
        <v>1222330</v>
      </c>
      <c r="M44" s="363">
        <f t="shared" si="4"/>
        <v>7.4553152285138591E-2</v>
      </c>
    </row>
    <row r="45" spans="2:14">
      <c r="B45" s="343" t="s">
        <v>213</v>
      </c>
      <c r="C45" s="361">
        <v>409261</v>
      </c>
      <c r="D45" s="362">
        <f t="shared" si="0"/>
        <v>0.12803898662798954</v>
      </c>
      <c r="E45" s="361">
        <v>398950</v>
      </c>
      <c r="F45" s="362">
        <f t="shared" si="1"/>
        <v>0.12346076349163565</v>
      </c>
      <c r="G45" s="363">
        <f t="shared" si="2"/>
        <v>-2.519419148171953E-2</v>
      </c>
      <c r="I45" s="343" t="s">
        <v>213</v>
      </c>
      <c r="J45" s="137">
        <v>123391</v>
      </c>
      <c r="K45" s="362">
        <f t="shared" si="3"/>
        <v>1.2372521188352748E-2</v>
      </c>
      <c r="L45" s="137">
        <v>398950</v>
      </c>
      <c r="M45" s="363">
        <f t="shared" si="4"/>
        <v>-2.519419148171953E-2</v>
      </c>
    </row>
    <row r="46" spans="2:14">
      <c r="B46" s="343" t="s">
        <v>266</v>
      </c>
      <c r="C46" s="361">
        <v>65270</v>
      </c>
      <c r="D46" s="362">
        <f t="shared" si="0"/>
        <v>2.041998787377463E-2</v>
      </c>
      <c r="E46" s="361">
        <v>65688</v>
      </c>
      <c r="F46" s="362">
        <f t="shared" si="1"/>
        <v>2.0328087811100546E-2</v>
      </c>
      <c r="G46" s="363">
        <f t="shared" si="2"/>
        <v>6.4041673050405645E-3</v>
      </c>
      <c r="I46" s="343" t="s">
        <v>266</v>
      </c>
      <c r="J46" s="650">
        <v>8629</v>
      </c>
      <c r="K46" s="652">
        <f>L16/J16-1</f>
        <v>7.1503071039517918E-2</v>
      </c>
      <c r="L46" s="137">
        <v>65688</v>
      </c>
      <c r="M46" s="363">
        <f t="shared" si="4"/>
        <v>6.4041673050405645E-3</v>
      </c>
    </row>
    <row r="47" spans="2:14">
      <c r="B47" s="370" t="s">
        <v>267</v>
      </c>
      <c r="C47" s="367">
        <v>25219</v>
      </c>
      <c r="D47" s="368">
        <f t="shared" si="0"/>
        <v>7.8898678441661155E-3</v>
      </c>
      <c r="E47" s="367">
        <v>22240</v>
      </c>
      <c r="F47" s="362">
        <f t="shared" si="1"/>
        <v>6.8824849731895649E-3</v>
      </c>
      <c r="G47" s="363">
        <f t="shared" si="2"/>
        <v>-0.11812522304611606</v>
      </c>
      <c r="I47" s="371" t="s">
        <v>267</v>
      </c>
      <c r="J47" s="651"/>
      <c r="K47" s="653" t="e">
        <f t="shared" si="3"/>
        <v>#DIV/0!</v>
      </c>
      <c r="L47" s="367">
        <v>22240</v>
      </c>
      <c r="M47" s="363">
        <f t="shared" si="4"/>
        <v>-0.11812522304611606</v>
      </c>
    </row>
    <row r="48" spans="2:14">
      <c r="B48" s="325" t="s">
        <v>215</v>
      </c>
      <c r="C48" s="326"/>
      <c r="D48" s="326"/>
      <c r="E48" s="326"/>
      <c r="F48" s="364"/>
      <c r="G48" s="365"/>
      <c r="I48" s="325" t="s">
        <v>215</v>
      </c>
      <c r="J48" s="326"/>
      <c r="K48" s="326"/>
      <c r="L48" s="326"/>
      <c r="M48" s="365"/>
    </row>
    <row r="49" spans="2:13">
      <c r="B49" s="366" t="s">
        <v>216</v>
      </c>
      <c r="C49" s="372">
        <v>1320332</v>
      </c>
      <c r="D49" s="359">
        <f>C49/$C$40</f>
        <v>0.41307129507210977</v>
      </c>
      <c r="E49" s="372">
        <v>1270257</v>
      </c>
      <c r="F49" s="362">
        <f>E49/$E$40</f>
        <v>0.39309913285021836</v>
      </c>
      <c r="G49" s="368">
        <f>E49/C49-1</f>
        <v>-3.7926067080098047E-2</v>
      </c>
      <c r="I49" s="366" t="s">
        <v>216</v>
      </c>
      <c r="J49" s="367">
        <v>519801</v>
      </c>
      <c r="K49" s="368">
        <f>L18/J18-1</f>
        <v>-4.0215591019625907E-2</v>
      </c>
      <c r="L49" s="372">
        <v>1270257</v>
      </c>
      <c r="M49" s="368">
        <f>E49/C49-1</f>
        <v>-3.7926067080098047E-2</v>
      </c>
    </row>
    <row r="50" spans="2:13">
      <c r="B50" s="647" t="s">
        <v>75</v>
      </c>
      <c r="C50" s="648"/>
      <c r="D50" s="648"/>
      <c r="E50" s="648"/>
      <c r="F50" s="648"/>
      <c r="G50" s="649"/>
      <c r="I50" s="647" t="s">
        <v>75</v>
      </c>
      <c r="J50" s="648"/>
      <c r="K50" s="648"/>
      <c r="L50" s="648"/>
      <c r="M50" s="649"/>
    </row>
  </sheetData>
  <mergeCells count="16">
    <mergeCell ref="J46:J47"/>
    <mergeCell ref="K46:K47"/>
    <mergeCell ref="B50:G50"/>
    <mergeCell ref="I50:M50"/>
    <mergeCell ref="B32:G32"/>
    <mergeCell ref="I33:N33"/>
    <mergeCell ref="B36:G37"/>
    <mergeCell ref="I36:M36"/>
    <mergeCell ref="I37:M37"/>
    <mergeCell ref="K43:K44"/>
    <mergeCell ref="B7:G7"/>
    <mergeCell ref="I7:N7"/>
    <mergeCell ref="B19:G19"/>
    <mergeCell ref="I19:N19"/>
    <mergeCell ref="B21:G21"/>
    <mergeCell ref="I21:N21"/>
  </mergeCells>
  <hyperlinks>
    <hyperlink ref="P21" location="'Gráfico aloj tipolog y categorí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colBreaks count="1" manualBreakCount="1">
    <brk id="7" min="6" max="48" man="1"/>
  </colBreaks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1">
    <tabColor rgb="FF000099"/>
    <pageSetUpPr autoPageBreaks="0" fitToPage="1"/>
  </sheetPr>
  <dimension ref="B6:S44"/>
  <sheetViews>
    <sheetView showGridLines="0" showRowColHeaders="0" showOutlineSymbols="0" topLeftCell="D1" zoomScaleNormal="100" workbookViewId="0">
      <selection activeCell="S20" sqref="S20"/>
    </sheetView>
  </sheetViews>
  <sheetFormatPr baseColWidth="10" defaultRowHeight="12.75"/>
  <cols>
    <col min="1" max="1" width="15" style="129" customWidth="1"/>
    <col min="2" max="8" width="12.42578125" style="129" customWidth="1"/>
    <col min="9" max="9" width="11.42578125" style="129"/>
    <col min="10" max="10" width="11.85546875" style="129" customWidth="1"/>
    <col min="11" max="11" width="3.7109375" style="129" customWidth="1"/>
    <col min="12" max="16" width="11.42578125" style="129"/>
    <col min="17" max="17" width="16.42578125" style="129" customWidth="1"/>
    <col min="18" max="265" width="11.42578125" style="129"/>
    <col min="266" max="266" width="11.85546875" style="129" customWidth="1"/>
    <col min="267" max="267" width="3.7109375" style="129" customWidth="1"/>
    <col min="268" max="521" width="11.42578125" style="129"/>
    <col min="522" max="522" width="11.85546875" style="129" customWidth="1"/>
    <col min="523" max="523" width="3.7109375" style="129" customWidth="1"/>
    <col min="524" max="777" width="11.42578125" style="129"/>
    <col min="778" max="778" width="11.85546875" style="129" customWidth="1"/>
    <col min="779" max="779" width="3.7109375" style="129" customWidth="1"/>
    <col min="780" max="1033" width="11.42578125" style="129"/>
    <col min="1034" max="1034" width="11.85546875" style="129" customWidth="1"/>
    <col min="1035" max="1035" width="3.7109375" style="129" customWidth="1"/>
    <col min="1036" max="1289" width="11.42578125" style="129"/>
    <col min="1290" max="1290" width="11.85546875" style="129" customWidth="1"/>
    <col min="1291" max="1291" width="3.7109375" style="129" customWidth="1"/>
    <col min="1292" max="1545" width="11.42578125" style="129"/>
    <col min="1546" max="1546" width="11.85546875" style="129" customWidth="1"/>
    <col min="1547" max="1547" width="3.7109375" style="129" customWidth="1"/>
    <col min="1548" max="1801" width="11.42578125" style="129"/>
    <col min="1802" max="1802" width="11.85546875" style="129" customWidth="1"/>
    <col min="1803" max="1803" width="3.7109375" style="129" customWidth="1"/>
    <col min="1804" max="2057" width="11.42578125" style="129"/>
    <col min="2058" max="2058" width="11.85546875" style="129" customWidth="1"/>
    <col min="2059" max="2059" width="3.7109375" style="129" customWidth="1"/>
    <col min="2060" max="2313" width="11.42578125" style="129"/>
    <col min="2314" max="2314" width="11.85546875" style="129" customWidth="1"/>
    <col min="2315" max="2315" width="3.7109375" style="129" customWidth="1"/>
    <col min="2316" max="2569" width="11.42578125" style="129"/>
    <col min="2570" max="2570" width="11.85546875" style="129" customWidth="1"/>
    <col min="2571" max="2571" width="3.7109375" style="129" customWidth="1"/>
    <col min="2572" max="2825" width="11.42578125" style="129"/>
    <col min="2826" max="2826" width="11.85546875" style="129" customWidth="1"/>
    <col min="2827" max="2827" width="3.7109375" style="129" customWidth="1"/>
    <col min="2828" max="3081" width="11.42578125" style="129"/>
    <col min="3082" max="3082" width="11.85546875" style="129" customWidth="1"/>
    <col min="3083" max="3083" width="3.7109375" style="129" customWidth="1"/>
    <col min="3084" max="3337" width="11.42578125" style="129"/>
    <col min="3338" max="3338" width="11.85546875" style="129" customWidth="1"/>
    <col min="3339" max="3339" width="3.7109375" style="129" customWidth="1"/>
    <col min="3340" max="3593" width="11.42578125" style="129"/>
    <col min="3594" max="3594" width="11.85546875" style="129" customWidth="1"/>
    <col min="3595" max="3595" width="3.7109375" style="129" customWidth="1"/>
    <col min="3596" max="3849" width="11.42578125" style="129"/>
    <col min="3850" max="3850" width="11.85546875" style="129" customWidth="1"/>
    <col min="3851" max="3851" width="3.7109375" style="129" customWidth="1"/>
    <col min="3852" max="4105" width="11.42578125" style="129"/>
    <col min="4106" max="4106" width="11.85546875" style="129" customWidth="1"/>
    <col min="4107" max="4107" width="3.7109375" style="129" customWidth="1"/>
    <col min="4108" max="4361" width="11.42578125" style="129"/>
    <col min="4362" max="4362" width="11.85546875" style="129" customWidth="1"/>
    <col min="4363" max="4363" width="3.7109375" style="129" customWidth="1"/>
    <col min="4364" max="4617" width="11.42578125" style="129"/>
    <col min="4618" max="4618" width="11.85546875" style="129" customWidth="1"/>
    <col min="4619" max="4619" width="3.7109375" style="129" customWidth="1"/>
    <col min="4620" max="4873" width="11.42578125" style="129"/>
    <col min="4874" max="4874" width="11.85546875" style="129" customWidth="1"/>
    <col min="4875" max="4875" width="3.7109375" style="129" customWidth="1"/>
    <col min="4876" max="5129" width="11.42578125" style="129"/>
    <col min="5130" max="5130" width="11.85546875" style="129" customWidth="1"/>
    <col min="5131" max="5131" width="3.7109375" style="129" customWidth="1"/>
    <col min="5132" max="5385" width="11.42578125" style="129"/>
    <col min="5386" max="5386" width="11.85546875" style="129" customWidth="1"/>
    <col min="5387" max="5387" width="3.7109375" style="129" customWidth="1"/>
    <col min="5388" max="5641" width="11.42578125" style="129"/>
    <col min="5642" max="5642" width="11.85546875" style="129" customWidth="1"/>
    <col min="5643" max="5643" width="3.7109375" style="129" customWidth="1"/>
    <col min="5644" max="5897" width="11.42578125" style="129"/>
    <col min="5898" max="5898" width="11.85546875" style="129" customWidth="1"/>
    <col min="5899" max="5899" width="3.7109375" style="129" customWidth="1"/>
    <col min="5900" max="6153" width="11.42578125" style="129"/>
    <col min="6154" max="6154" width="11.85546875" style="129" customWidth="1"/>
    <col min="6155" max="6155" width="3.7109375" style="129" customWidth="1"/>
    <col min="6156" max="6409" width="11.42578125" style="129"/>
    <col min="6410" max="6410" width="11.85546875" style="129" customWidth="1"/>
    <col min="6411" max="6411" width="3.7109375" style="129" customWidth="1"/>
    <col min="6412" max="6665" width="11.42578125" style="129"/>
    <col min="6666" max="6666" width="11.85546875" style="129" customWidth="1"/>
    <col min="6667" max="6667" width="3.7109375" style="129" customWidth="1"/>
    <col min="6668" max="6921" width="11.42578125" style="129"/>
    <col min="6922" max="6922" width="11.85546875" style="129" customWidth="1"/>
    <col min="6923" max="6923" width="3.7109375" style="129" customWidth="1"/>
    <col min="6924" max="7177" width="11.42578125" style="129"/>
    <col min="7178" max="7178" width="11.85546875" style="129" customWidth="1"/>
    <col min="7179" max="7179" width="3.7109375" style="129" customWidth="1"/>
    <col min="7180" max="7433" width="11.42578125" style="129"/>
    <col min="7434" max="7434" width="11.85546875" style="129" customWidth="1"/>
    <col min="7435" max="7435" width="3.7109375" style="129" customWidth="1"/>
    <col min="7436" max="7689" width="11.42578125" style="129"/>
    <col min="7690" max="7690" width="11.85546875" style="129" customWidth="1"/>
    <col min="7691" max="7691" width="3.7109375" style="129" customWidth="1"/>
    <col min="7692" max="7945" width="11.42578125" style="129"/>
    <col min="7946" max="7946" width="11.85546875" style="129" customWidth="1"/>
    <col min="7947" max="7947" width="3.7109375" style="129" customWidth="1"/>
    <col min="7948" max="8201" width="11.42578125" style="129"/>
    <col min="8202" max="8202" width="11.85546875" style="129" customWidth="1"/>
    <col min="8203" max="8203" width="3.7109375" style="129" customWidth="1"/>
    <col min="8204" max="8457" width="11.42578125" style="129"/>
    <col min="8458" max="8458" width="11.85546875" style="129" customWidth="1"/>
    <col min="8459" max="8459" width="3.7109375" style="129" customWidth="1"/>
    <col min="8460" max="8713" width="11.42578125" style="129"/>
    <col min="8714" max="8714" width="11.85546875" style="129" customWidth="1"/>
    <col min="8715" max="8715" width="3.7109375" style="129" customWidth="1"/>
    <col min="8716" max="8969" width="11.42578125" style="129"/>
    <col min="8970" max="8970" width="11.85546875" style="129" customWidth="1"/>
    <col min="8971" max="8971" width="3.7109375" style="129" customWidth="1"/>
    <col min="8972" max="9225" width="11.42578125" style="129"/>
    <col min="9226" max="9226" width="11.85546875" style="129" customWidth="1"/>
    <col min="9227" max="9227" width="3.7109375" style="129" customWidth="1"/>
    <col min="9228" max="9481" width="11.42578125" style="129"/>
    <col min="9482" max="9482" width="11.85546875" style="129" customWidth="1"/>
    <col min="9483" max="9483" width="3.7109375" style="129" customWidth="1"/>
    <col min="9484" max="9737" width="11.42578125" style="129"/>
    <col min="9738" max="9738" width="11.85546875" style="129" customWidth="1"/>
    <col min="9739" max="9739" width="3.7109375" style="129" customWidth="1"/>
    <col min="9740" max="9993" width="11.42578125" style="129"/>
    <col min="9994" max="9994" width="11.85546875" style="129" customWidth="1"/>
    <col min="9995" max="9995" width="3.7109375" style="129" customWidth="1"/>
    <col min="9996" max="10249" width="11.42578125" style="129"/>
    <col min="10250" max="10250" width="11.85546875" style="129" customWidth="1"/>
    <col min="10251" max="10251" width="3.7109375" style="129" customWidth="1"/>
    <col min="10252" max="10505" width="11.42578125" style="129"/>
    <col min="10506" max="10506" width="11.85546875" style="129" customWidth="1"/>
    <col min="10507" max="10507" width="3.7109375" style="129" customWidth="1"/>
    <col min="10508" max="10761" width="11.42578125" style="129"/>
    <col min="10762" max="10762" width="11.85546875" style="129" customWidth="1"/>
    <col min="10763" max="10763" width="3.7109375" style="129" customWidth="1"/>
    <col min="10764" max="11017" width="11.42578125" style="129"/>
    <col min="11018" max="11018" width="11.85546875" style="129" customWidth="1"/>
    <col min="11019" max="11019" width="3.7109375" style="129" customWidth="1"/>
    <col min="11020" max="11273" width="11.42578125" style="129"/>
    <col min="11274" max="11274" width="11.85546875" style="129" customWidth="1"/>
    <col min="11275" max="11275" width="3.7109375" style="129" customWidth="1"/>
    <col min="11276" max="11529" width="11.42578125" style="129"/>
    <col min="11530" max="11530" width="11.85546875" style="129" customWidth="1"/>
    <col min="11531" max="11531" width="3.7109375" style="129" customWidth="1"/>
    <col min="11532" max="11785" width="11.42578125" style="129"/>
    <col min="11786" max="11786" width="11.85546875" style="129" customWidth="1"/>
    <col min="11787" max="11787" width="3.7109375" style="129" customWidth="1"/>
    <col min="11788" max="12041" width="11.42578125" style="129"/>
    <col min="12042" max="12042" width="11.85546875" style="129" customWidth="1"/>
    <col min="12043" max="12043" width="3.7109375" style="129" customWidth="1"/>
    <col min="12044" max="12297" width="11.42578125" style="129"/>
    <col min="12298" max="12298" width="11.85546875" style="129" customWidth="1"/>
    <col min="12299" max="12299" width="3.7109375" style="129" customWidth="1"/>
    <col min="12300" max="12553" width="11.42578125" style="129"/>
    <col min="12554" max="12554" width="11.85546875" style="129" customWidth="1"/>
    <col min="12555" max="12555" width="3.7109375" style="129" customWidth="1"/>
    <col min="12556" max="12809" width="11.42578125" style="129"/>
    <col min="12810" max="12810" width="11.85546875" style="129" customWidth="1"/>
    <col min="12811" max="12811" width="3.7109375" style="129" customWidth="1"/>
    <col min="12812" max="13065" width="11.42578125" style="129"/>
    <col min="13066" max="13066" width="11.85546875" style="129" customWidth="1"/>
    <col min="13067" max="13067" width="3.7109375" style="129" customWidth="1"/>
    <col min="13068" max="13321" width="11.42578125" style="129"/>
    <col min="13322" max="13322" width="11.85546875" style="129" customWidth="1"/>
    <col min="13323" max="13323" width="3.7109375" style="129" customWidth="1"/>
    <col min="13324" max="13577" width="11.42578125" style="129"/>
    <col min="13578" max="13578" width="11.85546875" style="129" customWidth="1"/>
    <col min="13579" max="13579" width="3.7109375" style="129" customWidth="1"/>
    <col min="13580" max="13833" width="11.42578125" style="129"/>
    <col min="13834" max="13834" width="11.85546875" style="129" customWidth="1"/>
    <col min="13835" max="13835" width="3.7109375" style="129" customWidth="1"/>
    <col min="13836" max="14089" width="11.42578125" style="129"/>
    <col min="14090" max="14090" width="11.85546875" style="129" customWidth="1"/>
    <col min="14091" max="14091" width="3.7109375" style="129" customWidth="1"/>
    <col min="14092" max="14345" width="11.42578125" style="129"/>
    <col min="14346" max="14346" width="11.85546875" style="129" customWidth="1"/>
    <col min="14347" max="14347" width="3.7109375" style="129" customWidth="1"/>
    <col min="14348" max="14601" width="11.42578125" style="129"/>
    <col min="14602" max="14602" width="11.85546875" style="129" customWidth="1"/>
    <col min="14603" max="14603" width="3.7109375" style="129" customWidth="1"/>
    <col min="14604" max="14857" width="11.42578125" style="129"/>
    <col min="14858" max="14858" width="11.85546875" style="129" customWidth="1"/>
    <col min="14859" max="14859" width="3.7109375" style="129" customWidth="1"/>
    <col min="14860" max="15113" width="11.42578125" style="129"/>
    <col min="15114" max="15114" width="11.85546875" style="129" customWidth="1"/>
    <col min="15115" max="15115" width="3.7109375" style="129" customWidth="1"/>
    <col min="15116" max="15369" width="11.42578125" style="129"/>
    <col min="15370" max="15370" width="11.85546875" style="129" customWidth="1"/>
    <col min="15371" max="15371" width="3.7109375" style="129" customWidth="1"/>
    <col min="15372" max="15625" width="11.42578125" style="129"/>
    <col min="15626" max="15626" width="11.85546875" style="129" customWidth="1"/>
    <col min="15627" max="15627" width="3.7109375" style="129" customWidth="1"/>
    <col min="15628" max="15881" width="11.42578125" style="129"/>
    <col min="15882" max="15882" width="11.85546875" style="129" customWidth="1"/>
    <col min="15883" max="15883" width="3.7109375" style="129" customWidth="1"/>
    <col min="15884" max="16137" width="11.42578125" style="129"/>
    <col min="16138" max="16138" width="11.85546875" style="129" customWidth="1"/>
    <col min="16139" max="16139" width="3.7109375" style="129" customWidth="1"/>
    <col min="16140" max="16384" width="11.42578125" style="129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43" t="s">
        <v>42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321"/>
      <c r="C28" s="321"/>
      <c r="D28" s="321"/>
      <c r="E28" s="321"/>
      <c r="F28" s="321"/>
      <c r="G28" s="321"/>
      <c r="H28" s="321"/>
      <c r="I28" s="321"/>
      <c r="J28" s="321"/>
      <c r="K28" s="321"/>
      <c r="L28" s="321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Alojados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">
    <tabColor rgb="FF000099"/>
    <pageSetUpPr autoPageBreaks="0" fitToPage="1"/>
  </sheetPr>
  <dimension ref="B6:L30"/>
  <sheetViews>
    <sheetView showGridLines="0" showRowColHeaders="0" showOutlineSymbols="0" zoomScaleNormal="100" workbookViewId="0"/>
  </sheetViews>
  <sheetFormatPr baseColWidth="10" defaultRowHeight="12.75"/>
  <cols>
    <col min="1" max="1" width="11.42578125" style="320"/>
    <col min="2" max="2" width="26.85546875" style="320" bestFit="1" customWidth="1"/>
    <col min="3" max="7" width="11.7109375" style="320" customWidth="1"/>
    <col min="8" max="8" width="10.7109375" style="320" customWidth="1"/>
    <col min="9" max="15" width="11.42578125" style="320"/>
    <col min="16" max="16" width="13.85546875" style="320" customWidth="1"/>
    <col min="17" max="257" width="11.42578125" style="320"/>
    <col min="258" max="258" width="26.85546875" style="320" bestFit="1" customWidth="1"/>
    <col min="259" max="263" width="11.7109375" style="320" customWidth="1"/>
    <col min="264" max="264" width="10.7109375" style="320" customWidth="1"/>
    <col min="265" max="271" width="11.42578125" style="320"/>
    <col min="272" max="272" width="13.85546875" style="320" customWidth="1"/>
    <col min="273" max="513" width="11.42578125" style="320"/>
    <col min="514" max="514" width="26.85546875" style="320" bestFit="1" customWidth="1"/>
    <col min="515" max="519" width="11.7109375" style="320" customWidth="1"/>
    <col min="520" max="520" width="10.7109375" style="320" customWidth="1"/>
    <col min="521" max="527" width="11.42578125" style="320"/>
    <col min="528" max="528" width="13.85546875" style="320" customWidth="1"/>
    <col min="529" max="769" width="11.42578125" style="320"/>
    <col min="770" max="770" width="26.85546875" style="320" bestFit="1" customWidth="1"/>
    <col min="771" max="775" width="11.7109375" style="320" customWidth="1"/>
    <col min="776" max="776" width="10.7109375" style="320" customWidth="1"/>
    <col min="777" max="783" width="11.42578125" style="320"/>
    <col min="784" max="784" width="13.85546875" style="320" customWidth="1"/>
    <col min="785" max="1025" width="11.42578125" style="320"/>
    <col min="1026" max="1026" width="26.85546875" style="320" bestFit="1" customWidth="1"/>
    <col min="1027" max="1031" width="11.7109375" style="320" customWidth="1"/>
    <col min="1032" max="1032" width="10.7109375" style="320" customWidth="1"/>
    <col min="1033" max="1039" width="11.42578125" style="320"/>
    <col min="1040" max="1040" width="13.85546875" style="320" customWidth="1"/>
    <col min="1041" max="1281" width="11.42578125" style="320"/>
    <col min="1282" max="1282" width="26.85546875" style="320" bestFit="1" customWidth="1"/>
    <col min="1283" max="1287" width="11.7109375" style="320" customWidth="1"/>
    <col min="1288" max="1288" width="10.7109375" style="320" customWidth="1"/>
    <col min="1289" max="1295" width="11.42578125" style="320"/>
    <col min="1296" max="1296" width="13.85546875" style="320" customWidth="1"/>
    <col min="1297" max="1537" width="11.42578125" style="320"/>
    <col min="1538" max="1538" width="26.85546875" style="320" bestFit="1" customWidth="1"/>
    <col min="1539" max="1543" width="11.7109375" style="320" customWidth="1"/>
    <col min="1544" max="1544" width="10.7109375" style="320" customWidth="1"/>
    <col min="1545" max="1551" width="11.42578125" style="320"/>
    <col min="1552" max="1552" width="13.85546875" style="320" customWidth="1"/>
    <col min="1553" max="1793" width="11.42578125" style="320"/>
    <col min="1794" max="1794" width="26.85546875" style="320" bestFit="1" customWidth="1"/>
    <col min="1795" max="1799" width="11.7109375" style="320" customWidth="1"/>
    <col min="1800" max="1800" width="10.7109375" style="320" customWidth="1"/>
    <col min="1801" max="1807" width="11.42578125" style="320"/>
    <col min="1808" max="1808" width="13.85546875" style="320" customWidth="1"/>
    <col min="1809" max="2049" width="11.42578125" style="320"/>
    <col min="2050" max="2050" width="26.85546875" style="320" bestFit="1" customWidth="1"/>
    <col min="2051" max="2055" width="11.7109375" style="320" customWidth="1"/>
    <col min="2056" max="2056" width="10.7109375" style="320" customWidth="1"/>
    <col min="2057" max="2063" width="11.42578125" style="320"/>
    <col min="2064" max="2064" width="13.85546875" style="320" customWidth="1"/>
    <col min="2065" max="2305" width="11.42578125" style="320"/>
    <col min="2306" max="2306" width="26.85546875" style="320" bestFit="1" customWidth="1"/>
    <col min="2307" max="2311" width="11.7109375" style="320" customWidth="1"/>
    <col min="2312" max="2312" width="10.7109375" style="320" customWidth="1"/>
    <col min="2313" max="2319" width="11.42578125" style="320"/>
    <col min="2320" max="2320" width="13.85546875" style="320" customWidth="1"/>
    <col min="2321" max="2561" width="11.42578125" style="320"/>
    <col min="2562" max="2562" width="26.85546875" style="320" bestFit="1" customWidth="1"/>
    <col min="2563" max="2567" width="11.7109375" style="320" customWidth="1"/>
    <col min="2568" max="2568" width="10.7109375" style="320" customWidth="1"/>
    <col min="2569" max="2575" width="11.42578125" style="320"/>
    <col min="2576" max="2576" width="13.85546875" style="320" customWidth="1"/>
    <col min="2577" max="2817" width="11.42578125" style="320"/>
    <col min="2818" max="2818" width="26.85546875" style="320" bestFit="1" customWidth="1"/>
    <col min="2819" max="2823" width="11.7109375" style="320" customWidth="1"/>
    <col min="2824" max="2824" width="10.7109375" style="320" customWidth="1"/>
    <col min="2825" max="2831" width="11.42578125" style="320"/>
    <col min="2832" max="2832" width="13.85546875" style="320" customWidth="1"/>
    <col min="2833" max="3073" width="11.42578125" style="320"/>
    <col min="3074" max="3074" width="26.85546875" style="320" bestFit="1" customWidth="1"/>
    <col min="3075" max="3079" width="11.7109375" style="320" customWidth="1"/>
    <col min="3080" max="3080" width="10.7109375" style="320" customWidth="1"/>
    <col min="3081" max="3087" width="11.42578125" style="320"/>
    <col min="3088" max="3088" width="13.85546875" style="320" customWidth="1"/>
    <col min="3089" max="3329" width="11.42578125" style="320"/>
    <col min="3330" max="3330" width="26.85546875" style="320" bestFit="1" customWidth="1"/>
    <col min="3331" max="3335" width="11.7109375" style="320" customWidth="1"/>
    <col min="3336" max="3336" width="10.7109375" style="320" customWidth="1"/>
    <col min="3337" max="3343" width="11.42578125" style="320"/>
    <col min="3344" max="3344" width="13.85546875" style="320" customWidth="1"/>
    <col min="3345" max="3585" width="11.42578125" style="320"/>
    <col min="3586" max="3586" width="26.85546875" style="320" bestFit="1" customWidth="1"/>
    <col min="3587" max="3591" width="11.7109375" style="320" customWidth="1"/>
    <col min="3592" max="3592" width="10.7109375" style="320" customWidth="1"/>
    <col min="3593" max="3599" width="11.42578125" style="320"/>
    <col min="3600" max="3600" width="13.85546875" style="320" customWidth="1"/>
    <col min="3601" max="3841" width="11.42578125" style="320"/>
    <col min="3842" max="3842" width="26.85546875" style="320" bestFit="1" customWidth="1"/>
    <col min="3843" max="3847" width="11.7109375" style="320" customWidth="1"/>
    <col min="3848" max="3848" width="10.7109375" style="320" customWidth="1"/>
    <col min="3849" max="3855" width="11.42578125" style="320"/>
    <col min="3856" max="3856" width="13.85546875" style="320" customWidth="1"/>
    <col min="3857" max="4097" width="11.42578125" style="320"/>
    <col min="4098" max="4098" width="26.85546875" style="320" bestFit="1" customWidth="1"/>
    <col min="4099" max="4103" width="11.7109375" style="320" customWidth="1"/>
    <col min="4104" max="4104" width="10.7109375" style="320" customWidth="1"/>
    <col min="4105" max="4111" width="11.42578125" style="320"/>
    <col min="4112" max="4112" width="13.85546875" style="320" customWidth="1"/>
    <col min="4113" max="4353" width="11.42578125" style="320"/>
    <col min="4354" max="4354" width="26.85546875" style="320" bestFit="1" customWidth="1"/>
    <col min="4355" max="4359" width="11.7109375" style="320" customWidth="1"/>
    <col min="4360" max="4360" width="10.7109375" style="320" customWidth="1"/>
    <col min="4361" max="4367" width="11.42578125" style="320"/>
    <col min="4368" max="4368" width="13.85546875" style="320" customWidth="1"/>
    <col min="4369" max="4609" width="11.42578125" style="320"/>
    <col min="4610" max="4610" width="26.85546875" style="320" bestFit="1" customWidth="1"/>
    <col min="4611" max="4615" width="11.7109375" style="320" customWidth="1"/>
    <col min="4616" max="4616" width="10.7109375" style="320" customWidth="1"/>
    <col min="4617" max="4623" width="11.42578125" style="320"/>
    <col min="4624" max="4624" width="13.85546875" style="320" customWidth="1"/>
    <col min="4625" max="4865" width="11.42578125" style="320"/>
    <col min="4866" max="4866" width="26.85546875" style="320" bestFit="1" customWidth="1"/>
    <col min="4867" max="4871" width="11.7109375" style="320" customWidth="1"/>
    <col min="4872" max="4872" width="10.7109375" style="320" customWidth="1"/>
    <col min="4873" max="4879" width="11.42578125" style="320"/>
    <col min="4880" max="4880" width="13.85546875" style="320" customWidth="1"/>
    <col min="4881" max="5121" width="11.42578125" style="320"/>
    <col min="5122" max="5122" width="26.85546875" style="320" bestFit="1" customWidth="1"/>
    <col min="5123" max="5127" width="11.7109375" style="320" customWidth="1"/>
    <col min="5128" max="5128" width="10.7109375" style="320" customWidth="1"/>
    <col min="5129" max="5135" width="11.42578125" style="320"/>
    <col min="5136" max="5136" width="13.85546875" style="320" customWidth="1"/>
    <col min="5137" max="5377" width="11.42578125" style="320"/>
    <col min="5378" max="5378" width="26.85546875" style="320" bestFit="1" customWidth="1"/>
    <col min="5379" max="5383" width="11.7109375" style="320" customWidth="1"/>
    <col min="5384" max="5384" width="10.7109375" style="320" customWidth="1"/>
    <col min="5385" max="5391" width="11.42578125" style="320"/>
    <col min="5392" max="5392" width="13.85546875" style="320" customWidth="1"/>
    <col min="5393" max="5633" width="11.42578125" style="320"/>
    <col min="5634" max="5634" width="26.85546875" style="320" bestFit="1" customWidth="1"/>
    <col min="5635" max="5639" width="11.7109375" style="320" customWidth="1"/>
    <col min="5640" max="5640" width="10.7109375" style="320" customWidth="1"/>
    <col min="5641" max="5647" width="11.42578125" style="320"/>
    <col min="5648" max="5648" width="13.85546875" style="320" customWidth="1"/>
    <col min="5649" max="5889" width="11.42578125" style="320"/>
    <col min="5890" max="5890" width="26.85546875" style="320" bestFit="1" customWidth="1"/>
    <col min="5891" max="5895" width="11.7109375" style="320" customWidth="1"/>
    <col min="5896" max="5896" width="10.7109375" style="320" customWidth="1"/>
    <col min="5897" max="5903" width="11.42578125" style="320"/>
    <col min="5904" max="5904" width="13.85546875" style="320" customWidth="1"/>
    <col min="5905" max="6145" width="11.42578125" style="320"/>
    <col min="6146" max="6146" width="26.85546875" style="320" bestFit="1" customWidth="1"/>
    <col min="6147" max="6151" width="11.7109375" style="320" customWidth="1"/>
    <col min="6152" max="6152" width="10.7109375" style="320" customWidth="1"/>
    <col min="6153" max="6159" width="11.42578125" style="320"/>
    <col min="6160" max="6160" width="13.85546875" style="320" customWidth="1"/>
    <col min="6161" max="6401" width="11.42578125" style="320"/>
    <col min="6402" max="6402" width="26.85546875" style="320" bestFit="1" customWidth="1"/>
    <col min="6403" max="6407" width="11.7109375" style="320" customWidth="1"/>
    <col min="6408" max="6408" width="10.7109375" style="320" customWidth="1"/>
    <col min="6409" max="6415" width="11.42578125" style="320"/>
    <col min="6416" max="6416" width="13.85546875" style="320" customWidth="1"/>
    <col min="6417" max="6657" width="11.42578125" style="320"/>
    <col min="6658" max="6658" width="26.85546875" style="320" bestFit="1" customWidth="1"/>
    <col min="6659" max="6663" width="11.7109375" style="320" customWidth="1"/>
    <col min="6664" max="6664" width="10.7109375" style="320" customWidth="1"/>
    <col min="6665" max="6671" width="11.42578125" style="320"/>
    <col min="6672" max="6672" width="13.85546875" style="320" customWidth="1"/>
    <col min="6673" max="6913" width="11.42578125" style="320"/>
    <col min="6914" max="6914" width="26.85546875" style="320" bestFit="1" customWidth="1"/>
    <col min="6915" max="6919" width="11.7109375" style="320" customWidth="1"/>
    <col min="6920" max="6920" width="10.7109375" style="320" customWidth="1"/>
    <col min="6921" max="6927" width="11.42578125" style="320"/>
    <col min="6928" max="6928" width="13.85546875" style="320" customWidth="1"/>
    <col min="6929" max="7169" width="11.42578125" style="320"/>
    <col min="7170" max="7170" width="26.85546875" style="320" bestFit="1" customWidth="1"/>
    <col min="7171" max="7175" width="11.7109375" style="320" customWidth="1"/>
    <col min="7176" max="7176" width="10.7109375" style="320" customWidth="1"/>
    <col min="7177" max="7183" width="11.42578125" style="320"/>
    <col min="7184" max="7184" width="13.85546875" style="320" customWidth="1"/>
    <col min="7185" max="7425" width="11.42578125" style="320"/>
    <col min="7426" max="7426" width="26.85546875" style="320" bestFit="1" customWidth="1"/>
    <col min="7427" max="7431" width="11.7109375" style="320" customWidth="1"/>
    <col min="7432" max="7432" width="10.7109375" style="320" customWidth="1"/>
    <col min="7433" max="7439" width="11.42578125" style="320"/>
    <col min="7440" max="7440" width="13.85546875" style="320" customWidth="1"/>
    <col min="7441" max="7681" width="11.42578125" style="320"/>
    <col min="7682" max="7682" width="26.85546875" style="320" bestFit="1" customWidth="1"/>
    <col min="7683" max="7687" width="11.7109375" style="320" customWidth="1"/>
    <col min="7688" max="7688" width="10.7109375" style="320" customWidth="1"/>
    <col min="7689" max="7695" width="11.42578125" style="320"/>
    <col min="7696" max="7696" width="13.85546875" style="320" customWidth="1"/>
    <col min="7697" max="7937" width="11.42578125" style="320"/>
    <col min="7938" max="7938" width="26.85546875" style="320" bestFit="1" customWidth="1"/>
    <col min="7939" max="7943" width="11.7109375" style="320" customWidth="1"/>
    <col min="7944" max="7944" width="10.7109375" style="320" customWidth="1"/>
    <col min="7945" max="7951" width="11.42578125" style="320"/>
    <col min="7952" max="7952" width="13.85546875" style="320" customWidth="1"/>
    <col min="7953" max="8193" width="11.42578125" style="320"/>
    <col min="8194" max="8194" width="26.85546875" style="320" bestFit="1" customWidth="1"/>
    <col min="8195" max="8199" width="11.7109375" style="320" customWidth="1"/>
    <col min="8200" max="8200" width="10.7109375" style="320" customWidth="1"/>
    <col min="8201" max="8207" width="11.42578125" style="320"/>
    <col min="8208" max="8208" width="13.85546875" style="320" customWidth="1"/>
    <col min="8209" max="8449" width="11.42578125" style="320"/>
    <col min="8450" max="8450" width="26.85546875" style="320" bestFit="1" customWidth="1"/>
    <col min="8451" max="8455" width="11.7109375" style="320" customWidth="1"/>
    <col min="8456" max="8456" width="10.7109375" style="320" customWidth="1"/>
    <col min="8457" max="8463" width="11.42578125" style="320"/>
    <col min="8464" max="8464" width="13.85546875" style="320" customWidth="1"/>
    <col min="8465" max="8705" width="11.42578125" style="320"/>
    <col min="8706" max="8706" width="26.85546875" style="320" bestFit="1" customWidth="1"/>
    <col min="8707" max="8711" width="11.7109375" style="320" customWidth="1"/>
    <col min="8712" max="8712" width="10.7109375" style="320" customWidth="1"/>
    <col min="8713" max="8719" width="11.42578125" style="320"/>
    <col min="8720" max="8720" width="13.85546875" style="320" customWidth="1"/>
    <col min="8721" max="8961" width="11.42578125" style="320"/>
    <col min="8962" max="8962" width="26.85546875" style="320" bestFit="1" customWidth="1"/>
    <col min="8963" max="8967" width="11.7109375" style="320" customWidth="1"/>
    <col min="8968" max="8968" width="10.7109375" style="320" customWidth="1"/>
    <col min="8969" max="8975" width="11.42578125" style="320"/>
    <col min="8976" max="8976" width="13.85546875" style="320" customWidth="1"/>
    <col min="8977" max="9217" width="11.42578125" style="320"/>
    <col min="9218" max="9218" width="26.85546875" style="320" bestFit="1" customWidth="1"/>
    <col min="9219" max="9223" width="11.7109375" style="320" customWidth="1"/>
    <col min="9224" max="9224" width="10.7109375" style="320" customWidth="1"/>
    <col min="9225" max="9231" width="11.42578125" style="320"/>
    <col min="9232" max="9232" width="13.85546875" style="320" customWidth="1"/>
    <col min="9233" max="9473" width="11.42578125" style="320"/>
    <col min="9474" max="9474" width="26.85546875" style="320" bestFit="1" customWidth="1"/>
    <col min="9475" max="9479" width="11.7109375" style="320" customWidth="1"/>
    <col min="9480" max="9480" width="10.7109375" style="320" customWidth="1"/>
    <col min="9481" max="9487" width="11.42578125" style="320"/>
    <col min="9488" max="9488" width="13.85546875" style="320" customWidth="1"/>
    <col min="9489" max="9729" width="11.42578125" style="320"/>
    <col min="9730" max="9730" width="26.85546875" style="320" bestFit="1" customWidth="1"/>
    <col min="9731" max="9735" width="11.7109375" style="320" customWidth="1"/>
    <col min="9736" max="9736" width="10.7109375" style="320" customWidth="1"/>
    <col min="9737" max="9743" width="11.42578125" style="320"/>
    <col min="9744" max="9744" width="13.85546875" style="320" customWidth="1"/>
    <col min="9745" max="9985" width="11.42578125" style="320"/>
    <col min="9986" max="9986" width="26.85546875" style="320" bestFit="1" customWidth="1"/>
    <col min="9987" max="9991" width="11.7109375" style="320" customWidth="1"/>
    <col min="9992" max="9992" width="10.7109375" style="320" customWidth="1"/>
    <col min="9993" max="9999" width="11.42578125" style="320"/>
    <col min="10000" max="10000" width="13.85546875" style="320" customWidth="1"/>
    <col min="10001" max="10241" width="11.42578125" style="320"/>
    <col min="10242" max="10242" width="26.85546875" style="320" bestFit="1" customWidth="1"/>
    <col min="10243" max="10247" width="11.7109375" style="320" customWidth="1"/>
    <col min="10248" max="10248" width="10.7109375" style="320" customWidth="1"/>
    <col min="10249" max="10255" width="11.42578125" style="320"/>
    <col min="10256" max="10256" width="13.85546875" style="320" customWidth="1"/>
    <col min="10257" max="10497" width="11.42578125" style="320"/>
    <col min="10498" max="10498" width="26.85546875" style="320" bestFit="1" customWidth="1"/>
    <col min="10499" max="10503" width="11.7109375" style="320" customWidth="1"/>
    <col min="10504" max="10504" width="10.7109375" style="320" customWidth="1"/>
    <col min="10505" max="10511" width="11.42578125" style="320"/>
    <col min="10512" max="10512" width="13.85546875" style="320" customWidth="1"/>
    <col min="10513" max="10753" width="11.42578125" style="320"/>
    <col min="10754" max="10754" width="26.85546875" style="320" bestFit="1" customWidth="1"/>
    <col min="10755" max="10759" width="11.7109375" style="320" customWidth="1"/>
    <col min="10760" max="10760" width="10.7109375" style="320" customWidth="1"/>
    <col min="10761" max="10767" width="11.42578125" style="320"/>
    <col min="10768" max="10768" width="13.85546875" style="320" customWidth="1"/>
    <col min="10769" max="11009" width="11.42578125" style="320"/>
    <col min="11010" max="11010" width="26.85546875" style="320" bestFit="1" customWidth="1"/>
    <col min="11011" max="11015" width="11.7109375" style="320" customWidth="1"/>
    <col min="11016" max="11016" width="10.7109375" style="320" customWidth="1"/>
    <col min="11017" max="11023" width="11.42578125" style="320"/>
    <col min="11024" max="11024" width="13.85546875" style="320" customWidth="1"/>
    <col min="11025" max="11265" width="11.42578125" style="320"/>
    <col min="11266" max="11266" width="26.85546875" style="320" bestFit="1" customWidth="1"/>
    <col min="11267" max="11271" width="11.7109375" style="320" customWidth="1"/>
    <col min="11272" max="11272" width="10.7109375" style="320" customWidth="1"/>
    <col min="11273" max="11279" width="11.42578125" style="320"/>
    <col min="11280" max="11280" width="13.85546875" style="320" customWidth="1"/>
    <col min="11281" max="11521" width="11.42578125" style="320"/>
    <col min="11522" max="11522" width="26.85546875" style="320" bestFit="1" customWidth="1"/>
    <col min="11523" max="11527" width="11.7109375" style="320" customWidth="1"/>
    <col min="11528" max="11528" width="10.7109375" style="320" customWidth="1"/>
    <col min="11529" max="11535" width="11.42578125" style="320"/>
    <col min="11536" max="11536" width="13.85546875" style="320" customWidth="1"/>
    <col min="11537" max="11777" width="11.42578125" style="320"/>
    <col min="11778" max="11778" width="26.85546875" style="320" bestFit="1" customWidth="1"/>
    <col min="11779" max="11783" width="11.7109375" style="320" customWidth="1"/>
    <col min="11784" max="11784" width="10.7109375" style="320" customWidth="1"/>
    <col min="11785" max="11791" width="11.42578125" style="320"/>
    <col min="11792" max="11792" width="13.85546875" style="320" customWidth="1"/>
    <col min="11793" max="12033" width="11.42578125" style="320"/>
    <col min="12034" max="12034" width="26.85546875" style="320" bestFit="1" customWidth="1"/>
    <col min="12035" max="12039" width="11.7109375" style="320" customWidth="1"/>
    <col min="12040" max="12040" width="10.7109375" style="320" customWidth="1"/>
    <col min="12041" max="12047" width="11.42578125" style="320"/>
    <col min="12048" max="12048" width="13.85546875" style="320" customWidth="1"/>
    <col min="12049" max="12289" width="11.42578125" style="320"/>
    <col min="12290" max="12290" width="26.85546875" style="320" bestFit="1" customWidth="1"/>
    <col min="12291" max="12295" width="11.7109375" style="320" customWidth="1"/>
    <col min="12296" max="12296" width="10.7109375" style="320" customWidth="1"/>
    <col min="12297" max="12303" width="11.42578125" style="320"/>
    <col min="12304" max="12304" width="13.85546875" style="320" customWidth="1"/>
    <col min="12305" max="12545" width="11.42578125" style="320"/>
    <col min="12546" max="12546" width="26.85546875" style="320" bestFit="1" customWidth="1"/>
    <col min="12547" max="12551" width="11.7109375" style="320" customWidth="1"/>
    <col min="12552" max="12552" width="10.7109375" style="320" customWidth="1"/>
    <col min="12553" max="12559" width="11.42578125" style="320"/>
    <col min="12560" max="12560" width="13.85546875" style="320" customWidth="1"/>
    <col min="12561" max="12801" width="11.42578125" style="320"/>
    <col min="12802" max="12802" width="26.85546875" style="320" bestFit="1" customWidth="1"/>
    <col min="12803" max="12807" width="11.7109375" style="320" customWidth="1"/>
    <col min="12808" max="12808" width="10.7109375" style="320" customWidth="1"/>
    <col min="12809" max="12815" width="11.42578125" style="320"/>
    <col min="12816" max="12816" width="13.85546875" style="320" customWidth="1"/>
    <col min="12817" max="13057" width="11.42578125" style="320"/>
    <col min="13058" max="13058" width="26.85546875" style="320" bestFit="1" customWidth="1"/>
    <col min="13059" max="13063" width="11.7109375" style="320" customWidth="1"/>
    <col min="13064" max="13064" width="10.7109375" style="320" customWidth="1"/>
    <col min="13065" max="13071" width="11.42578125" style="320"/>
    <col min="13072" max="13072" width="13.85546875" style="320" customWidth="1"/>
    <col min="13073" max="13313" width="11.42578125" style="320"/>
    <col min="13314" max="13314" width="26.85546875" style="320" bestFit="1" customWidth="1"/>
    <col min="13315" max="13319" width="11.7109375" style="320" customWidth="1"/>
    <col min="13320" max="13320" width="10.7109375" style="320" customWidth="1"/>
    <col min="13321" max="13327" width="11.42578125" style="320"/>
    <col min="13328" max="13328" width="13.85546875" style="320" customWidth="1"/>
    <col min="13329" max="13569" width="11.42578125" style="320"/>
    <col min="13570" max="13570" width="26.85546875" style="320" bestFit="1" customWidth="1"/>
    <col min="13571" max="13575" width="11.7109375" style="320" customWidth="1"/>
    <col min="13576" max="13576" width="10.7109375" style="320" customWidth="1"/>
    <col min="13577" max="13583" width="11.42578125" style="320"/>
    <col min="13584" max="13584" width="13.85546875" style="320" customWidth="1"/>
    <col min="13585" max="13825" width="11.42578125" style="320"/>
    <col min="13826" max="13826" width="26.85546875" style="320" bestFit="1" customWidth="1"/>
    <col min="13827" max="13831" width="11.7109375" style="320" customWidth="1"/>
    <col min="13832" max="13832" width="10.7109375" style="320" customWidth="1"/>
    <col min="13833" max="13839" width="11.42578125" style="320"/>
    <col min="13840" max="13840" width="13.85546875" style="320" customWidth="1"/>
    <col min="13841" max="14081" width="11.42578125" style="320"/>
    <col min="14082" max="14082" width="26.85546875" style="320" bestFit="1" customWidth="1"/>
    <col min="14083" max="14087" width="11.7109375" style="320" customWidth="1"/>
    <col min="14088" max="14088" width="10.7109375" style="320" customWidth="1"/>
    <col min="14089" max="14095" width="11.42578125" style="320"/>
    <col min="14096" max="14096" width="13.85546875" style="320" customWidth="1"/>
    <col min="14097" max="14337" width="11.42578125" style="320"/>
    <col min="14338" max="14338" width="26.85546875" style="320" bestFit="1" customWidth="1"/>
    <col min="14339" max="14343" width="11.7109375" style="320" customWidth="1"/>
    <col min="14344" max="14344" width="10.7109375" style="320" customWidth="1"/>
    <col min="14345" max="14351" width="11.42578125" style="320"/>
    <col min="14352" max="14352" width="13.85546875" style="320" customWidth="1"/>
    <col min="14353" max="14593" width="11.42578125" style="320"/>
    <col min="14594" max="14594" width="26.85546875" style="320" bestFit="1" customWidth="1"/>
    <col min="14595" max="14599" width="11.7109375" style="320" customWidth="1"/>
    <col min="14600" max="14600" width="10.7109375" style="320" customWidth="1"/>
    <col min="14601" max="14607" width="11.42578125" style="320"/>
    <col min="14608" max="14608" width="13.85546875" style="320" customWidth="1"/>
    <col min="14609" max="14849" width="11.42578125" style="320"/>
    <col min="14850" max="14850" width="26.85546875" style="320" bestFit="1" customWidth="1"/>
    <col min="14851" max="14855" width="11.7109375" style="320" customWidth="1"/>
    <col min="14856" max="14856" width="10.7109375" style="320" customWidth="1"/>
    <col min="14857" max="14863" width="11.42578125" style="320"/>
    <col min="14864" max="14864" width="13.85546875" style="320" customWidth="1"/>
    <col min="14865" max="15105" width="11.42578125" style="320"/>
    <col min="15106" max="15106" width="26.85546875" style="320" bestFit="1" customWidth="1"/>
    <col min="15107" max="15111" width="11.7109375" style="320" customWidth="1"/>
    <col min="15112" max="15112" width="10.7109375" style="320" customWidth="1"/>
    <col min="15113" max="15119" width="11.42578125" style="320"/>
    <col min="15120" max="15120" width="13.85546875" style="320" customWidth="1"/>
    <col min="15121" max="15361" width="11.42578125" style="320"/>
    <col min="15362" max="15362" width="26.85546875" style="320" bestFit="1" customWidth="1"/>
    <col min="15363" max="15367" width="11.7109375" style="320" customWidth="1"/>
    <col min="15368" max="15368" width="10.7109375" style="320" customWidth="1"/>
    <col min="15369" max="15375" width="11.42578125" style="320"/>
    <col min="15376" max="15376" width="13.85546875" style="320" customWidth="1"/>
    <col min="15377" max="15617" width="11.42578125" style="320"/>
    <col min="15618" max="15618" width="26.85546875" style="320" bestFit="1" customWidth="1"/>
    <col min="15619" max="15623" width="11.7109375" style="320" customWidth="1"/>
    <col min="15624" max="15624" width="10.7109375" style="320" customWidth="1"/>
    <col min="15625" max="15631" width="11.42578125" style="320"/>
    <col min="15632" max="15632" width="13.85546875" style="320" customWidth="1"/>
    <col min="15633" max="15873" width="11.42578125" style="320"/>
    <col min="15874" max="15874" width="26.85546875" style="320" bestFit="1" customWidth="1"/>
    <col min="15875" max="15879" width="11.7109375" style="320" customWidth="1"/>
    <col min="15880" max="15880" width="10.7109375" style="320" customWidth="1"/>
    <col min="15881" max="15887" width="11.42578125" style="320"/>
    <col min="15888" max="15888" width="13.85546875" style="320" customWidth="1"/>
    <col min="15889" max="16129" width="11.42578125" style="320"/>
    <col min="16130" max="16130" width="26.85546875" style="320" bestFit="1" customWidth="1"/>
    <col min="16131" max="16135" width="11.7109375" style="320" customWidth="1"/>
    <col min="16136" max="16136" width="10.7109375" style="320" customWidth="1"/>
    <col min="16137" max="16143" width="11.42578125" style="320"/>
    <col min="16144" max="16144" width="13.85546875" style="320" customWidth="1"/>
    <col min="16145" max="16384" width="11.42578125" style="320"/>
  </cols>
  <sheetData>
    <row r="6" spans="2:7" ht="20.25" customHeight="1">
      <c r="B6" s="638" t="s">
        <v>270</v>
      </c>
      <c r="C6" s="639"/>
      <c r="D6" s="639"/>
      <c r="E6" s="639"/>
      <c r="F6" s="639"/>
      <c r="G6" s="640"/>
    </row>
    <row r="7" spans="2:7" ht="25.5">
      <c r="B7" s="322" t="s">
        <v>233</v>
      </c>
      <c r="C7" s="323" t="str">
        <f>actualizaciones!A3</f>
        <v>acumulado agosto 2009</v>
      </c>
      <c r="D7" s="324" t="s">
        <v>18</v>
      </c>
      <c r="E7" s="323" t="str">
        <f>actualizaciones!A2</f>
        <v xml:space="preserve">acumulado agosto 2010 </v>
      </c>
      <c r="F7" s="324" t="s">
        <v>18</v>
      </c>
      <c r="G7" s="324" t="s">
        <v>19</v>
      </c>
    </row>
    <row r="8" spans="2:7" ht="15" customHeight="1">
      <c r="B8" s="325" t="s">
        <v>234</v>
      </c>
      <c r="C8" s="326"/>
      <c r="D8" s="326"/>
      <c r="E8" s="326"/>
      <c r="F8" s="326"/>
      <c r="G8" s="327"/>
    </row>
    <row r="9" spans="2:7">
      <c r="B9" s="328" t="s">
        <v>202</v>
      </c>
      <c r="C9" s="329">
        <v>24512069</v>
      </c>
      <c r="D9" s="330">
        <f>C9/C9</f>
        <v>1</v>
      </c>
      <c r="E9" s="329">
        <v>24137203</v>
      </c>
      <c r="F9" s="330">
        <f>E9/E9</f>
        <v>1</v>
      </c>
      <c r="G9" s="330">
        <f>(E9-C9)/C9</f>
        <v>-1.5293119483304326E-2</v>
      </c>
    </row>
    <row r="10" spans="2:7">
      <c r="B10" s="331" t="s">
        <v>203</v>
      </c>
      <c r="C10" s="332">
        <v>13518445</v>
      </c>
      <c r="D10" s="333">
        <f>C10/C9</f>
        <v>0.55150158887036427</v>
      </c>
      <c r="E10" s="332">
        <v>13716472</v>
      </c>
      <c r="F10" s="333">
        <f>E10/E9</f>
        <v>0.56827097986456843</v>
      </c>
      <c r="G10" s="333">
        <f>(E10-C10)/C10</f>
        <v>1.4648652267328083E-2</v>
      </c>
    </row>
    <row r="11" spans="2:7">
      <c r="B11" s="334" t="s">
        <v>204</v>
      </c>
      <c r="C11" s="335">
        <v>10993624</v>
      </c>
      <c r="D11" s="336">
        <f>C11/C9</f>
        <v>0.44849841112963579</v>
      </c>
      <c r="E11" s="335">
        <v>10420731</v>
      </c>
      <c r="F11" s="336">
        <f>E11/E9</f>
        <v>0.43172902013543157</v>
      </c>
      <c r="G11" s="336">
        <f>(E11-C11)/C11</f>
        <v>-5.2111387473320898E-2</v>
      </c>
    </row>
    <row r="12" spans="2:7" ht="15" customHeight="1">
      <c r="B12" s="325" t="s">
        <v>258</v>
      </c>
      <c r="C12" s="337"/>
      <c r="D12" s="337"/>
      <c r="E12" s="337"/>
      <c r="F12" s="337"/>
      <c r="G12" s="338"/>
    </row>
    <row r="13" spans="2:7">
      <c r="B13" s="339" t="s">
        <v>202</v>
      </c>
      <c r="C13" s="340">
        <v>9108506</v>
      </c>
      <c r="D13" s="341">
        <f>C13/C13</f>
        <v>1</v>
      </c>
      <c r="E13" s="340">
        <v>9087590</v>
      </c>
      <c r="F13" s="341">
        <f>E13/E13</f>
        <v>1</v>
      </c>
      <c r="G13" s="342">
        <f>(E13-C13)/C13</f>
        <v>-2.2963151146851088E-3</v>
      </c>
    </row>
    <row r="14" spans="2:7">
      <c r="B14" s="343" t="s">
        <v>203</v>
      </c>
      <c r="C14" s="373">
        <v>5592644</v>
      </c>
      <c r="D14" s="345">
        <f>C14/C13</f>
        <v>0.61400234023011013</v>
      </c>
      <c r="E14" s="344">
        <v>5728825</v>
      </c>
      <c r="F14" s="345">
        <f>E14/E13</f>
        <v>0.63040090937201176</v>
      </c>
      <c r="G14" s="346">
        <f>(E14-C14)/C14</f>
        <v>2.4350021206427586E-2</v>
      </c>
    </row>
    <row r="15" spans="2:7">
      <c r="B15" s="343" t="s">
        <v>204</v>
      </c>
      <c r="C15" s="373">
        <v>3515862</v>
      </c>
      <c r="D15" s="345">
        <f>C15/C13</f>
        <v>0.38599765976988981</v>
      </c>
      <c r="E15" s="344">
        <v>3358765</v>
      </c>
      <c r="F15" s="345">
        <f>E15/E14</f>
        <v>0.58629212796690422</v>
      </c>
      <c r="G15" s="346">
        <f>(E15-C15)/C15</f>
        <v>-4.4682356702282398E-2</v>
      </c>
    </row>
    <row r="16" spans="2:7" ht="15" customHeight="1">
      <c r="B16" s="325" t="s">
        <v>74</v>
      </c>
      <c r="C16" s="337"/>
      <c r="D16" s="337"/>
      <c r="E16" s="337"/>
      <c r="F16" s="337"/>
      <c r="G16" s="338"/>
    </row>
    <row r="17" spans="2:12">
      <c r="B17" s="343" t="s">
        <v>202</v>
      </c>
      <c r="C17" s="340">
        <v>7684474</v>
      </c>
      <c r="D17" s="341">
        <f>C17/C17</f>
        <v>1</v>
      </c>
      <c r="E17" s="340">
        <v>7641350</v>
      </c>
      <c r="F17" s="341">
        <f>E17/E17</f>
        <v>1</v>
      </c>
      <c r="G17" s="342">
        <f>(E17-C17)/C17</f>
        <v>-5.6118349805074491E-3</v>
      </c>
    </row>
    <row r="18" spans="2:12">
      <c r="B18" s="343" t="s">
        <v>203</v>
      </c>
      <c r="C18" s="344">
        <v>3231246</v>
      </c>
      <c r="D18" s="345">
        <f>C18/C17</f>
        <v>0.42049019880866279</v>
      </c>
      <c r="E18" s="344">
        <v>3390064</v>
      </c>
      <c r="F18" s="345">
        <f>E18/E17</f>
        <v>0.44364726128236504</v>
      </c>
      <c r="G18" s="346">
        <f>(E18-C18)/C18</f>
        <v>4.9150699142064699E-2</v>
      </c>
    </row>
    <row r="19" spans="2:12">
      <c r="B19" s="343" t="s">
        <v>204</v>
      </c>
      <c r="C19" s="347">
        <v>4453228</v>
      </c>
      <c r="D19" s="348">
        <f>C19/C17</f>
        <v>0.57950980119133721</v>
      </c>
      <c r="E19" s="347">
        <v>4251286</v>
      </c>
      <c r="F19" s="348">
        <f>E19/E17</f>
        <v>0.55635273871763502</v>
      </c>
      <c r="G19" s="346">
        <f>(E19-C19)/C19</f>
        <v>-4.5347330071579539E-2</v>
      </c>
    </row>
    <row r="20" spans="2:12" ht="15" customHeight="1">
      <c r="B20" s="325" t="s">
        <v>259</v>
      </c>
      <c r="C20" s="337"/>
      <c r="D20" s="337"/>
      <c r="E20" s="337"/>
      <c r="F20" s="337"/>
      <c r="G20" s="338"/>
    </row>
    <row r="21" spans="2:12">
      <c r="B21" s="343" t="s">
        <v>202</v>
      </c>
      <c r="C21" s="340">
        <v>3924349</v>
      </c>
      <c r="D21" s="341">
        <f>C21/C21</f>
        <v>1</v>
      </c>
      <c r="E21" s="340">
        <v>3537074</v>
      </c>
      <c r="F21" s="341">
        <f>E21/E21</f>
        <v>1</v>
      </c>
      <c r="G21" s="342">
        <f>(E21-C21)/C21</f>
        <v>-9.8685157716604716E-2</v>
      </c>
    </row>
    <row r="22" spans="2:12">
      <c r="B22" s="343" t="s">
        <v>203</v>
      </c>
      <c r="C22" s="344">
        <v>2511437</v>
      </c>
      <c r="D22" s="345">
        <f>C22/C21</f>
        <v>0.63996270464222216</v>
      </c>
      <c r="E22" s="344">
        <v>2392287</v>
      </c>
      <c r="F22" s="345">
        <f>E22/E21</f>
        <v>0.67634632467401024</v>
      </c>
      <c r="G22" s="346">
        <f>(E22-C22)/C22</f>
        <v>-4.7442957955943152E-2</v>
      </c>
    </row>
    <row r="23" spans="2:12">
      <c r="B23" s="343" t="s">
        <v>204</v>
      </c>
      <c r="C23" s="347">
        <v>1412912</v>
      </c>
      <c r="D23" s="348">
        <f>C23/C21</f>
        <v>0.36003729535777779</v>
      </c>
      <c r="E23" s="347">
        <v>1144787</v>
      </c>
      <c r="F23" s="348">
        <f>E23/E21</f>
        <v>0.32365367532598976</v>
      </c>
      <c r="G23" s="346">
        <f>(E23-C23)/C23</f>
        <v>-0.18976765715062227</v>
      </c>
    </row>
    <row r="24" spans="2:12" ht="15" customHeight="1">
      <c r="B24" s="325" t="s">
        <v>260</v>
      </c>
      <c r="C24" s="337"/>
      <c r="D24" s="337"/>
      <c r="E24" s="337"/>
      <c r="F24" s="337"/>
      <c r="G24" s="338"/>
    </row>
    <row r="25" spans="2:12">
      <c r="B25" s="343" t="s">
        <v>202</v>
      </c>
      <c r="C25" s="340">
        <v>245640</v>
      </c>
      <c r="D25" s="341">
        <f>C25/C25</f>
        <v>1</v>
      </c>
      <c r="E25" s="340">
        <v>216287</v>
      </c>
      <c r="F25" s="341">
        <f>E25/E25</f>
        <v>1</v>
      </c>
      <c r="G25" s="341">
        <f>(E25-C25)/C25</f>
        <v>-0.11949601042175541</v>
      </c>
    </row>
    <row r="26" spans="2:12">
      <c r="B26" s="343" t="s">
        <v>203</v>
      </c>
      <c r="C26" s="344">
        <v>245640</v>
      </c>
      <c r="D26" s="345">
        <f>C26/C25</f>
        <v>1</v>
      </c>
      <c r="E26" s="344">
        <v>216287</v>
      </c>
      <c r="F26" s="345">
        <f>E26/E25</f>
        <v>1</v>
      </c>
      <c r="G26" s="345">
        <f>(E26-C26)/C26</f>
        <v>-0.11949601042175541</v>
      </c>
    </row>
    <row r="27" spans="2:12">
      <c r="B27" s="343" t="s">
        <v>204</v>
      </c>
      <c r="C27" s="347" t="s">
        <v>191</v>
      </c>
      <c r="D27" s="348" t="str">
        <f>IFERROR(C27/C25,"-")</f>
        <v>-</v>
      </c>
      <c r="E27" s="347" t="s">
        <v>191</v>
      </c>
      <c r="F27" s="348" t="str">
        <f>IFERROR(E27/E25,"-")</f>
        <v>-</v>
      </c>
      <c r="G27" s="345" t="str">
        <f>IFERROR((E27-C27)/C27,"-")</f>
        <v>-</v>
      </c>
    </row>
    <row r="28" spans="2:12" ht="15.75" customHeight="1">
      <c r="B28" s="641" t="s">
        <v>23</v>
      </c>
      <c r="C28" s="642"/>
      <c r="D28" s="642"/>
      <c r="E28" s="642"/>
      <c r="F28" s="642"/>
      <c r="G28" s="643"/>
    </row>
    <row r="29" spans="2:12" ht="15" customHeight="1" thickBot="1"/>
    <row r="30" spans="2:12" ht="30" customHeight="1" thickBot="1">
      <c r="B30" s="349"/>
      <c r="C30" s="349"/>
      <c r="D30" s="349"/>
      <c r="E30" s="349"/>
      <c r="F30" s="349"/>
      <c r="G30" s="43" t="s">
        <v>40</v>
      </c>
      <c r="H30" s="349"/>
      <c r="I30" s="349"/>
      <c r="J30" s="349"/>
      <c r="K30" s="349"/>
      <c r="L30" s="349"/>
    </row>
  </sheetData>
  <mergeCells count="2">
    <mergeCell ref="B6:G6"/>
    <mergeCell ref="B28:G28"/>
  </mergeCells>
  <hyperlinks>
    <hyperlink ref="G30" location="'Gráfica pernoct munic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C1:G26"/>
  <sheetViews>
    <sheetView showGridLines="0" showRowColHeaders="0" zoomScaleNormal="100" workbookViewId="0"/>
  </sheetViews>
  <sheetFormatPr baseColWidth="10" defaultRowHeight="15"/>
  <cols>
    <col min="1" max="1" width="15.85546875" customWidth="1"/>
    <col min="3" max="3" width="22" customWidth="1"/>
  </cols>
  <sheetData>
    <row r="1" spans="3:7" ht="30.75" customHeight="1"/>
    <row r="2" spans="3:7" ht="33" customHeight="1"/>
    <row r="3" spans="3:7" ht="36" customHeight="1">
      <c r="C3" s="566" t="s">
        <v>61</v>
      </c>
      <c r="D3" s="567"/>
      <c r="E3" s="567"/>
      <c r="F3" s="567"/>
      <c r="G3" s="567"/>
    </row>
    <row r="4" spans="3:7">
      <c r="C4" s="54"/>
      <c r="D4" s="54" t="s">
        <v>62</v>
      </c>
      <c r="E4" s="55" t="s">
        <v>63</v>
      </c>
      <c r="F4" s="55" t="s">
        <v>64</v>
      </c>
      <c r="G4" s="55" t="s">
        <v>65</v>
      </c>
    </row>
    <row r="5" spans="3:7">
      <c r="C5" s="56" t="s">
        <v>56</v>
      </c>
      <c r="D5" s="50">
        <v>145366</v>
      </c>
      <c r="E5" s="50">
        <v>132946</v>
      </c>
      <c r="F5" s="50">
        <v>130594</v>
      </c>
      <c r="G5" s="50">
        <v>121560</v>
      </c>
    </row>
    <row r="6" spans="3:7">
      <c r="C6" s="57" t="s">
        <v>57</v>
      </c>
      <c r="D6" s="35">
        <v>122871</v>
      </c>
      <c r="E6" s="35">
        <v>131730</v>
      </c>
      <c r="F6" s="35">
        <v>130980</v>
      </c>
      <c r="G6" s="35">
        <v>106156</v>
      </c>
    </row>
    <row r="7" spans="3:7">
      <c r="C7" s="57" t="s">
        <v>58</v>
      </c>
      <c r="D7" s="35">
        <v>132682</v>
      </c>
      <c r="E7" s="35">
        <v>129734</v>
      </c>
      <c r="F7" s="35">
        <v>118469</v>
      </c>
      <c r="G7" s="35">
        <v>110568</v>
      </c>
    </row>
    <row r="8" spans="3:7">
      <c r="C8" s="57" t="s">
        <v>47</v>
      </c>
      <c r="D8" s="35">
        <v>120990</v>
      </c>
      <c r="E8" s="35">
        <v>125609</v>
      </c>
      <c r="F8" s="35">
        <v>114748</v>
      </c>
      <c r="G8" s="35">
        <v>117383</v>
      </c>
    </row>
    <row r="9" spans="3:7">
      <c r="C9" s="57" t="s">
        <v>48</v>
      </c>
      <c r="D9" s="35">
        <v>124670</v>
      </c>
      <c r="E9" s="35">
        <v>137012</v>
      </c>
      <c r="F9" s="35">
        <v>114778</v>
      </c>
      <c r="G9" s="35">
        <v>109388</v>
      </c>
    </row>
    <row r="10" spans="3:7">
      <c r="C10" s="57" t="s">
        <v>49</v>
      </c>
      <c r="D10" s="35">
        <v>138239</v>
      </c>
      <c r="E10" s="35">
        <v>147299</v>
      </c>
      <c r="F10" s="35">
        <v>125201</v>
      </c>
      <c r="G10" s="35">
        <v>120018</v>
      </c>
    </row>
    <row r="11" spans="3:7">
      <c r="C11" s="57" t="s">
        <v>36</v>
      </c>
      <c r="D11" s="35">
        <v>113906</v>
      </c>
      <c r="E11" s="35">
        <v>118862</v>
      </c>
      <c r="F11" s="35">
        <v>123673</v>
      </c>
      <c r="G11" s="35">
        <v>125967</v>
      </c>
    </row>
    <row r="12" spans="3:7">
      <c r="C12" s="58" t="s">
        <v>66</v>
      </c>
      <c r="D12" s="59">
        <f>SUM(D5:D11)</f>
        <v>898724</v>
      </c>
      <c r="E12" s="59">
        <f>SUM(E5:E11)</f>
        <v>923192</v>
      </c>
      <c r="F12" s="59">
        <f>SUM(F5:F11)</f>
        <v>858443</v>
      </c>
      <c r="G12" s="59">
        <f>SUM(G5:G11)</f>
        <v>811040</v>
      </c>
    </row>
    <row r="13" spans="3:7">
      <c r="C13" s="60" t="s">
        <v>15</v>
      </c>
      <c r="D13" s="61"/>
      <c r="E13" s="61">
        <f>E12/D12-1</f>
        <v>2.7225266043857665E-2</v>
      </c>
      <c r="F13" s="61">
        <f>F12/E12-1</f>
        <v>-7.013600637787154E-2</v>
      </c>
      <c r="G13" s="61">
        <f>G12/F12-1</f>
        <v>-5.5219740856411015E-2</v>
      </c>
    </row>
    <row r="14" spans="3:7" ht="15" customHeight="1">
      <c r="C14" s="563" t="s">
        <v>67</v>
      </c>
      <c r="D14" s="564"/>
      <c r="E14" s="564"/>
      <c r="F14" s="564"/>
      <c r="G14" s="565"/>
    </row>
    <row r="17" spans="3:7" ht="39.75" customHeight="1">
      <c r="C17" s="570" t="s">
        <v>68</v>
      </c>
      <c r="D17" s="571"/>
      <c r="E17" s="571"/>
      <c r="F17" s="571"/>
      <c r="G17" s="571"/>
    </row>
    <row r="18" spans="3:7">
      <c r="C18" s="54"/>
      <c r="D18" s="55">
        <v>2007</v>
      </c>
      <c r="E18" s="55">
        <v>2008</v>
      </c>
      <c r="F18" s="54">
        <v>2009</v>
      </c>
      <c r="G18" s="54">
        <v>2010</v>
      </c>
    </row>
    <row r="19" spans="3:7" hidden="1">
      <c r="C19" s="56" t="s">
        <v>51</v>
      </c>
      <c r="D19" s="50" t="e">
        <v>#REF!</v>
      </c>
      <c r="E19" s="50" t="e">
        <v>#REF!</v>
      </c>
      <c r="F19" s="50" t="e">
        <v>#REF!</v>
      </c>
      <c r="G19" s="50" t="e">
        <v>#REF!</v>
      </c>
    </row>
    <row r="20" spans="3:7">
      <c r="C20" s="57" t="s">
        <v>52</v>
      </c>
      <c r="D20" s="35">
        <v>111572</v>
      </c>
      <c r="E20" s="35">
        <v>120859</v>
      </c>
      <c r="F20" s="35">
        <v>101166</v>
      </c>
      <c r="G20" s="35">
        <v>107391</v>
      </c>
    </row>
    <row r="21" spans="3:7">
      <c r="C21" s="57" t="s">
        <v>53</v>
      </c>
      <c r="D21" s="35">
        <v>125114</v>
      </c>
      <c r="E21" s="35">
        <v>132846</v>
      </c>
      <c r="F21" s="35">
        <v>128599</v>
      </c>
      <c r="G21" s="35">
        <v>136606</v>
      </c>
    </row>
    <row r="22" spans="3:7">
      <c r="C22" s="57" t="s">
        <v>54</v>
      </c>
      <c r="D22" s="35">
        <v>138788</v>
      </c>
      <c r="E22" s="35">
        <v>145365</v>
      </c>
      <c r="F22" s="35">
        <v>134600</v>
      </c>
      <c r="G22" s="35">
        <v>138380</v>
      </c>
    </row>
    <row r="23" spans="3:7">
      <c r="C23" s="62" t="s">
        <v>55</v>
      </c>
      <c r="D23" s="35">
        <v>109924</v>
      </c>
      <c r="E23" s="35">
        <v>109237</v>
      </c>
      <c r="F23" s="35">
        <v>105034</v>
      </c>
      <c r="G23" s="35">
        <v>0</v>
      </c>
    </row>
    <row r="24" spans="3:7">
      <c r="C24" s="58" t="s">
        <v>69</v>
      </c>
      <c r="D24" s="59">
        <f>SUM(D20:D23)</f>
        <v>485398</v>
      </c>
      <c r="E24" s="59">
        <f>SUM(E20:E23)</f>
        <v>508307</v>
      </c>
      <c r="F24" s="59">
        <f>SUM(F20:F23)</f>
        <v>469399</v>
      </c>
      <c r="G24" s="59">
        <f>SUM(G20:G23)</f>
        <v>382377</v>
      </c>
    </row>
    <row r="25" spans="3:7">
      <c r="C25" s="60" t="s">
        <v>15</v>
      </c>
      <c r="D25" s="63"/>
      <c r="E25" s="61">
        <f>E24/D24-1</f>
        <v>4.7196321369268102E-2</v>
      </c>
      <c r="F25" s="61">
        <f>F24/E24-1</f>
        <v>-7.6544293114200634E-2</v>
      </c>
      <c r="G25" s="61"/>
    </row>
    <row r="26" spans="3:7" ht="15" customHeight="1">
      <c r="C26" s="563" t="s">
        <v>67</v>
      </c>
      <c r="D26" s="564"/>
      <c r="E26" s="564"/>
      <c r="F26" s="564"/>
      <c r="G26" s="565"/>
    </row>
  </sheetData>
  <mergeCells count="4">
    <mergeCell ref="C3:G3"/>
    <mergeCell ref="C14:G14"/>
    <mergeCell ref="C17:G17"/>
    <mergeCell ref="C26:G2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6">
    <tabColor rgb="FF000099"/>
    <pageSetUpPr autoPageBreaks="0" fitToPage="1"/>
  </sheetPr>
  <dimension ref="B27:L31"/>
  <sheetViews>
    <sheetView showGridLines="0" showRowColHeaders="0" showOutlineSymbols="0" zoomScaleNormal="100" workbookViewId="0">
      <selection activeCell="I33" sqref="I33"/>
    </sheetView>
  </sheetViews>
  <sheetFormatPr baseColWidth="10" defaultRowHeight="12.75"/>
  <cols>
    <col min="1" max="1" width="18.5703125" style="320" customWidth="1"/>
    <col min="2" max="8" width="11.42578125" style="320"/>
    <col min="9" max="9" width="12.85546875" style="320" customWidth="1"/>
    <col min="10" max="33" width="11.42578125" style="320"/>
    <col min="34" max="34" width="13.85546875" style="320" customWidth="1"/>
    <col min="35" max="264" width="11.42578125" style="320"/>
    <col min="265" max="265" width="12.85546875" style="320" customWidth="1"/>
    <col min="266" max="289" width="11.42578125" style="320"/>
    <col min="290" max="290" width="13.85546875" style="320" customWidth="1"/>
    <col min="291" max="520" width="11.42578125" style="320"/>
    <col min="521" max="521" width="12.85546875" style="320" customWidth="1"/>
    <col min="522" max="545" width="11.42578125" style="320"/>
    <col min="546" max="546" width="13.85546875" style="320" customWidth="1"/>
    <col min="547" max="776" width="11.42578125" style="320"/>
    <col min="777" max="777" width="12.85546875" style="320" customWidth="1"/>
    <col min="778" max="801" width="11.42578125" style="320"/>
    <col min="802" max="802" width="13.85546875" style="320" customWidth="1"/>
    <col min="803" max="1032" width="11.42578125" style="320"/>
    <col min="1033" max="1033" width="12.85546875" style="320" customWidth="1"/>
    <col min="1034" max="1057" width="11.42578125" style="320"/>
    <col min="1058" max="1058" width="13.85546875" style="320" customWidth="1"/>
    <col min="1059" max="1288" width="11.42578125" style="320"/>
    <col min="1289" max="1289" width="12.85546875" style="320" customWidth="1"/>
    <col min="1290" max="1313" width="11.42578125" style="320"/>
    <col min="1314" max="1314" width="13.85546875" style="320" customWidth="1"/>
    <col min="1315" max="1544" width="11.42578125" style="320"/>
    <col min="1545" max="1545" width="12.85546875" style="320" customWidth="1"/>
    <col min="1546" max="1569" width="11.42578125" style="320"/>
    <col min="1570" max="1570" width="13.85546875" style="320" customWidth="1"/>
    <col min="1571" max="1800" width="11.42578125" style="320"/>
    <col min="1801" max="1801" width="12.85546875" style="320" customWidth="1"/>
    <col min="1802" max="1825" width="11.42578125" style="320"/>
    <col min="1826" max="1826" width="13.85546875" style="320" customWidth="1"/>
    <col min="1827" max="2056" width="11.42578125" style="320"/>
    <col min="2057" max="2057" width="12.85546875" style="320" customWidth="1"/>
    <col min="2058" max="2081" width="11.42578125" style="320"/>
    <col min="2082" max="2082" width="13.85546875" style="320" customWidth="1"/>
    <col min="2083" max="2312" width="11.42578125" style="320"/>
    <col min="2313" max="2313" width="12.85546875" style="320" customWidth="1"/>
    <col min="2314" max="2337" width="11.42578125" style="320"/>
    <col min="2338" max="2338" width="13.85546875" style="320" customWidth="1"/>
    <col min="2339" max="2568" width="11.42578125" style="320"/>
    <col min="2569" max="2569" width="12.85546875" style="320" customWidth="1"/>
    <col min="2570" max="2593" width="11.42578125" style="320"/>
    <col min="2594" max="2594" width="13.85546875" style="320" customWidth="1"/>
    <col min="2595" max="2824" width="11.42578125" style="320"/>
    <col min="2825" max="2825" width="12.85546875" style="320" customWidth="1"/>
    <col min="2826" max="2849" width="11.42578125" style="320"/>
    <col min="2850" max="2850" width="13.85546875" style="320" customWidth="1"/>
    <col min="2851" max="3080" width="11.42578125" style="320"/>
    <col min="3081" max="3081" width="12.85546875" style="320" customWidth="1"/>
    <col min="3082" max="3105" width="11.42578125" style="320"/>
    <col min="3106" max="3106" width="13.85546875" style="320" customWidth="1"/>
    <col min="3107" max="3336" width="11.42578125" style="320"/>
    <col min="3337" max="3337" width="12.85546875" style="320" customWidth="1"/>
    <col min="3338" max="3361" width="11.42578125" style="320"/>
    <col min="3362" max="3362" width="13.85546875" style="320" customWidth="1"/>
    <col min="3363" max="3592" width="11.42578125" style="320"/>
    <col min="3593" max="3593" width="12.85546875" style="320" customWidth="1"/>
    <col min="3594" max="3617" width="11.42578125" style="320"/>
    <col min="3618" max="3618" width="13.85546875" style="320" customWidth="1"/>
    <col min="3619" max="3848" width="11.42578125" style="320"/>
    <col min="3849" max="3849" width="12.85546875" style="320" customWidth="1"/>
    <col min="3850" max="3873" width="11.42578125" style="320"/>
    <col min="3874" max="3874" width="13.85546875" style="320" customWidth="1"/>
    <col min="3875" max="4104" width="11.42578125" style="320"/>
    <col min="4105" max="4105" width="12.85546875" style="320" customWidth="1"/>
    <col min="4106" max="4129" width="11.42578125" style="320"/>
    <col min="4130" max="4130" width="13.85546875" style="320" customWidth="1"/>
    <col min="4131" max="4360" width="11.42578125" style="320"/>
    <col min="4361" max="4361" width="12.85546875" style="320" customWidth="1"/>
    <col min="4362" max="4385" width="11.42578125" style="320"/>
    <col min="4386" max="4386" width="13.85546875" style="320" customWidth="1"/>
    <col min="4387" max="4616" width="11.42578125" style="320"/>
    <col min="4617" max="4617" width="12.85546875" style="320" customWidth="1"/>
    <col min="4618" max="4641" width="11.42578125" style="320"/>
    <col min="4642" max="4642" width="13.85546875" style="320" customWidth="1"/>
    <col min="4643" max="4872" width="11.42578125" style="320"/>
    <col min="4873" max="4873" width="12.85546875" style="320" customWidth="1"/>
    <col min="4874" max="4897" width="11.42578125" style="320"/>
    <col min="4898" max="4898" width="13.85546875" style="320" customWidth="1"/>
    <col min="4899" max="5128" width="11.42578125" style="320"/>
    <col min="5129" max="5129" width="12.85546875" style="320" customWidth="1"/>
    <col min="5130" max="5153" width="11.42578125" style="320"/>
    <col min="5154" max="5154" width="13.85546875" style="320" customWidth="1"/>
    <col min="5155" max="5384" width="11.42578125" style="320"/>
    <col min="5385" max="5385" width="12.85546875" style="320" customWidth="1"/>
    <col min="5386" max="5409" width="11.42578125" style="320"/>
    <col min="5410" max="5410" width="13.85546875" style="320" customWidth="1"/>
    <col min="5411" max="5640" width="11.42578125" style="320"/>
    <col min="5641" max="5641" width="12.85546875" style="320" customWidth="1"/>
    <col min="5642" max="5665" width="11.42578125" style="320"/>
    <col min="5666" max="5666" width="13.85546875" style="320" customWidth="1"/>
    <col min="5667" max="5896" width="11.42578125" style="320"/>
    <col min="5897" max="5897" width="12.85546875" style="320" customWidth="1"/>
    <col min="5898" max="5921" width="11.42578125" style="320"/>
    <col min="5922" max="5922" width="13.85546875" style="320" customWidth="1"/>
    <col min="5923" max="6152" width="11.42578125" style="320"/>
    <col min="6153" max="6153" width="12.85546875" style="320" customWidth="1"/>
    <col min="6154" max="6177" width="11.42578125" style="320"/>
    <col min="6178" max="6178" width="13.85546875" style="320" customWidth="1"/>
    <col min="6179" max="6408" width="11.42578125" style="320"/>
    <col min="6409" max="6409" width="12.85546875" style="320" customWidth="1"/>
    <col min="6410" max="6433" width="11.42578125" style="320"/>
    <col min="6434" max="6434" width="13.85546875" style="320" customWidth="1"/>
    <col min="6435" max="6664" width="11.42578125" style="320"/>
    <col min="6665" max="6665" width="12.85546875" style="320" customWidth="1"/>
    <col min="6666" max="6689" width="11.42578125" style="320"/>
    <col min="6690" max="6690" width="13.85546875" style="320" customWidth="1"/>
    <col min="6691" max="6920" width="11.42578125" style="320"/>
    <col min="6921" max="6921" width="12.85546875" style="320" customWidth="1"/>
    <col min="6922" max="6945" width="11.42578125" style="320"/>
    <col min="6946" max="6946" width="13.85546875" style="320" customWidth="1"/>
    <col min="6947" max="7176" width="11.42578125" style="320"/>
    <col min="7177" max="7177" width="12.85546875" style="320" customWidth="1"/>
    <col min="7178" max="7201" width="11.42578125" style="320"/>
    <col min="7202" max="7202" width="13.85546875" style="320" customWidth="1"/>
    <col min="7203" max="7432" width="11.42578125" style="320"/>
    <col min="7433" max="7433" width="12.85546875" style="320" customWidth="1"/>
    <col min="7434" max="7457" width="11.42578125" style="320"/>
    <col min="7458" max="7458" width="13.85546875" style="320" customWidth="1"/>
    <col min="7459" max="7688" width="11.42578125" style="320"/>
    <col min="7689" max="7689" width="12.85546875" style="320" customWidth="1"/>
    <col min="7690" max="7713" width="11.42578125" style="320"/>
    <col min="7714" max="7714" width="13.85546875" style="320" customWidth="1"/>
    <col min="7715" max="7944" width="11.42578125" style="320"/>
    <col min="7945" max="7945" width="12.85546875" style="320" customWidth="1"/>
    <col min="7946" max="7969" width="11.42578125" style="320"/>
    <col min="7970" max="7970" width="13.85546875" style="320" customWidth="1"/>
    <col min="7971" max="8200" width="11.42578125" style="320"/>
    <col min="8201" max="8201" width="12.85546875" style="320" customWidth="1"/>
    <col min="8202" max="8225" width="11.42578125" style="320"/>
    <col min="8226" max="8226" width="13.85546875" style="320" customWidth="1"/>
    <col min="8227" max="8456" width="11.42578125" style="320"/>
    <col min="8457" max="8457" width="12.85546875" style="320" customWidth="1"/>
    <col min="8458" max="8481" width="11.42578125" style="320"/>
    <col min="8482" max="8482" width="13.85546875" style="320" customWidth="1"/>
    <col min="8483" max="8712" width="11.42578125" style="320"/>
    <col min="8713" max="8713" width="12.85546875" style="320" customWidth="1"/>
    <col min="8714" max="8737" width="11.42578125" style="320"/>
    <col min="8738" max="8738" width="13.85546875" style="320" customWidth="1"/>
    <col min="8739" max="8968" width="11.42578125" style="320"/>
    <col min="8969" max="8969" width="12.85546875" style="320" customWidth="1"/>
    <col min="8970" max="8993" width="11.42578125" style="320"/>
    <col min="8994" max="8994" width="13.85546875" style="320" customWidth="1"/>
    <col min="8995" max="9224" width="11.42578125" style="320"/>
    <col min="9225" max="9225" width="12.85546875" style="320" customWidth="1"/>
    <col min="9226" max="9249" width="11.42578125" style="320"/>
    <col min="9250" max="9250" width="13.85546875" style="320" customWidth="1"/>
    <col min="9251" max="9480" width="11.42578125" style="320"/>
    <col min="9481" max="9481" width="12.85546875" style="320" customWidth="1"/>
    <col min="9482" max="9505" width="11.42578125" style="320"/>
    <col min="9506" max="9506" width="13.85546875" style="320" customWidth="1"/>
    <col min="9507" max="9736" width="11.42578125" style="320"/>
    <col min="9737" max="9737" width="12.85546875" style="320" customWidth="1"/>
    <col min="9738" max="9761" width="11.42578125" style="320"/>
    <col min="9762" max="9762" width="13.85546875" style="320" customWidth="1"/>
    <col min="9763" max="9992" width="11.42578125" style="320"/>
    <col min="9993" max="9993" width="12.85546875" style="320" customWidth="1"/>
    <col min="9994" max="10017" width="11.42578125" style="320"/>
    <col min="10018" max="10018" width="13.85546875" style="320" customWidth="1"/>
    <col min="10019" max="10248" width="11.42578125" style="320"/>
    <col min="10249" max="10249" width="12.85546875" style="320" customWidth="1"/>
    <col min="10250" max="10273" width="11.42578125" style="320"/>
    <col min="10274" max="10274" width="13.85546875" style="320" customWidth="1"/>
    <col min="10275" max="10504" width="11.42578125" style="320"/>
    <col min="10505" max="10505" width="12.85546875" style="320" customWidth="1"/>
    <col min="10506" max="10529" width="11.42578125" style="320"/>
    <col min="10530" max="10530" width="13.85546875" style="320" customWidth="1"/>
    <col min="10531" max="10760" width="11.42578125" style="320"/>
    <col min="10761" max="10761" width="12.85546875" style="320" customWidth="1"/>
    <col min="10762" max="10785" width="11.42578125" style="320"/>
    <col min="10786" max="10786" width="13.85546875" style="320" customWidth="1"/>
    <col min="10787" max="11016" width="11.42578125" style="320"/>
    <col min="11017" max="11017" width="12.85546875" style="320" customWidth="1"/>
    <col min="11018" max="11041" width="11.42578125" style="320"/>
    <col min="11042" max="11042" width="13.85546875" style="320" customWidth="1"/>
    <col min="11043" max="11272" width="11.42578125" style="320"/>
    <col min="11273" max="11273" width="12.85546875" style="320" customWidth="1"/>
    <col min="11274" max="11297" width="11.42578125" style="320"/>
    <col min="11298" max="11298" width="13.85546875" style="320" customWidth="1"/>
    <col min="11299" max="11528" width="11.42578125" style="320"/>
    <col min="11529" max="11529" width="12.85546875" style="320" customWidth="1"/>
    <col min="11530" max="11553" width="11.42578125" style="320"/>
    <col min="11554" max="11554" width="13.85546875" style="320" customWidth="1"/>
    <col min="11555" max="11784" width="11.42578125" style="320"/>
    <col min="11785" max="11785" width="12.85546875" style="320" customWidth="1"/>
    <col min="11786" max="11809" width="11.42578125" style="320"/>
    <col min="11810" max="11810" width="13.85546875" style="320" customWidth="1"/>
    <col min="11811" max="12040" width="11.42578125" style="320"/>
    <col min="12041" max="12041" width="12.85546875" style="320" customWidth="1"/>
    <col min="12042" max="12065" width="11.42578125" style="320"/>
    <col min="12066" max="12066" width="13.85546875" style="320" customWidth="1"/>
    <col min="12067" max="12296" width="11.42578125" style="320"/>
    <col min="12297" max="12297" width="12.85546875" style="320" customWidth="1"/>
    <col min="12298" max="12321" width="11.42578125" style="320"/>
    <col min="12322" max="12322" width="13.85546875" style="320" customWidth="1"/>
    <col min="12323" max="12552" width="11.42578125" style="320"/>
    <col min="12553" max="12553" width="12.85546875" style="320" customWidth="1"/>
    <col min="12554" max="12577" width="11.42578125" style="320"/>
    <col min="12578" max="12578" width="13.85546875" style="320" customWidth="1"/>
    <col min="12579" max="12808" width="11.42578125" style="320"/>
    <col min="12809" max="12809" width="12.85546875" style="320" customWidth="1"/>
    <col min="12810" max="12833" width="11.42578125" style="320"/>
    <col min="12834" max="12834" width="13.85546875" style="320" customWidth="1"/>
    <col min="12835" max="13064" width="11.42578125" style="320"/>
    <col min="13065" max="13065" width="12.85546875" style="320" customWidth="1"/>
    <col min="13066" max="13089" width="11.42578125" style="320"/>
    <col min="13090" max="13090" width="13.85546875" style="320" customWidth="1"/>
    <col min="13091" max="13320" width="11.42578125" style="320"/>
    <col min="13321" max="13321" width="12.85546875" style="320" customWidth="1"/>
    <col min="13322" max="13345" width="11.42578125" style="320"/>
    <col min="13346" max="13346" width="13.85546875" style="320" customWidth="1"/>
    <col min="13347" max="13576" width="11.42578125" style="320"/>
    <col min="13577" max="13577" width="12.85546875" style="320" customWidth="1"/>
    <col min="13578" max="13601" width="11.42578125" style="320"/>
    <col min="13602" max="13602" width="13.85546875" style="320" customWidth="1"/>
    <col min="13603" max="13832" width="11.42578125" style="320"/>
    <col min="13833" max="13833" width="12.85546875" style="320" customWidth="1"/>
    <col min="13834" max="13857" width="11.42578125" style="320"/>
    <col min="13858" max="13858" width="13.85546875" style="320" customWidth="1"/>
    <col min="13859" max="14088" width="11.42578125" style="320"/>
    <col min="14089" max="14089" width="12.85546875" style="320" customWidth="1"/>
    <col min="14090" max="14113" width="11.42578125" style="320"/>
    <col min="14114" max="14114" width="13.85546875" style="320" customWidth="1"/>
    <col min="14115" max="14344" width="11.42578125" style="320"/>
    <col min="14345" max="14345" width="12.85546875" style="320" customWidth="1"/>
    <col min="14346" max="14369" width="11.42578125" style="320"/>
    <col min="14370" max="14370" width="13.85546875" style="320" customWidth="1"/>
    <col min="14371" max="14600" width="11.42578125" style="320"/>
    <col min="14601" max="14601" width="12.85546875" style="320" customWidth="1"/>
    <col min="14602" max="14625" width="11.42578125" style="320"/>
    <col min="14626" max="14626" width="13.85546875" style="320" customWidth="1"/>
    <col min="14627" max="14856" width="11.42578125" style="320"/>
    <col min="14857" max="14857" width="12.85546875" style="320" customWidth="1"/>
    <col min="14858" max="14881" width="11.42578125" style="320"/>
    <col min="14882" max="14882" width="13.85546875" style="320" customWidth="1"/>
    <col min="14883" max="15112" width="11.42578125" style="320"/>
    <col min="15113" max="15113" width="12.85546875" style="320" customWidth="1"/>
    <col min="15114" max="15137" width="11.42578125" style="320"/>
    <col min="15138" max="15138" width="13.85546875" style="320" customWidth="1"/>
    <col min="15139" max="15368" width="11.42578125" style="320"/>
    <col min="15369" max="15369" width="12.85546875" style="320" customWidth="1"/>
    <col min="15370" max="15393" width="11.42578125" style="320"/>
    <col min="15394" max="15394" width="13.85546875" style="320" customWidth="1"/>
    <col min="15395" max="15624" width="11.42578125" style="320"/>
    <col min="15625" max="15625" width="12.85546875" style="320" customWidth="1"/>
    <col min="15626" max="15649" width="11.42578125" style="320"/>
    <col min="15650" max="15650" width="13.85546875" style="320" customWidth="1"/>
    <col min="15651" max="15880" width="11.42578125" style="320"/>
    <col min="15881" max="15881" width="12.85546875" style="320" customWidth="1"/>
    <col min="15882" max="15905" width="11.42578125" style="320"/>
    <col min="15906" max="15906" width="13.85546875" style="320" customWidth="1"/>
    <col min="15907" max="16136" width="11.42578125" style="320"/>
    <col min="16137" max="16137" width="12.85546875" style="320" customWidth="1"/>
    <col min="16138" max="16161" width="11.42578125" style="320"/>
    <col min="16162" max="16162" width="13.85546875" style="320" customWidth="1"/>
    <col min="16163" max="16384" width="11.42578125" style="320"/>
  </cols>
  <sheetData>
    <row r="27" spans="2:12" ht="12.75" customHeight="1"/>
    <row r="28" spans="2:12">
      <c r="B28" s="349"/>
      <c r="C28" s="349"/>
      <c r="D28" s="349"/>
      <c r="E28" s="349"/>
      <c r="F28" s="349"/>
      <c r="G28" s="349"/>
      <c r="H28" s="349"/>
      <c r="I28" s="349"/>
      <c r="J28" s="349"/>
      <c r="K28" s="349"/>
      <c r="L28" s="349"/>
    </row>
    <row r="29" spans="2:12" ht="24.95" customHeight="1">
      <c r="B29" s="349"/>
      <c r="C29" s="349"/>
      <c r="D29" s="349"/>
      <c r="E29" s="349"/>
      <c r="F29" s="349"/>
      <c r="G29" s="349"/>
      <c r="H29" s="349"/>
      <c r="I29" s="349"/>
      <c r="J29" s="349"/>
      <c r="K29" s="349"/>
    </row>
    <row r="30" spans="2:12" ht="15" customHeight="1" thickBot="1"/>
    <row r="31" spans="2:12" ht="30" customHeight="1" thickBot="1">
      <c r="I31" s="43" t="s">
        <v>42</v>
      </c>
    </row>
  </sheetData>
  <hyperlinks>
    <hyperlink ref="I31" location="'Pernoctaciones munic y tipologí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colBreaks count="1" manualBreakCount="1">
    <brk id="26" max="41" man="1"/>
  </colBreaks>
  <drawing r:id="rId2"/>
  <legacyDrawingHF r:id="rId3"/>
</worksheet>
</file>

<file path=xl/worksheets/sheet71.xml><?xml version="1.0" encoding="utf-8"?>
<worksheet xmlns="http://schemas.openxmlformats.org/spreadsheetml/2006/main" xmlns:r="http://schemas.openxmlformats.org/officeDocument/2006/relationships">
  <sheetPr codeName="Hoja26">
    <tabColor rgb="FF000099"/>
    <pageSetUpPr autoPageBreaks="0" fitToPage="1"/>
  </sheetPr>
  <dimension ref="B1:P51"/>
  <sheetViews>
    <sheetView showGridLines="0" showOutlineSymbols="0" topLeftCell="D1" zoomScaleNormal="100" workbookViewId="0"/>
  </sheetViews>
  <sheetFormatPr baseColWidth="10" defaultRowHeight="12.75"/>
  <cols>
    <col min="1" max="1" width="11.42578125" style="320"/>
    <col min="2" max="2" width="28.85546875" style="320" customWidth="1"/>
    <col min="3" max="3" width="12.7109375" style="320" customWidth="1"/>
    <col min="4" max="4" width="10.7109375" style="320" customWidth="1"/>
    <col min="5" max="5" width="12.7109375" style="320" customWidth="1"/>
    <col min="6" max="7" width="10.7109375" style="320" customWidth="1"/>
    <col min="8" max="8" width="11.42578125" style="320"/>
    <col min="9" max="9" width="28.7109375" style="320" customWidth="1"/>
    <col min="10" max="14" width="11.42578125" style="320"/>
    <col min="15" max="15" width="13.28515625" style="320" customWidth="1"/>
    <col min="16" max="257" width="11.42578125" style="320"/>
    <col min="258" max="258" width="36.7109375" style="320" customWidth="1"/>
    <col min="259" max="259" width="12.7109375" style="320" customWidth="1"/>
    <col min="260" max="260" width="10.7109375" style="320" customWidth="1"/>
    <col min="261" max="261" width="12.7109375" style="320" customWidth="1"/>
    <col min="262" max="263" width="10.7109375" style="320" customWidth="1"/>
    <col min="264" max="270" width="11.42578125" style="320"/>
    <col min="271" max="271" width="13.28515625" style="320" customWidth="1"/>
    <col min="272" max="513" width="11.42578125" style="320"/>
    <col min="514" max="514" width="36.7109375" style="320" customWidth="1"/>
    <col min="515" max="515" width="12.7109375" style="320" customWidth="1"/>
    <col min="516" max="516" width="10.7109375" style="320" customWidth="1"/>
    <col min="517" max="517" width="12.7109375" style="320" customWidth="1"/>
    <col min="518" max="519" width="10.7109375" style="320" customWidth="1"/>
    <col min="520" max="526" width="11.42578125" style="320"/>
    <col min="527" max="527" width="13.28515625" style="320" customWidth="1"/>
    <col min="528" max="769" width="11.42578125" style="320"/>
    <col min="770" max="770" width="36.7109375" style="320" customWidth="1"/>
    <col min="771" max="771" width="12.7109375" style="320" customWidth="1"/>
    <col min="772" max="772" width="10.7109375" style="320" customWidth="1"/>
    <col min="773" max="773" width="12.7109375" style="320" customWidth="1"/>
    <col min="774" max="775" width="10.7109375" style="320" customWidth="1"/>
    <col min="776" max="782" width="11.42578125" style="320"/>
    <col min="783" max="783" width="13.28515625" style="320" customWidth="1"/>
    <col min="784" max="1025" width="11.42578125" style="320"/>
    <col min="1026" max="1026" width="36.7109375" style="320" customWidth="1"/>
    <col min="1027" max="1027" width="12.7109375" style="320" customWidth="1"/>
    <col min="1028" max="1028" width="10.7109375" style="320" customWidth="1"/>
    <col min="1029" max="1029" width="12.7109375" style="320" customWidth="1"/>
    <col min="1030" max="1031" width="10.7109375" style="320" customWidth="1"/>
    <col min="1032" max="1038" width="11.42578125" style="320"/>
    <col min="1039" max="1039" width="13.28515625" style="320" customWidth="1"/>
    <col min="1040" max="1281" width="11.42578125" style="320"/>
    <col min="1282" max="1282" width="36.7109375" style="320" customWidth="1"/>
    <col min="1283" max="1283" width="12.7109375" style="320" customWidth="1"/>
    <col min="1284" max="1284" width="10.7109375" style="320" customWidth="1"/>
    <col min="1285" max="1285" width="12.7109375" style="320" customWidth="1"/>
    <col min="1286" max="1287" width="10.7109375" style="320" customWidth="1"/>
    <col min="1288" max="1294" width="11.42578125" style="320"/>
    <col min="1295" max="1295" width="13.28515625" style="320" customWidth="1"/>
    <col min="1296" max="1537" width="11.42578125" style="320"/>
    <col min="1538" max="1538" width="36.7109375" style="320" customWidth="1"/>
    <col min="1539" max="1539" width="12.7109375" style="320" customWidth="1"/>
    <col min="1540" max="1540" width="10.7109375" style="320" customWidth="1"/>
    <col min="1541" max="1541" width="12.7109375" style="320" customWidth="1"/>
    <col min="1542" max="1543" width="10.7109375" style="320" customWidth="1"/>
    <col min="1544" max="1550" width="11.42578125" style="320"/>
    <col min="1551" max="1551" width="13.28515625" style="320" customWidth="1"/>
    <col min="1552" max="1793" width="11.42578125" style="320"/>
    <col min="1794" max="1794" width="36.7109375" style="320" customWidth="1"/>
    <col min="1795" max="1795" width="12.7109375" style="320" customWidth="1"/>
    <col min="1796" max="1796" width="10.7109375" style="320" customWidth="1"/>
    <col min="1797" max="1797" width="12.7109375" style="320" customWidth="1"/>
    <col min="1798" max="1799" width="10.7109375" style="320" customWidth="1"/>
    <col min="1800" max="1806" width="11.42578125" style="320"/>
    <col min="1807" max="1807" width="13.28515625" style="320" customWidth="1"/>
    <col min="1808" max="2049" width="11.42578125" style="320"/>
    <col min="2050" max="2050" width="36.7109375" style="320" customWidth="1"/>
    <col min="2051" max="2051" width="12.7109375" style="320" customWidth="1"/>
    <col min="2052" max="2052" width="10.7109375" style="320" customWidth="1"/>
    <col min="2053" max="2053" width="12.7109375" style="320" customWidth="1"/>
    <col min="2054" max="2055" width="10.7109375" style="320" customWidth="1"/>
    <col min="2056" max="2062" width="11.42578125" style="320"/>
    <col min="2063" max="2063" width="13.28515625" style="320" customWidth="1"/>
    <col min="2064" max="2305" width="11.42578125" style="320"/>
    <col min="2306" max="2306" width="36.7109375" style="320" customWidth="1"/>
    <col min="2307" max="2307" width="12.7109375" style="320" customWidth="1"/>
    <col min="2308" max="2308" width="10.7109375" style="320" customWidth="1"/>
    <col min="2309" max="2309" width="12.7109375" style="320" customWidth="1"/>
    <col min="2310" max="2311" width="10.7109375" style="320" customWidth="1"/>
    <col min="2312" max="2318" width="11.42578125" style="320"/>
    <col min="2319" max="2319" width="13.28515625" style="320" customWidth="1"/>
    <col min="2320" max="2561" width="11.42578125" style="320"/>
    <col min="2562" max="2562" width="36.7109375" style="320" customWidth="1"/>
    <col min="2563" max="2563" width="12.7109375" style="320" customWidth="1"/>
    <col min="2564" max="2564" width="10.7109375" style="320" customWidth="1"/>
    <col min="2565" max="2565" width="12.7109375" style="320" customWidth="1"/>
    <col min="2566" max="2567" width="10.7109375" style="320" customWidth="1"/>
    <col min="2568" max="2574" width="11.42578125" style="320"/>
    <col min="2575" max="2575" width="13.28515625" style="320" customWidth="1"/>
    <col min="2576" max="2817" width="11.42578125" style="320"/>
    <col min="2818" max="2818" width="36.7109375" style="320" customWidth="1"/>
    <col min="2819" max="2819" width="12.7109375" style="320" customWidth="1"/>
    <col min="2820" max="2820" width="10.7109375" style="320" customWidth="1"/>
    <col min="2821" max="2821" width="12.7109375" style="320" customWidth="1"/>
    <col min="2822" max="2823" width="10.7109375" style="320" customWidth="1"/>
    <col min="2824" max="2830" width="11.42578125" style="320"/>
    <col min="2831" max="2831" width="13.28515625" style="320" customWidth="1"/>
    <col min="2832" max="3073" width="11.42578125" style="320"/>
    <col min="3074" max="3074" width="36.7109375" style="320" customWidth="1"/>
    <col min="3075" max="3075" width="12.7109375" style="320" customWidth="1"/>
    <col min="3076" max="3076" width="10.7109375" style="320" customWidth="1"/>
    <col min="3077" max="3077" width="12.7109375" style="320" customWidth="1"/>
    <col min="3078" max="3079" width="10.7109375" style="320" customWidth="1"/>
    <col min="3080" max="3086" width="11.42578125" style="320"/>
    <col min="3087" max="3087" width="13.28515625" style="320" customWidth="1"/>
    <col min="3088" max="3329" width="11.42578125" style="320"/>
    <col min="3330" max="3330" width="36.7109375" style="320" customWidth="1"/>
    <col min="3331" max="3331" width="12.7109375" style="320" customWidth="1"/>
    <col min="3332" max="3332" width="10.7109375" style="320" customWidth="1"/>
    <col min="3333" max="3333" width="12.7109375" style="320" customWidth="1"/>
    <col min="3334" max="3335" width="10.7109375" style="320" customWidth="1"/>
    <col min="3336" max="3342" width="11.42578125" style="320"/>
    <col min="3343" max="3343" width="13.28515625" style="320" customWidth="1"/>
    <col min="3344" max="3585" width="11.42578125" style="320"/>
    <col min="3586" max="3586" width="36.7109375" style="320" customWidth="1"/>
    <col min="3587" max="3587" width="12.7109375" style="320" customWidth="1"/>
    <col min="3588" max="3588" width="10.7109375" style="320" customWidth="1"/>
    <col min="3589" max="3589" width="12.7109375" style="320" customWidth="1"/>
    <col min="3590" max="3591" width="10.7109375" style="320" customWidth="1"/>
    <col min="3592" max="3598" width="11.42578125" style="320"/>
    <col min="3599" max="3599" width="13.28515625" style="320" customWidth="1"/>
    <col min="3600" max="3841" width="11.42578125" style="320"/>
    <col min="3842" max="3842" width="36.7109375" style="320" customWidth="1"/>
    <col min="3843" max="3843" width="12.7109375" style="320" customWidth="1"/>
    <col min="3844" max="3844" width="10.7109375" style="320" customWidth="1"/>
    <col min="3845" max="3845" width="12.7109375" style="320" customWidth="1"/>
    <col min="3846" max="3847" width="10.7109375" style="320" customWidth="1"/>
    <col min="3848" max="3854" width="11.42578125" style="320"/>
    <col min="3855" max="3855" width="13.28515625" style="320" customWidth="1"/>
    <col min="3856" max="4097" width="11.42578125" style="320"/>
    <col min="4098" max="4098" width="36.7109375" style="320" customWidth="1"/>
    <col min="4099" max="4099" width="12.7109375" style="320" customWidth="1"/>
    <col min="4100" max="4100" width="10.7109375" style="320" customWidth="1"/>
    <col min="4101" max="4101" width="12.7109375" style="320" customWidth="1"/>
    <col min="4102" max="4103" width="10.7109375" style="320" customWidth="1"/>
    <col min="4104" max="4110" width="11.42578125" style="320"/>
    <col min="4111" max="4111" width="13.28515625" style="320" customWidth="1"/>
    <col min="4112" max="4353" width="11.42578125" style="320"/>
    <col min="4354" max="4354" width="36.7109375" style="320" customWidth="1"/>
    <col min="4355" max="4355" width="12.7109375" style="320" customWidth="1"/>
    <col min="4356" max="4356" width="10.7109375" style="320" customWidth="1"/>
    <col min="4357" max="4357" width="12.7109375" style="320" customWidth="1"/>
    <col min="4358" max="4359" width="10.7109375" style="320" customWidth="1"/>
    <col min="4360" max="4366" width="11.42578125" style="320"/>
    <col min="4367" max="4367" width="13.28515625" style="320" customWidth="1"/>
    <col min="4368" max="4609" width="11.42578125" style="320"/>
    <col min="4610" max="4610" width="36.7109375" style="320" customWidth="1"/>
    <col min="4611" max="4611" width="12.7109375" style="320" customWidth="1"/>
    <col min="4612" max="4612" width="10.7109375" style="320" customWidth="1"/>
    <col min="4613" max="4613" width="12.7109375" style="320" customWidth="1"/>
    <col min="4614" max="4615" width="10.7109375" style="320" customWidth="1"/>
    <col min="4616" max="4622" width="11.42578125" style="320"/>
    <col min="4623" max="4623" width="13.28515625" style="320" customWidth="1"/>
    <col min="4624" max="4865" width="11.42578125" style="320"/>
    <col min="4866" max="4866" width="36.7109375" style="320" customWidth="1"/>
    <col min="4867" max="4867" width="12.7109375" style="320" customWidth="1"/>
    <col min="4868" max="4868" width="10.7109375" style="320" customWidth="1"/>
    <col min="4869" max="4869" width="12.7109375" style="320" customWidth="1"/>
    <col min="4870" max="4871" width="10.7109375" style="320" customWidth="1"/>
    <col min="4872" max="4878" width="11.42578125" style="320"/>
    <col min="4879" max="4879" width="13.28515625" style="320" customWidth="1"/>
    <col min="4880" max="5121" width="11.42578125" style="320"/>
    <col min="5122" max="5122" width="36.7109375" style="320" customWidth="1"/>
    <col min="5123" max="5123" width="12.7109375" style="320" customWidth="1"/>
    <col min="5124" max="5124" width="10.7109375" style="320" customWidth="1"/>
    <col min="5125" max="5125" width="12.7109375" style="320" customWidth="1"/>
    <col min="5126" max="5127" width="10.7109375" style="320" customWidth="1"/>
    <col min="5128" max="5134" width="11.42578125" style="320"/>
    <col min="5135" max="5135" width="13.28515625" style="320" customWidth="1"/>
    <col min="5136" max="5377" width="11.42578125" style="320"/>
    <col min="5378" max="5378" width="36.7109375" style="320" customWidth="1"/>
    <col min="5379" max="5379" width="12.7109375" style="320" customWidth="1"/>
    <col min="5380" max="5380" width="10.7109375" style="320" customWidth="1"/>
    <col min="5381" max="5381" width="12.7109375" style="320" customWidth="1"/>
    <col min="5382" max="5383" width="10.7109375" style="320" customWidth="1"/>
    <col min="5384" max="5390" width="11.42578125" style="320"/>
    <col min="5391" max="5391" width="13.28515625" style="320" customWidth="1"/>
    <col min="5392" max="5633" width="11.42578125" style="320"/>
    <col min="5634" max="5634" width="36.7109375" style="320" customWidth="1"/>
    <col min="5635" max="5635" width="12.7109375" style="320" customWidth="1"/>
    <col min="5636" max="5636" width="10.7109375" style="320" customWidth="1"/>
    <col min="5637" max="5637" width="12.7109375" style="320" customWidth="1"/>
    <col min="5638" max="5639" width="10.7109375" style="320" customWidth="1"/>
    <col min="5640" max="5646" width="11.42578125" style="320"/>
    <col min="5647" max="5647" width="13.28515625" style="320" customWidth="1"/>
    <col min="5648" max="5889" width="11.42578125" style="320"/>
    <col min="5890" max="5890" width="36.7109375" style="320" customWidth="1"/>
    <col min="5891" max="5891" width="12.7109375" style="320" customWidth="1"/>
    <col min="5892" max="5892" width="10.7109375" style="320" customWidth="1"/>
    <col min="5893" max="5893" width="12.7109375" style="320" customWidth="1"/>
    <col min="5894" max="5895" width="10.7109375" style="320" customWidth="1"/>
    <col min="5896" max="5902" width="11.42578125" style="320"/>
    <col min="5903" max="5903" width="13.28515625" style="320" customWidth="1"/>
    <col min="5904" max="6145" width="11.42578125" style="320"/>
    <col min="6146" max="6146" width="36.7109375" style="320" customWidth="1"/>
    <col min="6147" max="6147" width="12.7109375" style="320" customWidth="1"/>
    <col min="6148" max="6148" width="10.7109375" style="320" customWidth="1"/>
    <col min="6149" max="6149" width="12.7109375" style="320" customWidth="1"/>
    <col min="6150" max="6151" width="10.7109375" style="320" customWidth="1"/>
    <col min="6152" max="6158" width="11.42578125" style="320"/>
    <col min="6159" max="6159" width="13.28515625" style="320" customWidth="1"/>
    <col min="6160" max="6401" width="11.42578125" style="320"/>
    <col min="6402" max="6402" width="36.7109375" style="320" customWidth="1"/>
    <col min="6403" max="6403" width="12.7109375" style="320" customWidth="1"/>
    <col min="6404" max="6404" width="10.7109375" style="320" customWidth="1"/>
    <col min="6405" max="6405" width="12.7109375" style="320" customWidth="1"/>
    <col min="6406" max="6407" width="10.7109375" style="320" customWidth="1"/>
    <col min="6408" max="6414" width="11.42578125" style="320"/>
    <col min="6415" max="6415" width="13.28515625" style="320" customWidth="1"/>
    <col min="6416" max="6657" width="11.42578125" style="320"/>
    <col min="6658" max="6658" width="36.7109375" style="320" customWidth="1"/>
    <col min="6659" max="6659" width="12.7109375" style="320" customWidth="1"/>
    <col min="6660" max="6660" width="10.7109375" style="320" customWidth="1"/>
    <col min="6661" max="6661" width="12.7109375" style="320" customWidth="1"/>
    <col min="6662" max="6663" width="10.7109375" style="320" customWidth="1"/>
    <col min="6664" max="6670" width="11.42578125" style="320"/>
    <col min="6671" max="6671" width="13.28515625" style="320" customWidth="1"/>
    <col min="6672" max="6913" width="11.42578125" style="320"/>
    <col min="6914" max="6914" width="36.7109375" style="320" customWidth="1"/>
    <col min="6915" max="6915" width="12.7109375" style="320" customWidth="1"/>
    <col min="6916" max="6916" width="10.7109375" style="320" customWidth="1"/>
    <col min="6917" max="6917" width="12.7109375" style="320" customWidth="1"/>
    <col min="6918" max="6919" width="10.7109375" style="320" customWidth="1"/>
    <col min="6920" max="6926" width="11.42578125" style="320"/>
    <col min="6927" max="6927" width="13.28515625" style="320" customWidth="1"/>
    <col min="6928" max="7169" width="11.42578125" style="320"/>
    <col min="7170" max="7170" width="36.7109375" style="320" customWidth="1"/>
    <col min="7171" max="7171" width="12.7109375" style="320" customWidth="1"/>
    <col min="7172" max="7172" width="10.7109375" style="320" customWidth="1"/>
    <col min="7173" max="7173" width="12.7109375" style="320" customWidth="1"/>
    <col min="7174" max="7175" width="10.7109375" style="320" customWidth="1"/>
    <col min="7176" max="7182" width="11.42578125" style="320"/>
    <col min="7183" max="7183" width="13.28515625" style="320" customWidth="1"/>
    <col min="7184" max="7425" width="11.42578125" style="320"/>
    <col min="7426" max="7426" width="36.7109375" style="320" customWidth="1"/>
    <col min="7427" max="7427" width="12.7109375" style="320" customWidth="1"/>
    <col min="7428" max="7428" width="10.7109375" style="320" customWidth="1"/>
    <col min="7429" max="7429" width="12.7109375" style="320" customWidth="1"/>
    <col min="7430" max="7431" width="10.7109375" style="320" customWidth="1"/>
    <col min="7432" max="7438" width="11.42578125" style="320"/>
    <col min="7439" max="7439" width="13.28515625" style="320" customWidth="1"/>
    <col min="7440" max="7681" width="11.42578125" style="320"/>
    <col min="7682" max="7682" width="36.7109375" style="320" customWidth="1"/>
    <col min="7683" max="7683" width="12.7109375" style="320" customWidth="1"/>
    <col min="7684" max="7684" width="10.7109375" style="320" customWidth="1"/>
    <col min="7685" max="7685" width="12.7109375" style="320" customWidth="1"/>
    <col min="7686" max="7687" width="10.7109375" style="320" customWidth="1"/>
    <col min="7688" max="7694" width="11.42578125" style="320"/>
    <col min="7695" max="7695" width="13.28515625" style="320" customWidth="1"/>
    <col min="7696" max="7937" width="11.42578125" style="320"/>
    <col min="7938" max="7938" width="36.7109375" style="320" customWidth="1"/>
    <col min="7939" max="7939" width="12.7109375" style="320" customWidth="1"/>
    <col min="7940" max="7940" width="10.7109375" style="320" customWidth="1"/>
    <col min="7941" max="7941" width="12.7109375" style="320" customWidth="1"/>
    <col min="7942" max="7943" width="10.7109375" style="320" customWidth="1"/>
    <col min="7944" max="7950" width="11.42578125" style="320"/>
    <col min="7951" max="7951" width="13.28515625" style="320" customWidth="1"/>
    <col min="7952" max="8193" width="11.42578125" style="320"/>
    <col min="8194" max="8194" width="36.7109375" style="320" customWidth="1"/>
    <col min="8195" max="8195" width="12.7109375" style="320" customWidth="1"/>
    <col min="8196" max="8196" width="10.7109375" style="320" customWidth="1"/>
    <col min="8197" max="8197" width="12.7109375" style="320" customWidth="1"/>
    <col min="8198" max="8199" width="10.7109375" style="320" customWidth="1"/>
    <col min="8200" max="8206" width="11.42578125" style="320"/>
    <col min="8207" max="8207" width="13.28515625" style="320" customWidth="1"/>
    <col min="8208" max="8449" width="11.42578125" style="320"/>
    <col min="8450" max="8450" width="36.7109375" style="320" customWidth="1"/>
    <col min="8451" max="8451" width="12.7109375" style="320" customWidth="1"/>
    <col min="8452" max="8452" width="10.7109375" style="320" customWidth="1"/>
    <col min="8453" max="8453" width="12.7109375" style="320" customWidth="1"/>
    <col min="8454" max="8455" width="10.7109375" style="320" customWidth="1"/>
    <col min="8456" max="8462" width="11.42578125" style="320"/>
    <col min="8463" max="8463" width="13.28515625" style="320" customWidth="1"/>
    <col min="8464" max="8705" width="11.42578125" style="320"/>
    <col min="8706" max="8706" width="36.7109375" style="320" customWidth="1"/>
    <col min="8707" max="8707" width="12.7109375" style="320" customWidth="1"/>
    <col min="8708" max="8708" width="10.7109375" style="320" customWidth="1"/>
    <col min="8709" max="8709" width="12.7109375" style="320" customWidth="1"/>
    <col min="8710" max="8711" width="10.7109375" style="320" customWidth="1"/>
    <col min="8712" max="8718" width="11.42578125" style="320"/>
    <col min="8719" max="8719" width="13.28515625" style="320" customWidth="1"/>
    <col min="8720" max="8961" width="11.42578125" style="320"/>
    <col min="8962" max="8962" width="36.7109375" style="320" customWidth="1"/>
    <col min="8963" max="8963" width="12.7109375" style="320" customWidth="1"/>
    <col min="8964" max="8964" width="10.7109375" style="320" customWidth="1"/>
    <col min="8965" max="8965" width="12.7109375" style="320" customWidth="1"/>
    <col min="8966" max="8967" width="10.7109375" style="320" customWidth="1"/>
    <col min="8968" max="8974" width="11.42578125" style="320"/>
    <col min="8975" max="8975" width="13.28515625" style="320" customWidth="1"/>
    <col min="8976" max="9217" width="11.42578125" style="320"/>
    <col min="9218" max="9218" width="36.7109375" style="320" customWidth="1"/>
    <col min="9219" max="9219" width="12.7109375" style="320" customWidth="1"/>
    <col min="9220" max="9220" width="10.7109375" style="320" customWidth="1"/>
    <col min="9221" max="9221" width="12.7109375" style="320" customWidth="1"/>
    <col min="9222" max="9223" width="10.7109375" style="320" customWidth="1"/>
    <col min="9224" max="9230" width="11.42578125" style="320"/>
    <col min="9231" max="9231" width="13.28515625" style="320" customWidth="1"/>
    <col min="9232" max="9473" width="11.42578125" style="320"/>
    <col min="9474" max="9474" width="36.7109375" style="320" customWidth="1"/>
    <col min="9475" max="9475" width="12.7109375" style="320" customWidth="1"/>
    <col min="9476" max="9476" width="10.7109375" style="320" customWidth="1"/>
    <col min="9477" max="9477" width="12.7109375" style="320" customWidth="1"/>
    <col min="9478" max="9479" width="10.7109375" style="320" customWidth="1"/>
    <col min="9480" max="9486" width="11.42578125" style="320"/>
    <col min="9487" max="9487" width="13.28515625" style="320" customWidth="1"/>
    <col min="9488" max="9729" width="11.42578125" style="320"/>
    <col min="9730" max="9730" width="36.7109375" style="320" customWidth="1"/>
    <col min="9731" max="9731" width="12.7109375" style="320" customWidth="1"/>
    <col min="9732" max="9732" width="10.7109375" style="320" customWidth="1"/>
    <col min="9733" max="9733" width="12.7109375" style="320" customWidth="1"/>
    <col min="9734" max="9735" width="10.7109375" style="320" customWidth="1"/>
    <col min="9736" max="9742" width="11.42578125" style="320"/>
    <col min="9743" max="9743" width="13.28515625" style="320" customWidth="1"/>
    <col min="9744" max="9985" width="11.42578125" style="320"/>
    <col min="9986" max="9986" width="36.7109375" style="320" customWidth="1"/>
    <col min="9987" max="9987" width="12.7109375" style="320" customWidth="1"/>
    <col min="9988" max="9988" width="10.7109375" style="320" customWidth="1"/>
    <col min="9989" max="9989" width="12.7109375" style="320" customWidth="1"/>
    <col min="9990" max="9991" width="10.7109375" style="320" customWidth="1"/>
    <col min="9992" max="9998" width="11.42578125" style="320"/>
    <col min="9999" max="9999" width="13.28515625" style="320" customWidth="1"/>
    <col min="10000" max="10241" width="11.42578125" style="320"/>
    <col min="10242" max="10242" width="36.7109375" style="320" customWidth="1"/>
    <col min="10243" max="10243" width="12.7109375" style="320" customWidth="1"/>
    <col min="10244" max="10244" width="10.7109375" style="320" customWidth="1"/>
    <col min="10245" max="10245" width="12.7109375" style="320" customWidth="1"/>
    <col min="10246" max="10247" width="10.7109375" style="320" customWidth="1"/>
    <col min="10248" max="10254" width="11.42578125" style="320"/>
    <col min="10255" max="10255" width="13.28515625" style="320" customWidth="1"/>
    <col min="10256" max="10497" width="11.42578125" style="320"/>
    <col min="10498" max="10498" width="36.7109375" style="320" customWidth="1"/>
    <col min="10499" max="10499" width="12.7109375" style="320" customWidth="1"/>
    <col min="10500" max="10500" width="10.7109375" style="320" customWidth="1"/>
    <col min="10501" max="10501" width="12.7109375" style="320" customWidth="1"/>
    <col min="10502" max="10503" width="10.7109375" style="320" customWidth="1"/>
    <col min="10504" max="10510" width="11.42578125" style="320"/>
    <col min="10511" max="10511" width="13.28515625" style="320" customWidth="1"/>
    <col min="10512" max="10753" width="11.42578125" style="320"/>
    <col min="10754" max="10754" width="36.7109375" style="320" customWidth="1"/>
    <col min="10755" max="10755" width="12.7109375" style="320" customWidth="1"/>
    <col min="10756" max="10756" width="10.7109375" style="320" customWidth="1"/>
    <col min="10757" max="10757" width="12.7109375" style="320" customWidth="1"/>
    <col min="10758" max="10759" width="10.7109375" style="320" customWidth="1"/>
    <col min="10760" max="10766" width="11.42578125" style="320"/>
    <col min="10767" max="10767" width="13.28515625" style="320" customWidth="1"/>
    <col min="10768" max="11009" width="11.42578125" style="320"/>
    <col min="11010" max="11010" width="36.7109375" style="320" customWidth="1"/>
    <col min="11011" max="11011" width="12.7109375" style="320" customWidth="1"/>
    <col min="11012" max="11012" width="10.7109375" style="320" customWidth="1"/>
    <col min="11013" max="11013" width="12.7109375" style="320" customWidth="1"/>
    <col min="11014" max="11015" width="10.7109375" style="320" customWidth="1"/>
    <col min="11016" max="11022" width="11.42578125" style="320"/>
    <col min="11023" max="11023" width="13.28515625" style="320" customWidth="1"/>
    <col min="11024" max="11265" width="11.42578125" style="320"/>
    <col min="11266" max="11266" width="36.7109375" style="320" customWidth="1"/>
    <col min="11267" max="11267" width="12.7109375" style="320" customWidth="1"/>
    <col min="11268" max="11268" width="10.7109375" style="320" customWidth="1"/>
    <col min="11269" max="11269" width="12.7109375" style="320" customWidth="1"/>
    <col min="11270" max="11271" width="10.7109375" style="320" customWidth="1"/>
    <col min="11272" max="11278" width="11.42578125" style="320"/>
    <col min="11279" max="11279" width="13.28515625" style="320" customWidth="1"/>
    <col min="11280" max="11521" width="11.42578125" style="320"/>
    <col min="11522" max="11522" width="36.7109375" style="320" customWidth="1"/>
    <col min="11523" max="11523" width="12.7109375" style="320" customWidth="1"/>
    <col min="11524" max="11524" width="10.7109375" style="320" customWidth="1"/>
    <col min="11525" max="11525" width="12.7109375" style="320" customWidth="1"/>
    <col min="11526" max="11527" width="10.7109375" style="320" customWidth="1"/>
    <col min="11528" max="11534" width="11.42578125" style="320"/>
    <col min="11535" max="11535" width="13.28515625" style="320" customWidth="1"/>
    <col min="11536" max="11777" width="11.42578125" style="320"/>
    <col min="11778" max="11778" width="36.7109375" style="320" customWidth="1"/>
    <col min="11779" max="11779" width="12.7109375" style="320" customWidth="1"/>
    <col min="11780" max="11780" width="10.7109375" style="320" customWidth="1"/>
    <col min="11781" max="11781" width="12.7109375" style="320" customWidth="1"/>
    <col min="11782" max="11783" width="10.7109375" style="320" customWidth="1"/>
    <col min="11784" max="11790" width="11.42578125" style="320"/>
    <col min="11791" max="11791" width="13.28515625" style="320" customWidth="1"/>
    <col min="11792" max="12033" width="11.42578125" style="320"/>
    <col min="12034" max="12034" width="36.7109375" style="320" customWidth="1"/>
    <col min="12035" max="12035" width="12.7109375" style="320" customWidth="1"/>
    <col min="12036" max="12036" width="10.7109375" style="320" customWidth="1"/>
    <col min="12037" max="12037" width="12.7109375" style="320" customWidth="1"/>
    <col min="12038" max="12039" width="10.7109375" style="320" customWidth="1"/>
    <col min="12040" max="12046" width="11.42578125" style="320"/>
    <col min="12047" max="12047" width="13.28515625" style="320" customWidth="1"/>
    <col min="12048" max="12289" width="11.42578125" style="320"/>
    <col min="12290" max="12290" width="36.7109375" style="320" customWidth="1"/>
    <col min="12291" max="12291" width="12.7109375" style="320" customWidth="1"/>
    <col min="12292" max="12292" width="10.7109375" style="320" customWidth="1"/>
    <col min="12293" max="12293" width="12.7109375" style="320" customWidth="1"/>
    <col min="12294" max="12295" width="10.7109375" style="320" customWidth="1"/>
    <col min="12296" max="12302" width="11.42578125" style="320"/>
    <col min="12303" max="12303" width="13.28515625" style="320" customWidth="1"/>
    <col min="12304" max="12545" width="11.42578125" style="320"/>
    <col min="12546" max="12546" width="36.7109375" style="320" customWidth="1"/>
    <col min="12547" max="12547" width="12.7109375" style="320" customWidth="1"/>
    <col min="12548" max="12548" width="10.7109375" style="320" customWidth="1"/>
    <col min="12549" max="12549" width="12.7109375" style="320" customWidth="1"/>
    <col min="12550" max="12551" width="10.7109375" style="320" customWidth="1"/>
    <col min="12552" max="12558" width="11.42578125" style="320"/>
    <col min="12559" max="12559" width="13.28515625" style="320" customWidth="1"/>
    <col min="12560" max="12801" width="11.42578125" style="320"/>
    <col min="12802" max="12802" width="36.7109375" style="320" customWidth="1"/>
    <col min="12803" max="12803" width="12.7109375" style="320" customWidth="1"/>
    <col min="12804" max="12804" width="10.7109375" style="320" customWidth="1"/>
    <col min="12805" max="12805" width="12.7109375" style="320" customWidth="1"/>
    <col min="12806" max="12807" width="10.7109375" style="320" customWidth="1"/>
    <col min="12808" max="12814" width="11.42578125" style="320"/>
    <col min="12815" max="12815" width="13.28515625" style="320" customWidth="1"/>
    <col min="12816" max="13057" width="11.42578125" style="320"/>
    <col min="13058" max="13058" width="36.7109375" style="320" customWidth="1"/>
    <col min="13059" max="13059" width="12.7109375" style="320" customWidth="1"/>
    <col min="13060" max="13060" width="10.7109375" style="320" customWidth="1"/>
    <col min="13061" max="13061" width="12.7109375" style="320" customWidth="1"/>
    <col min="13062" max="13063" width="10.7109375" style="320" customWidth="1"/>
    <col min="13064" max="13070" width="11.42578125" style="320"/>
    <col min="13071" max="13071" width="13.28515625" style="320" customWidth="1"/>
    <col min="13072" max="13313" width="11.42578125" style="320"/>
    <col min="13314" max="13314" width="36.7109375" style="320" customWidth="1"/>
    <col min="13315" max="13315" width="12.7109375" style="320" customWidth="1"/>
    <col min="13316" max="13316" width="10.7109375" style="320" customWidth="1"/>
    <col min="13317" max="13317" width="12.7109375" style="320" customWidth="1"/>
    <col min="13318" max="13319" width="10.7109375" style="320" customWidth="1"/>
    <col min="13320" max="13326" width="11.42578125" style="320"/>
    <col min="13327" max="13327" width="13.28515625" style="320" customWidth="1"/>
    <col min="13328" max="13569" width="11.42578125" style="320"/>
    <col min="13570" max="13570" width="36.7109375" style="320" customWidth="1"/>
    <col min="13571" max="13571" width="12.7109375" style="320" customWidth="1"/>
    <col min="13572" max="13572" width="10.7109375" style="320" customWidth="1"/>
    <col min="13573" max="13573" width="12.7109375" style="320" customWidth="1"/>
    <col min="13574" max="13575" width="10.7109375" style="320" customWidth="1"/>
    <col min="13576" max="13582" width="11.42578125" style="320"/>
    <col min="13583" max="13583" width="13.28515625" style="320" customWidth="1"/>
    <col min="13584" max="13825" width="11.42578125" style="320"/>
    <col min="13826" max="13826" width="36.7109375" style="320" customWidth="1"/>
    <col min="13827" max="13827" width="12.7109375" style="320" customWidth="1"/>
    <col min="13828" max="13828" width="10.7109375" style="320" customWidth="1"/>
    <col min="13829" max="13829" width="12.7109375" style="320" customWidth="1"/>
    <col min="13830" max="13831" width="10.7109375" style="320" customWidth="1"/>
    <col min="13832" max="13838" width="11.42578125" style="320"/>
    <col min="13839" max="13839" width="13.28515625" style="320" customWidth="1"/>
    <col min="13840" max="14081" width="11.42578125" style="320"/>
    <col min="14082" max="14082" width="36.7109375" style="320" customWidth="1"/>
    <col min="14083" max="14083" width="12.7109375" style="320" customWidth="1"/>
    <col min="14084" max="14084" width="10.7109375" style="320" customWidth="1"/>
    <col min="14085" max="14085" width="12.7109375" style="320" customWidth="1"/>
    <col min="14086" max="14087" width="10.7109375" style="320" customWidth="1"/>
    <col min="14088" max="14094" width="11.42578125" style="320"/>
    <col min="14095" max="14095" width="13.28515625" style="320" customWidth="1"/>
    <col min="14096" max="14337" width="11.42578125" style="320"/>
    <col min="14338" max="14338" width="36.7109375" style="320" customWidth="1"/>
    <col min="14339" max="14339" width="12.7109375" style="320" customWidth="1"/>
    <col min="14340" max="14340" width="10.7109375" style="320" customWidth="1"/>
    <col min="14341" max="14341" width="12.7109375" style="320" customWidth="1"/>
    <col min="14342" max="14343" width="10.7109375" style="320" customWidth="1"/>
    <col min="14344" max="14350" width="11.42578125" style="320"/>
    <col min="14351" max="14351" width="13.28515625" style="320" customWidth="1"/>
    <col min="14352" max="14593" width="11.42578125" style="320"/>
    <col min="14594" max="14594" width="36.7109375" style="320" customWidth="1"/>
    <col min="14595" max="14595" width="12.7109375" style="320" customWidth="1"/>
    <col min="14596" max="14596" width="10.7109375" style="320" customWidth="1"/>
    <col min="14597" max="14597" width="12.7109375" style="320" customWidth="1"/>
    <col min="14598" max="14599" width="10.7109375" style="320" customWidth="1"/>
    <col min="14600" max="14606" width="11.42578125" style="320"/>
    <col min="14607" max="14607" width="13.28515625" style="320" customWidth="1"/>
    <col min="14608" max="14849" width="11.42578125" style="320"/>
    <col min="14850" max="14850" width="36.7109375" style="320" customWidth="1"/>
    <col min="14851" max="14851" width="12.7109375" style="320" customWidth="1"/>
    <col min="14852" max="14852" width="10.7109375" style="320" customWidth="1"/>
    <col min="14853" max="14853" width="12.7109375" style="320" customWidth="1"/>
    <col min="14854" max="14855" width="10.7109375" style="320" customWidth="1"/>
    <col min="14856" max="14862" width="11.42578125" style="320"/>
    <col min="14863" max="14863" width="13.28515625" style="320" customWidth="1"/>
    <col min="14864" max="15105" width="11.42578125" style="320"/>
    <col min="15106" max="15106" width="36.7109375" style="320" customWidth="1"/>
    <col min="15107" max="15107" width="12.7109375" style="320" customWidth="1"/>
    <col min="15108" max="15108" width="10.7109375" style="320" customWidth="1"/>
    <col min="15109" max="15109" width="12.7109375" style="320" customWidth="1"/>
    <col min="15110" max="15111" width="10.7109375" style="320" customWidth="1"/>
    <col min="15112" max="15118" width="11.42578125" style="320"/>
    <col min="15119" max="15119" width="13.28515625" style="320" customWidth="1"/>
    <col min="15120" max="15361" width="11.42578125" style="320"/>
    <col min="15362" max="15362" width="36.7109375" style="320" customWidth="1"/>
    <col min="15363" max="15363" width="12.7109375" style="320" customWidth="1"/>
    <col min="15364" max="15364" width="10.7109375" style="320" customWidth="1"/>
    <col min="15365" max="15365" width="12.7109375" style="320" customWidth="1"/>
    <col min="15366" max="15367" width="10.7109375" style="320" customWidth="1"/>
    <col min="15368" max="15374" width="11.42578125" style="320"/>
    <col min="15375" max="15375" width="13.28515625" style="320" customWidth="1"/>
    <col min="15376" max="15617" width="11.42578125" style="320"/>
    <col min="15618" max="15618" width="36.7109375" style="320" customWidth="1"/>
    <col min="15619" max="15619" width="12.7109375" style="320" customWidth="1"/>
    <col min="15620" max="15620" width="10.7109375" style="320" customWidth="1"/>
    <col min="15621" max="15621" width="12.7109375" style="320" customWidth="1"/>
    <col min="15622" max="15623" width="10.7109375" style="320" customWidth="1"/>
    <col min="15624" max="15630" width="11.42578125" style="320"/>
    <col min="15631" max="15631" width="13.28515625" style="320" customWidth="1"/>
    <col min="15632" max="15873" width="11.42578125" style="320"/>
    <col min="15874" max="15874" width="36.7109375" style="320" customWidth="1"/>
    <col min="15875" max="15875" width="12.7109375" style="320" customWidth="1"/>
    <col min="15876" max="15876" width="10.7109375" style="320" customWidth="1"/>
    <col min="15877" max="15877" width="12.7109375" style="320" customWidth="1"/>
    <col min="15878" max="15879" width="10.7109375" style="320" customWidth="1"/>
    <col min="15880" max="15886" width="11.42578125" style="320"/>
    <col min="15887" max="15887" width="13.28515625" style="320" customWidth="1"/>
    <col min="15888" max="16129" width="11.42578125" style="320"/>
    <col min="16130" max="16130" width="36.7109375" style="320" customWidth="1"/>
    <col min="16131" max="16131" width="12.7109375" style="320" customWidth="1"/>
    <col min="16132" max="16132" width="10.7109375" style="320" customWidth="1"/>
    <col min="16133" max="16133" width="12.7109375" style="320" customWidth="1"/>
    <col min="16134" max="16135" width="10.7109375" style="320" customWidth="1"/>
    <col min="16136" max="16142" width="11.42578125" style="320"/>
    <col min="16143" max="16143" width="13.28515625" style="320" customWidth="1"/>
    <col min="16144" max="16384" width="11.42578125" style="320"/>
  </cols>
  <sheetData>
    <row r="1" spans="2:14" ht="26.25">
      <c r="B1" s="350"/>
    </row>
    <row r="7" spans="2:14" ht="33.75" customHeight="1">
      <c r="B7" s="644" t="s">
        <v>271</v>
      </c>
      <c r="C7" s="645"/>
      <c r="D7" s="645"/>
      <c r="E7" s="645"/>
      <c r="F7" s="645"/>
      <c r="G7" s="646"/>
      <c r="I7" s="644" t="s">
        <v>205</v>
      </c>
      <c r="J7" s="645"/>
      <c r="K7" s="645"/>
      <c r="L7" s="645"/>
      <c r="M7" s="645"/>
      <c r="N7" s="646"/>
    </row>
    <row r="8" spans="2:14" ht="41.25" customHeight="1">
      <c r="B8" s="322" t="s">
        <v>206</v>
      </c>
      <c r="C8" s="323" t="str">
        <f>actualizaciones!$A$3</f>
        <v>acumulado agosto 2009</v>
      </c>
      <c r="D8" s="324" t="s">
        <v>18</v>
      </c>
      <c r="E8" s="323" t="str">
        <f>actualizaciones!$A$2</f>
        <v xml:space="preserve">acumulado agosto 2010 </v>
      </c>
      <c r="F8" s="324" t="s">
        <v>18</v>
      </c>
      <c r="G8" s="324" t="s">
        <v>19</v>
      </c>
      <c r="I8" s="322" t="s">
        <v>206</v>
      </c>
      <c r="J8" s="323" t="str">
        <f>actualizaciones!$A$3</f>
        <v>acumulado agosto 2009</v>
      </c>
      <c r="K8" s="324" t="s">
        <v>18</v>
      </c>
      <c r="L8" s="323" t="str">
        <f>actualizaciones!$A$2</f>
        <v xml:space="preserve">acumulado agosto 2010 </v>
      </c>
      <c r="M8" s="324" t="s">
        <v>18</v>
      </c>
      <c r="N8" s="324" t="s">
        <v>19</v>
      </c>
    </row>
    <row r="9" spans="2:14">
      <c r="B9" s="325" t="s">
        <v>207</v>
      </c>
      <c r="C9" s="351"/>
      <c r="D9" s="352"/>
      <c r="E9" s="351"/>
      <c r="F9" s="351"/>
      <c r="G9" s="352"/>
      <c r="I9" s="325" t="s">
        <v>207</v>
      </c>
      <c r="J9" s="351"/>
      <c r="K9" s="352"/>
      <c r="L9" s="351"/>
      <c r="M9" s="351"/>
      <c r="N9" s="352"/>
    </row>
    <row r="10" spans="2:14">
      <c r="B10" s="374" t="s">
        <v>272</v>
      </c>
      <c r="C10" s="354">
        <v>9108506</v>
      </c>
      <c r="D10" s="355">
        <f>C10/$C$10</f>
        <v>1</v>
      </c>
      <c r="E10" s="354">
        <v>9087590</v>
      </c>
      <c r="F10" s="355">
        <f>E10/$E$10</f>
        <v>1</v>
      </c>
      <c r="G10" s="355">
        <f>(E10-C10)/C10</f>
        <v>-2.2963151146851088E-3</v>
      </c>
      <c r="I10" s="374" t="s">
        <v>272</v>
      </c>
      <c r="J10" s="354">
        <v>7684474</v>
      </c>
      <c r="K10" s="355">
        <f>J10/$C$10</f>
        <v>0.8436591028210334</v>
      </c>
      <c r="L10" s="354">
        <v>7641350</v>
      </c>
      <c r="M10" s="355">
        <f>L10/$E$10</f>
        <v>0.84085549634171441</v>
      </c>
      <c r="N10" s="355">
        <f>(L10-J10)/J10</f>
        <v>-5.6118349805074491E-3</v>
      </c>
    </row>
    <row r="11" spans="2:14">
      <c r="B11" s="325" t="s">
        <v>209</v>
      </c>
      <c r="C11" s="351"/>
      <c r="D11" s="326"/>
      <c r="E11" s="351"/>
      <c r="F11" s="356"/>
      <c r="G11" s="357"/>
      <c r="I11" s="325" t="s">
        <v>209</v>
      </c>
      <c r="J11" s="351"/>
      <c r="K11" s="326"/>
      <c r="L11" s="351"/>
      <c r="M11" s="356"/>
      <c r="N11" s="357"/>
    </row>
    <row r="12" spans="2:14">
      <c r="B12" s="343" t="s">
        <v>210</v>
      </c>
      <c r="C12" s="358">
        <v>5592644</v>
      </c>
      <c r="D12" s="359">
        <f>C12/$C$10</f>
        <v>0.61400234023011013</v>
      </c>
      <c r="E12" s="358">
        <v>5728825</v>
      </c>
      <c r="F12" s="359">
        <f>E12/$E$10</f>
        <v>0.63040090937201176</v>
      </c>
      <c r="G12" s="360">
        <f>(E12-C12)/C12</f>
        <v>2.4350021206427586E-2</v>
      </c>
      <c r="I12" s="343" t="s">
        <v>210</v>
      </c>
      <c r="J12" s="358">
        <v>3231246</v>
      </c>
      <c r="K12" s="359">
        <f>J12/$C$10</f>
        <v>0.3547503838719544</v>
      </c>
      <c r="L12" s="358">
        <v>3390064</v>
      </c>
      <c r="M12" s="359">
        <f>L12/$E$10</f>
        <v>0.3730432380862253</v>
      </c>
      <c r="N12" s="360">
        <f>(L12-J12)/J12</f>
        <v>4.9150699142064699E-2</v>
      </c>
    </row>
    <row r="13" spans="2:14">
      <c r="B13" s="343" t="s">
        <v>211</v>
      </c>
      <c r="C13" s="361">
        <v>684126</v>
      </c>
      <c r="D13" s="362">
        <f>C13/$C$10</f>
        <v>7.5108475528258972E-2</v>
      </c>
      <c r="E13" s="361">
        <v>743684</v>
      </c>
      <c r="F13" s="362">
        <f>E13/$E$10</f>
        <v>8.1835118001582371E-2</v>
      </c>
      <c r="G13" s="363">
        <f>(E13-C13)/C13</f>
        <v>8.7057062587885856E-2</v>
      </c>
      <c r="I13" s="343" t="s">
        <v>211</v>
      </c>
      <c r="J13" s="361">
        <v>377118</v>
      </c>
      <c r="K13" s="362">
        <f>J13/$C$10</f>
        <v>4.1402838182244155E-2</v>
      </c>
      <c r="L13" s="361">
        <v>405667</v>
      </c>
      <c r="M13" s="362">
        <f>L13/$E$10</f>
        <v>4.4639667942765901E-2</v>
      </c>
      <c r="N13" s="363">
        <f>(L13-J13)/J13</f>
        <v>7.5703095582814933E-2</v>
      </c>
    </row>
    <row r="14" spans="2:14">
      <c r="B14" s="343" t="s">
        <v>212</v>
      </c>
      <c r="C14" s="361">
        <v>3735943</v>
      </c>
      <c r="D14" s="362">
        <f>C14/$C$10</f>
        <v>0.41015980008137448</v>
      </c>
      <c r="E14" s="361">
        <v>3967505</v>
      </c>
      <c r="F14" s="362">
        <f>E14/$E$10</f>
        <v>0.43658494716420965</v>
      </c>
      <c r="G14" s="363">
        <f>(E14-C14)/C14</f>
        <v>6.1982209043339259E-2</v>
      </c>
      <c r="I14" s="343" t="s">
        <v>212</v>
      </c>
      <c r="J14" s="361">
        <v>1832211</v>
      </c>
      <c r="K14" s="362">
        <f>J14/$C$10</f>
        <v>0.20115384454925977</v>
      </c>
      <c r="L14" s="361">
        <v>1982773</v>
      </c>
      <c r="M14" s="362">
        <f>L14/$E$10</f>
        <v>0.21818468923003789</v>
      </c>
      <c r="N14" s="363">
        <f>(L14-J14)/J14</f>
        <v>8.2175033334042857E-2</v>
      </c>
    </row>
    <row r="15" spans="2:14">
      <c r="B15" s="343" t="s">
        <v>213</v>
      </c>
      <c r="C15" s="361">
        <v>1093253</v>
      </c>
      <c r="D15" s="362">
        <f>C15/$C$10</f>
        <v>0.12002550143788673</v>
      </c>
      <c r="E15" s="361">
        <v>937505</v>
      </c>
      <c r="F15" s="362">
        <f>E15/$E$10</f>
        <v>0.10316321488975624</v>
      </c>
      <c r="G15" s="363">
        <f>(E15-C15)/C15</f>
        <v>-0.14246290657331834</v>
      </c>
      <c r="I15" s="343" t="s">
        <v>213</v>
      </c>
      <c r="J15" s="361">
        <v>955701</v>
      </c>
      <c r="K15" s="362">
        <f>J15/$C$10</f>
        <v>0.10492401278541179</v>
      </c>
      <c r="L15" s="361">
        <v>940801</v>
      </c>
      <c r="M15" s="362">
        <f>L15/$E$10</f>
        <v>0.10352590730875842</v>
      </c>
      <c r="N15" s="363">
        <f>(L15-J15)/J15</f>
        <v>-1.5590650213822105E-2</v>
      </c>
    </row>
    <row r="16" spans="2:14">
      <c r="B16" s="343" t="s">
        <v>214</v>
      </c>
      <c r="C16" s="361">
        <v>79322</v>
      </c>
      <c r="D16" s="362">
        <f>C16/$C$10</f>
        <v>8.7085631825899873E-3</v>
      </c>
      <c r="E16" s="361">
        <v>80131</v>
      </c>
      <c r="F16" s="362">
        <f>E16/$E$10</f>
        <v>8.817629316463441E-3</v>
      </c>
      <c r="G16" s="363">
        <f>(E16-C16)/C16</f>
        <v>1.0198935982451274E-2</v>
      </c>
      <c r="I16" s="343" t="s">
        <v>214</v>
      </c>
      <c r="J16" s="361">
        <v>66216</v>
      </c>
      <c r="K16" s="362">
        <f>J16/$C$10</f>
        <v>7.2696883550386858E-3</v>
      </c>
      <c r="L16" s="361">
        <v>60823</v>
      </c>
      <c r="M16" s="362">
        <f>L16/$E$10</f>
        <v>6.6929736046630623E-3</v>
      </c>
      <c r="N16" s="363">
        <f>(L16-J16)/J16</f>
        <v>-8.1445572067174093E-2</v>
      </c>
    </row>
    <row r="17" spans="2:16">
      <c r="B17" s="325" t="s">
        <v>215</v>
      </c>
      <c r="C17" s="326"/>
      <c r="D17" s="326"/>
      <c r="E17" s="326"/>
      <c r="F17" s="364"/>
      <c r="G17" s="365"/>
      <c r="I17" s="325" t="s">
        <v>215</v>
      </c>
      <c r="J17" s="326"/>
      <c r="K17" s="326"/>
      <c r="L17" s="326"/>
      <c r="M17" s="364"/>
      <c r="N17" s="365"/>
    </row>
    <row r="18" spans="2:16">
      <c r="B18" s="366" t="s">
        <v>216</v>
      </c>
      <c r="C18" s="367">
        <v>3515862</v>
      </c>
      <c r="D18" s="359">
        <f>C18/$C$10</f>
        <v>0.38599765976988981</v>
      </c>
      <c r="E18" s="367">
        <v>3358765</v>
      </c>
      <c r="F18" s="362">
        <f>E18/$E$10</f>
        <v>0.36959909062798829</v>
      </c>
      <c r="G18" s="368">
        <f>(E18-C18)/C18</f>
        <v>-4.4682356702282398E-2</v>
      </c>
      <c r="I18" s="366" t="s">
        <v>216</v>
      </c>
      <c r="J18" s="367">
        <v>4453228</v>
      </c>
      <c r="K18" s="359">
        <f>J18/$C$10</f>
        <v>0.488908718949079</v>
      </c>
      <c r="L18" s="367">
        <v>4251286</v>
      </c>
      <c r="M18" s="362">
        <f>L18/$E$10</f>
        <v>0.46781225825548906</v>
      </c>
      <c r="N18" s="368">
        <f>(L18-J18)/J18</f>
        <v>-4.5347330071579539E-2</v>
      </c>
    </row>
    <row r="19" spans="2:16">
      <c r="B19" s="647" t="s">
        <v>75</v>
      </c>
      <c r="C19" s="648"/>
      <c r="D19" s="648"/>
      <c r="E19" s="648"/>
      <c r="F19" s="648"/>
      <c r="G19" s="649"/>
      <c r="I19" s="647" t="s">
        <v>75</v>
      </c>
      <c r="J19" s="648"/>
      <c r="K19" s="648"/>
      <c r="L19" s="648"/>
      <c r="M19" s="648"/>
      <c r="N19" s="649"/>
    </row>
    <row r="20" spans="2:16" ht="20.100000000000001" customHeight="1" thickBot="1"/>
    <row r="21" spans="2:16" ht="38.25" customHeight="1" thickBot="1">
      <c r="B21" s="644" t="s">
        <v>273</v>
      </c>
      <c r="C21" s="645"/>
      <c r="D21" s="645"/>
      <c r="E21" s="645"/>
      <c r="F21" s="645"/>
      <c r="G21" s="646"/>
      <c r="I21" s="644" t="s">
        <v>274</v>
      </c>
      <c r="J21" s="645"/>
      <c r="K21" s="645"/>
      <c r="L21" s="645"/>
      <c r="M21" s="645"/>
      <c r="N21" s="646"/>
      <c r="P21" s="43" t="s">
        <v>40</v>
      </c>
    </row>
    <row r="22" spans="2:16" ht="33.75" customHeight="1">
      <c r="B22" s="322" t="s">
        <v>206</v>
      </c>
      <c r="C22" s="323" t="str">
        <f>actualizaciones!$A$3</f>
        <v>acumulado agosto 2009</v>
      </c>
      <c r="D22" s="324" t="s">
        <v>18</v>
      </c>
      <c r="E22" s="323" t="str">
        <f>actualizaciones!$A$2</f>
        <v xml:space="preserve">acumulado agosto 2010 </v>
      </c>
      <c r="F22" s="324" t="s">
        <v>18</v>
      </c>
      <c r="G22" s="324" t="s">
        <v>19</v>
      </c>
      <c r="I22" s="322" t="s">
        <v>206</v>
      </c>
      <c r="J22" s="323" t="str">
        <f>actualizaciones!$A$3</f>
        <v>acumulado agosto 2009</v>
      </c>
      <c r="K22" s="324" t="s">
        <v>18</v>
      </c>
      <c r="L22" s="323" t="str">
        <f>actualizaciones!$A$2</f>
        <v xml:space="preserve">acumulado agosto 2010 </v>
      </c>
      <c r="M22" s="324" t="s">
        <v>18</v>
      </c>
      <c r="N22" s="324" t="s">
        <v>19</v>
      </c>
    </row>
    <row r="23" spans="2:16">
      <c r="B23" s="325" t="s">
        <v>207</v>
      </c>
      <c r="C23" s="351"/>
      <c r="D23" s="352"/>
      <c r="E23" s="351"/>
      <c r="F23" s="351"/>
      <c r="G23" s="352"/>
      <c r="I23" s="325" t="s">
        <v>207</v>
      </c>
      <c r="J23" s="351"/>
      <c r="K23" s="352"/>
      <c r="L23" s="351"/>
      <c r="M23" s="351"/>
      <c r="N23" s="352"/>
    </row>
    <row r="24" spans="2:16">
      <c r="B24" s="374" t="s">
        <v>272</v>
      </c>
      <c r="C24" s="354">
        <v>3924349</v>
      </c>
      <c r="D24" s="355">
        <f>C24/$C$10</f>
        <v>0.43084442168671788</v>
      </c>
      <c r="E24" s="354">
        <v>3537074</v>
      </c>
      <c r="F24" s="355">
        <f>E24/$E$10</f>
        <v>0.389220244311198</v>
      </c>
      <c r="G24" s="355">
        <f>(E24-C24)/C24</f>
        <v>-9.8685157716604716E-2</v>
      </c>
      <c r="I24" s="374" t="s">
        <v>272</v>
      </c>
      <c r="J24" s="354">
        <v>245640</v>
      </c>
      <c r="K24" s="355">
        <f>J24/$C$10</f>
        <v>2.6968198736433833E-2</v>
      </c>
      <c r="L24" s="354">
        <v>216287</v>
      </c>
      <c r="M24" s="355">
        <f>L24/$E$10</f>
        <v>2.3800259474734225E-2</v>
      </c>
      <c r="N24" s="355">
        <f>(L24-J24)/J24</f>
        <v>-0.11949601042175541</v>
      </c>
    </row>
    <row r="25" spans="2:16">
      <c r="B25" s="325" t="s">
        <v>209</v>
      </c>
      <c r="C25" s="351"/>
      <c r="D25" s="326"/>
      <c r="E25" s="351"/>
      <c r="F25" s="356"/>
      <c r="G25" s="357"/>
      <c r="I25" s="325" t="s">
        <v>209</v>
      </c>
      <c r="J25" s="351"/>
      <c r="K25" s="326"/>
      <c r="L25" s="351"/>
      <c r="M25" s="356"/>
      <c r="N25" s="357"/>
    </row>
    <row r="26" spans="2:16">
      <c r="B26" s="343" t="s">
        <v>210</v>
      </c>
      <c r="C26" s="358">
        <v>2511437</v>
      </c>
      <c r="D26" s="359">
        <f>C26/$C$10</f>
        <v>0.27572436138264605</v>
      </c>
      <c r="E26" s="358">
        <v>2392287</v>
      </c>
      <c r="F26" s="359">
        <f>E26/$E$10</f>
        <v>0.26324768172859914</v>
      </c>
      <c r="G26" s="360">
        <f>(E26-C26)/C26</f>
        <v>-4.7442957955943152E-2</v>
      </c>
      <c r="I26" s="343" t="s">
        <v>210</v>
      </c>
      <c r="J26" s="358">
        <v>245640</v>
      </c>
      <c r="K26" s="359">
        <f>J26/$C$10</f>
        <v>2.6968198736433833E-2</v>
      </c>
      <c r="L26" s="358">
        <v>216287</v>
      </c>
      <c r="M26" s="359">
        <f>L26/$E$10</f>
        <v>2.3800259474734225E-2</v>
      </c>
      <c r="N26" s="360">
        <f>(L26-J26)/J26</f>
        <v>-0.11949601042175541</v>
      </c>
    </row>
    <row r="27" spans="2:16">
      <c r="B27" s="343" t="s">
        <v>265</v>
      </c>
      <c r="C27" s="361">
        <v>2079018</v>
      </c>
      <c r="D27" s="362">
        <f>C27/$C$10</f>
        <v>0.22825016528506431</v>
      </c>
      <c r="E27" s="361">
        <v>2011776</v>
      </c>
      <c r="F27" s="362">
        <f>E27/$E$10</f>
        <v>0.22137618444494084</v>
      </c>
      <c r="G27" s="363">
        <f>(E27-C27)/C27</f>
        <v>-3.2343154316124244E-2</v>
      </c>
      <c r="I27" s="343" t="s">
        <v>265</v>
      </c>
      <c r="J27" s="361">
        <v>78669</v>
      </c>
      <c r="K27" s="362">
        <f>J27/$C$10</f>
        <v>8.6368719524365471E-3</v>
      </c>
      <c r="L27" s="361">
        <v>63826</v>
      </c>
      <c r="M27" s="362">
        <f>L27/$E$10</f>
        <v>7.0234242521944766E-3</v>
      </c>
      <c r="N27" s="363">
        <f>(L27-J27)/J27</f>
        <v>-0.18867660704979089</v>
      </c>
    </row>
    <row r="28" spans="2:16">
      <c r="B28" s="343" t="s">
        <v>213</v>
      </c>
      <c r="C28" s="361">
        <v>408185</v>
      </c>
      <c r="D28" s="362">
        <f>C28/$C$10</f>
        <v>4.4813606095225715E-2</v>
      </c>
      <c r="E28" s="361">
        <v>356184</v>
      </c>
      <c r="F28" s="362">
        <f>E28/$E$10</f>
        <v>3.9194549930179512E-2</v>
      </c>
      <c r="G28" s="363">
        <f>(E28-C28)/C28</f>
        <v>-0.12739566618077589</v>
      </c>
      <c r="I28" s="343" t="s">
        <v>213</v>
      </c>
      <c r="J28" s="361">
        <v>63200</v>
      </c>
      <c r="K28" s="362">
        <f>J28/$C$10</f>
        <v>6.9385692889701121E-3</v>
      </c>
      <c r="L28" s="361">
        <v>64808</v>
      </c>
      <c r="M28" s="362">
        <f>L28/$E$10</f>
        <v>7.1314837047005862E-3</v>
      </c>
      <c r="N28" s="363">
        <f>(L28-J28)/J28</f>
        <v>2.5443037974683544E-2</v>
      </c>
    </row>
    <row r="29" spans="2:16">
      <c r="B29" s="343" t="s">
        <v>214</v>
      </c>
      <c r="C29" s="361">
        <v>24234</v>
      </c>
      <c r="D29" s="362">
        <f>C29/$C$10</f>
        <v>2.6605900023560394E-3</v>
      </c>
      <c r="E29" s="361">
        <v>24327</v>
      </c>
      <c r="F29" s="362">
        <f>E29/$E$10</f>
        <v>2.6769473534787552E-3</v>
      </c>
      <c r="G29" s="363">
        <f>(E29-C29)/C29</f>
        <v>3.8375835602871998E-3</v>
      </c>
      <c r="I29" s="343" t="s">
        <v>266</v>
      </c>
      <c r="J29" s="361">
        <v>81406</v>
      </c>
      <c r="K29" s="362">
        <f>J29/$C$10</f>
        <v>8.9373603091440022E-3</v>
      </c>
      <c r="L29" s="361">
        <v>67541</v>
      </c>
      <c r="M29" s="362">
        <f>L29/$E$10</f>
        <v>7.4322235048016033E-3</v>
      </c>
      <c r="N29" s="363">
        <f>(L29-J29)/J29</f>
        <v>-0.17031914109525095</v>
      </c>
    </row>
    <row r="30" spans="2:16">
      <c r="B30" s="325" t="s">
        <v>215</v>
      </c>
      <c r="C30" s="326"/>
      <c r="D30" s="326"/>
      <c r="E30" s="326"/>
      <c r="F30" s="364"/>
      <c r="G30" s="365"/>
      <c r="I30" s="343" t="s">
        <v>267</v>
      </c>
      <c r="J30" s="361">
        <v>22365</v>
      </c>
      <c r="K30" s="362">
        <f>J30/$C$10</f>
        <v>2.4553971858831732E-3</v>
      </c>
      <c r="L30" s="361">
        <v>20112</v>
      </c>
      <c r="M30" s="362">
        <f>L30/$E$10</f>
        <v>2.2131280130375602E-3</v>
      </c>
      <c r="N30" s="363">
        <f>(L30-J30)/J30</f>
        <v>-0.10073775989268947</v>
      </c>
    </row>
    <row r="31" spans="2:16">
      <c r="B31" s="366" t="s">
        <v>216</v>
      </c>
      <c r="C31" s="367">
        <v>1412912</v>
      </c>
      <c r="D31" s="359">
        <f>C31/$C$10</f>
        <v>0.15512006030407183</v>
      </c>
      <c r="E31" s="367">
        <v>1144787</v>
      </c>
      <c r="F31" s="362">
        <f>E31/$E$10</f>
        <v>0.1259725625825989</v>
      </c>
      <c r="G31" s="368">
        <f>(E31-C31)/C31</f>
        <v>-0.18976765715062227</v>
      </c>
      <c r="I31" s="325" t="s">
        <v>215</v>
      </c>
      <c r="J31" s="326"/>
      <c r="K31" s="326"/>
      <c r="L31" s="326"/>
      <c r="M31" s="364"/>
      <c r="N31" s="365"/>
    </row>
    <row r="32" spans="2:16">
      <c r="B32" s="647" t="s">
        <v>75</v>
      </c>
      <c r="C32" s="648"/>
      <c r="D32" s="648"/>
      <c r="E32" s="648"/>
      <c r="F32" s="648"/>
      <c r="G32" s="649"/>
      <c r="I32" s="366" t="s">
        <v>216</v>
      </c>
      <c r="J32" s="367">
        <v>0</v>
      </c>
      <c r="K32" s="359">
        <f>J32/$C$10</f>
        <v>0</v>
      </c>
      <c r="L32" s="367">
        <v>0</v>
      </c>
      <c r="M32" s="362">
        <f>L32/$E$10</f>
        <v>0</v>
      </c>
      <c r="N32" s="348" t="str">
        <f>IFERROR((L32-J32)/J32,"-")</f>
        <v>-</v>
      </c>
    </row>
    <row r="33" spans="2:14">
      <c r="I33" s="647" t="s">
        <v>75</v>
      </c>
      <c r="J33" s="648"/>
      <c r="K33" s="648"/>
      <c r="L33" s="648"/>
      <c r="M33" s="648"/>
      <c r="N33" s="649"/>
    </row>
    <row r="37" spans="2:14" ht="37.5" customHeight="1">
      <c r="B37" s="654" t="s">
        <v>275</v>
      </c>
      <c r="C37" s="655"/>
      <c r="D37" s="655"/>
      <c r="E37" s="655"/>
      <c r="F37" s="655"/>
      <c r="G37" s="656"/>
      <c r="I37" s="659" t="s">
        <v>276</v>
      </c>
      <c r="J37" s="660"/>
      <c r="K37" s="660"/>
      <c r="L37" s="660"/>
      <c r="M37" s="661"/>
    </row>
    <row r="38" spans="2:14" ht="18" customHeight="1">
      <c r="B38" s="657"/>
      <c r="C38" s="603"/>
      <c r="D38" s="603"/>
      <c r="E38" s="603"/>
      <c r="F38" s="603"/>
      <c r="G38" s="658"/>
      <c r="I38" s="662" t="str">
        <f>actualizaciones!$A$2</f>
        <v xml:space="preserve">acumulado agosto 2010 </v>
      </c>
      <c r="J38" s="663"/>
      <c r="K38" s="663"/>
      <c r="L38" s="663"/>
      <c r="M38" s="664"/>
    </row>
    <row r="39" spans="2:14" ht="25.5">
      <c r="B39" s="322" t="s">
        <v>206</v>
      </c>
      <c r="C39" s="323" t="str">
        <f>actualizaciones!$A$3</f>
        <v>acumulado agosto 2009</v>
      </c>
      <c r="D39" s="324" t="s">
        <v>18</v>
      </c>
      <c r="E39" s="323" t="str">
        <f>actualizaciones!$A$2</f>
        <v xml:space="preserve">acumulado agosto 2010 </v>
      </c>
      <c r="F39" s="324" t="s">
        <v>18</v>
      </c>
      <c r="G39" s="324" t="s">
        <v>19</v>
      </c>
      <c r="I39" s="322" t="s">
        <v>206</v>
      </c>
      <c r="J39" s="323" t="s">
        <v>74</v>
      </c>
      <c r="K39" s="324" t="s">
        <v>19</v>
      </c>
      <c r="L39" s="323" t="s">
        <v>234</v>
      </c>
      <c r="M39" s="324" t="s">
        <v>19</v>
      </c>
    </row>
    <row r="40" spans="2:14">
      <c r="B40" s="325" t="s">
        <v>207</v>
      </c>
      <c r="C40" s="351"/>
      <c r="D40" s="352"/>
      <c r="E40" s="351"/>
      <c r="F40" s="351"/>
      <c r="G40" s="352"/>
      <c r="I40" s="325" t="s">
        <v>207</v>
      </c>
      <c r="J40" s="351"/>
      <c r="K40" s="352"/>
      <c r="L40" s="351"/>
      <c r="M40" s="352"/>
    </row>
    <row r="41" spans="2:14">
      <c r="B41" s="374" t="s">
        <v>272</v>
      </c>
      <c r="C41" s="354">
        <v>24512069</v>
      </c>
      <c r="D41" s="355">
        <f>C41/$C$41</f>
        <v>1</v>
      </c>
      <c r="E41" s="354">
        <v>24137203</v>
      </c>
      <c r="F41" s="355">
        <f>E41/$E$41</f>
        <v>1</v>
      </c>
      <c r="G41" s="355">
        <f>E41/C41-1</f>
        <v>-1.5293119483304363E-2</v>
      </c>
      <c r="I41" s="374" t="s">
        <v>272</v>
      </c>
      <c r="J41" s="354">
        <v>7641350</v>
      </c>
      <c r="K41" s="355">
        <f>($L$10-$J$10)/$J$10</f>
        <v>-5.6118349805074491E-3</v>
      </c>
      <c r="L41" s="354">
        <v>24137203</v>
      </c>
      <c r="M41" s="355">
        <f>($E$41-$C$41)/$C$41</f>
        <v>-1.5293119483304326E-2</v>
      </c>
    </row>
    <row r="42" spans="2:14">
      <c r="B42" s="325" t="s">
        <v>209</v>
      </c>
      <c r="C42" s="351"/>
      <c r="D42" s="326"/>
      <c r="E42" s="351"/>
      <c r="F42" s="356"/>
      <c r="G42" s="357"/>
      <c r="I42" s="325" t="s">
        <v>209</v>
      </c>
      <c r="J42" s="351"/>
      <c r="K42" s="326"/>
      <c r="L42" s="351"/>
      <c r="M42" s="357"/>
    </row>
    <row r="43" spans="2:14">
      <c r="B43" s="343" t="s">
        <v>210</v>
      </c>
      <c r="C43" s="358">
        <v>13518445</v>
      </c>
      <c r="D43" s="359">
        <f t="shared" ref="D43:D48" si="0">C43/$C$41</f>
        <v>0.55150158887036427</v>
      </c>
      <c r="E43" s="358">
        <v>13716472</v>
      </c>
      <c r="F43" s="359">
        <f t="shared" ref="F43:F48" si="1">E43/$E$41</f>
        <v>0.56827097986456843</v>
      </c>
      <c r="G43" s="360">
        <f t="shared" ref="G43:G48" si="2">E43/C43-1</f>
        <v>1.4648652267328144E-2</v>
      </c>
      <c r="I43" s="343" t="s">
        <v>210</v>
      </c>
      <c r="J43" s="369">
        <v>3390064</v>
      </c>
      <c r="K43" s="375">
        <f>($L$12-$J$12)/$J$12</f>
        <v>4.9150699142064699E-2</v>
      </c>
      <c r="L43" s="369">
        <v>13716472</v>
      </c>
      <c r="M43" s="359">
        <f>($E$43-$C$43)/$C$43</f>
        <v>1.4648652267328083E-2</v>
      </c>
    </row>
    <row r="44" spans="2:14">
      <c r="B44" s="343" t="s">
        <v>211</v>
      </c>
      <c r="C44" s="361">
        <v>1625203</v>
      </c>
      <c r="D44" s="362">
        <f t="shared" si="0"/>
        <v>6.6302155073078489E-2</v>
      </c>
      <c r="E44" s="361">
        <v>1662792</v>
      </c>
      <c r="F44" s="362">
        <f t="shared" si="1"/>
        <v>6.8889174938786407E-2</v>
      </c>
      <c r="G44" s="363">
        <f t="shared" si="2"/>
        <v>2.3128802986457586E-2</v>
      </c>
      <c r="I44" s="343" t="s">
        <v>211</v>
      </c>
      <c r="J44" s="361">
        <v>405667</v>
      </c>
      <c r="K44" s="376">
        <f>($L$13-$J$13)/$J$13</f>
        <v>7.5703095582814933E-2</v>
      </c>
      <c r="L44" s="137">
        <v>1662792</v>
      </c>
      <c r="M44" s="362">
        <f>($E$44-$C$44)/$C$44</f>
        <v>2.312880298645769E-2</v>
      </c>
    </row>
    <row r="45" spans="2:14">
      <c r="B45" s="343" t="s">
        <v>212</v>
      </c>
      <c r="C45" s="361">
        <v>8591123</v>
      </c>
      <c r="D45" s="362">
        <f t="shared" si="0"/>
        <v>0.35048542821905404</v>
      </c>
      <c r="E45" s="361">
        <v>8997336</v>
      </c>
      <c r="F45" s="362">
        <f t="shared" si="1"/>
        <v>0.3727580200572535</v>
      </c>
      <c r="G45" s="363">
        <f t="shared" si="2"/>
        <v>4.7282875591468043E-2</v>
      </c>
      <c r="I45" s="343" t="s">
        <v>212</v>
      </c>
      <c r="J45" s="361">
        <v>1982773</v>
      </c>
      <c r="K45" s="376">
        <f>($L$14-$J$14)/$J$14</f>
        <v>8.2175033334042857E-2</v>
      </c>
      <c r="L45" s="137">
        <v>8997336</v>
      </c>
      <c r="M45" s="362">
        <f>($E$45-$C$45)/$C$45</f>
        <v>4.7282875591468078E-2</v>
      </c>
    </row>
    <row r="46" spans="2:14">
      <c r="B46" s="343" t="s">
        <v>213</v>
      </c>
      <c r="C46" s="361">
        <v>2926748</v>
      </c>
      <c r="D46" s="362">
        <f t="shared" si="0"/>
        <v>0.11940028399887419</v>
      </c>
      <c r="E46" s="361">
        <v>2715363</v>
      </c>
      <c r="F46" s="362">
        <f t="shared" si="1"/>
        <v>0.11249700307032261</v>
      </c>
      <c r="G46" s="363">
        <f t="shared" si="2"/>
        <v>-7.2225213786769493E-2</v>
      </c>
      <c r="I46" s="343" t="s">
        <v>213</v>
      </c>
      <c r="J46" s="361">
        <v>940801</v>
      </c>
      <c r="K46" s="362">
        <f>($L$15-$J$15)/$J$15</f>
        <v>-1.5590650213822105E-2</v>
      </c>
      <c r="L46" s="137">
        <v>2715363</v>
      </c>
      <c r="M46" s="362">
        <f>($E$46-$C$46)/$C$46</f>
        <v>-7.2225213786769479E-2</v>
      </c>
    </row>
    <row r="47" spans="2:14">
      <c r="B47" s="343" t="s">
        <v>266</v>
      </c>
      <c r="C47" s="361">
        <v>238674</v>
      </c>
      <c r="D47" s="362">
        <f t="shared" si="0"/>
        <v>9.7369993532573692E-3</v>
      </c>
      <c r="E47" s="361">
        <v>217568</v>
      </c>
      <c r="F47" s="362">
        <f t="shared" si="1"/>
        <v>9.0138032977557514E-3</v>
      </c>
      <c r="G47" s="363">
        <f t="shared" si="2"/>
        <v>-8.8430243763459759E-2</v>
      </c>
      <c r="I47" s="343" t="s">
        <v>266</v>
      </c>
      <c r="J47" s="650">
        <v>60823</v>
      </c>
      <c r="K47" s="652">
        <f>L16/J16-1</f>
        <v>-8.1445572067174066E-2</v>
      </c>
      <c r="L47" s="137">
        <v>217568</v>
      </c>
      <c r="M47" s="362">
        <f>($E$47-$C$47)/$C$47</f>
        <v>-8.8430243763459787E-2</v>
      </c>
    </row>
    <row r="48" spans="2:14">
      <c r="B48" s="370" t="s">
        <v>267</v>
      </c>
      <c r="C48" s="367">
        <v>136697</v>
      </c>
      <c r="D48" s="368">
        <f t="shared" si="0"/>
        <v>5.5767222261001309E-3</v>
      </c>
      <c r="E48" s="367">
        <v>123413</v>
      </c>
      <c r="F48" s="368">
        <f t="shared" si="1"/>
        <v>5.1129785004501143E-3</v>
      </c>
      <c r="G48" s="368">
        <f t="shared" si="2"/>
        <v>-9.7178431128700726E-2</v>
      </c>
      <c r="I48" s="370" t="s">
        <v>267</v>
      </c>
      <c r="J48" s="651"/>
      <c r="K48" s="653"/>
      <c r="L48" s="367">
        <v>123413</v>
      </c>
      <c r="M48" s="362">
        <f>($E$48-$C$48)/$C$48</f>
        <v>-9.7178431128700699E-2</v>
      </c>
    </row>
    <row r="49" spans="2:13">
      <c r="B49" s="325" t="s">
        <v>215</v>
      </c>
      <c r="C49" s="326"/>
      <c r="D49" s="326"/>
      <c r="E49" s="326"/>
      <c r="F49" s="364"/>
      <c r="G49" s="365"/>
      <c r="I49" s="325" t="s">
        <v>215</v>
      </c>
      <c r="J49" s="326"/>
      <c r="K49" s="326"/>
      <c r="L49" s="326"/>
      <c r="M49" s="365"/>
    </row>
    <row r="50" spans="2:13">
      <c r="B50" s="366" t="s">
        <v>216</v>
      </c>
      <c r="C50" s="367">
        <v>10993624</v>
      </c>
      <c r="D50" s="359">
        <f>C50/$C$41</f>
        <v>0.44849841112963579</v>
      </c>
      <c r="E50" s="367">
        <v>10420731</v>
      </c>
      <c r="F50" s="362">
        <f>E50/$E$41</f>
        <v>0.43172902013543157</v>
      </c>
      <c r="G50" s="368">
        <f>E50/C50-1</f>
        <v>-5.2111387473320891E-2</v>
      </c>
      <c r="I50" s="366" t="s">
        <v>216</v>
      </c>
      <c r="J50" s="367">
        <v>1144787</v>
      </c>
      <c r="K50" s="368">
        <f>($E$31-$C$31)/$C$31</f>
        <v>-0.18976765715062227</v>
      </c>
      <c r="L50" s="367">
        <v>10420731</v>
      </c>
      <c r="M50" s="368">
        <f>($E$50-$C$50)/$C$50</f>
        <v>-5.2111387473320898E-2</v>
      </c>
    </row>
    <row r="51" spans="2:13">
      <c r="B51" s="647" t="s">
        <v>75</v>
      </c>
      <c r="C51" s="648"/>
      <c r="D51" s="648"/>
      <c r="E51" s="648"/>
      <c r="F51" s="648"/>
      <c r="G51" s="649"/>
      <c r="I51" s="647" t="s">
        <v>75</v>
      </c>
      <c r="J51" s="648"/>
      <c r="K51" s="648"/>
      <c r="L51" s="648"/>
      <c r="M51" s="649"/>
    </row>
  </sheetData>
  <mergeCells count="15">
    <mergeCell ref="B51:G51"/>
    <mergeCell ref="I51:M51"/>
    <mergeCell ref="B32:G32"/>
    <mergeCell ref="I33:N33"/>
    <mergeCell ref="B37:G38"/>
    <mergeCell ref="I37:M37"/>
    <mergeCell ref="I38:M38"/>
    <mergeCell ref="J47:J48"/>
    <mergeCell ref="K47:K48"/>
    <mergeCell ref="B7:G7"/>
    <mergeCell ref="I7:N7"/>
    <mergeCell ref="B19:G19"/>
    <mergeCell ref="I19:N19"/>
    <mergeCell ref="B21:G21"/>
    <mergeCell ref="I21:N21"/>
  </mergeCells>
  <hyperlinks>
    <hyperlink ref="P21" location="'Gráfico pernocta munic y cate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72.xml><?xml version="1.0" encoding="utf-8"?>
<worksheet xmlns="http://schemas.openxmlformats.org/spreadsheetml/2006/main" xmlns:r="http://schemas.openxmlformats.org/officeDocument/2006/relationships">
  <sheetPr codeName="Hoja28">
    <tabColor rgb="FF000099"/>
    <pageSetUpPr autoPageBreaks="0" fitToPage="1"/>
  </sheetPr>
  <dimension ref="B6:S44"/>
  <sheetViews>
    <sheetView showGridLines="0" showRowColHeaders="0" showOutlineSymbols="0" topLeftCell="D1" zoomScaleNormal="100" workbookViewId="0">
      <selection activeCell="S19" sqref="S19"/>
    </sheetView>
  </sheetViews>
  <sheetFormatPr baseColWidth="10" defaultRowHeight="12.75"/>
  <cols>
    <col min="1" max="1" width="15" style="129" customWidth="1"/>
    <col min="2" max="8" width="12.42578125" style="129" customWidth="1"/>
    <col min="9" max="9" width="11.42578125" style="129"/>
    <col min="10" max="10" width="11.85546875" style="129" customWidth="1"/>
    <col min="11" max="11" width="3.7109375" style="129" customWidth="1"/>
    <col min="12" max="16" width="11.42578125" style="129"/>
    <col min="17" max="17" width="16.42578125" style="129" customWidth="1"/>
    <col min="18" max="265" width="11.42578125" style="129"/>
    <col min="266" max="266" width="11.85546875" style="129" customWidth="1"/>
    <col min="267" max="267" width="3.7109375" style="129" customWidth="1"/>
    <col min="268" max="521" width="11.42578125" style="129"/>
    <col min="522" max="522" width="11.85546875" style="129" customWidth="1"/>
    <col min="523" max="523" width="3.7109375" style="129" customWidth="1"/>
    <col min="524" max="777" width="11.42578125" style="129"/>
    <col min="778" max="778" width="11.85546875" style="129" customWidth="1"/>
    <col min="779" max="779" width="3.7109375" style="129" customWidth="1"/>
    <col min="780" max="1033" width="11.42578125" style="129"/>
    <col min="1034" max="1034" width="11.85546875" style="129" customWidth="1"/>
    <col min="1035" max="1035" width="3.7109375" style="129" customWidth="1"/>
    <col min="1036" max="1289" width="11.42578125" style="129"/>
    <col min="1290" max="1290" width="11.85546875" style="129" customWidth="1"/>
    <col min="1291" max="1291" width="3.7109375" style="129" customWidth="1"/>
    <col min="1292" max="1545" width="11.42578125" style="129"/>
    <col min="1546" max="1546" width="11.85546875" style="129" customWidth="1"/>
    <col min="1547" max="1547" width="3.7109375" style="129" customWidth="1"/>
    <col min="1548" max="1801" width="11.42578125" style="129"/>
    <col min="1802" max="1802" width="11.85546875" style="129" customWidth="1"/>
    <col min="1803" max="1803" width="3.7109375" style="129" customWidth="1"/>
    <col min="1804" max="2057" width="11.42578125" style="129"/>
    <col min="2058" max="2058" width="11.85546875" style="129" customWidth="1"/>
    <col min="2059" max="2059" width="3.7109375" style="129" customWidth="1"/>
    <col min="2060" max="2313" width="11.42578125" style="129"/>
    <col min="2314" max="2314" width="11.85546875" style="129" customWidth="1"/>
    <col min="2315" max="2315" width="3.7109375" style="129" customWidth="1"/>
    <col min="2316" max="2569" width="11.42578125" style="129"/>
    <col min="2570" max="2570" width="11.85546875" style="129" customWidth="1"/>
    <col min="2571" max="2571" width="3.7109375" style="129" customWidth="1"/>
    <col min="2572" max="2825" width="11.42578125" style="129"/>
    <col min="2826" max="2826" width="11.85546875" style="129" customWidth="1"/>
    <col min="2827" max="2827" width="3.7109375" style="129" customWidth="1"/>
    <col min="2828" max="3081" width="11.42578125" style="129"/>
    <col min="3082" max="3082" width="11.85546875" style="129" customWidth="1"/>
    <col min="3083" max="3083" width="3.7109375" style="129" customWidth="1"/>
    <col min="3084" max="3337" width="11.42578125" style="129"/>
    <col min="3338" max="3338" width="11.85546875" style="129" customWidth="1"/>
    <col min="3339" max="3339" width="3.7109375" style="129" customWidth="1"/>
    <col min="3340" max="3593" width="11.42578125" style="129"/>
    <col min="3594" max="3594" width="11.85546875" style="129" customWidth="1"/>
    <col min="3595" max="3595" width="3.7109375" style="129" customWidth="1"/>
    <col min="3596" max="3849" width="11.42578125" style="129"/>
    <col min="3850" max="3850" width="11.85546875" style="129" customWidth="1"/>
    <col min="3851" max="3851" width="3.7109375" style="129" customWidth="1"/>
    <col min="3852" max="4105" width="11.42578125" style="129"/>
    <col min="4106" max="4106" width="11.85546875" style="129" customWidth="1"/>
    <col min="4107" max="4107" width="3.7109375" style="129" customWidth="1"/>
    <col min="4108" max="4361" width="11.42578125" style="129"/>
    <col min="4362" max="4362" width="11.85546875" style="129" customWidth="1"/>
    <col min="4363" max="4363" width="3.7109375" style="129" customWidth="1"/>
    <col min="4364" max="4617" width="11.42578125" style="129"/>
    <col min="4618" max="4618" width="11.85546875" style="129" customWidth="1"/>
    <col min="4619" max="4619" width="3.7109375" style="129" customWidth="1"/>
    <col min="4620" max="4873" width="11.42578125" style="129"/>
    <col min="4874" max="4874" width="11.85546875" style="129" customWidth="1"/>
    <col min="4875" max="4875" width="3.7109375" style="129" customWidth="1"/>
    <col min="4876" max="5129" width="11.42578125" style="129"/>
    <col min="5130" max="5130" width="11.85546875" style="129" customWidth="1"/>
    <col min="5131" max="5131" width="3.7109375" style="129" customWidth="1"/>
    <col min="5132" max="5385" width="11.42578125" style="129"/>
    <col min="5386" max="5386" width="11.85546875" style="129" customWidth="1"/>
    <col min="5387" max="5387" width="3.7109375" style="129" customWidth="1"/>
    <col min="5388" max="5641" width="11.42578125" style="129"/>
    <col min="5642" max="5642" width="11.85546875" style="129" customWidth="1"/>
    <col min="5643" max="5643" width="3.7109375" style="129" customWidth="1"/>
    <col min="5644" max="5897" width="11.42578125" style="129"/>
    <col min="5898" max="5898" width="11.85546875" style="129" customWidth="1"/>
    <col min="5899" max="5899" width="3.7109375" style="129" customWidth="1"/>
    <col min="5900" max="6153" width="11.42578125" style="129"/>
    <col min="6154" max="6154" width="11.85546875" style="129" customWidth="1"/>
    <col min="6155" max="6155" width="3.7109375" style="129" customWidth="1"/>
    <col min="6156" max="6409" width="11.42578125" style="129"/>
    <col min="6410" max="6410" width="11.85546875" style="129" customWidth="1"/>
    <col min="6411" max="6411" width="3.7109375" style="129" customWidth="1"/>
    <col min="6412" max="6665" width="11.42578125" style="129"/>
    <col min="6666" max="6666" width="11.85546875" style="129" customWidth="1"/>
    <col min="6667" max="6667" width="3.7109375" style="129" customWidth="1"/>
    <col min="6668" max="6921" width="11.42578125" style="129"/>
    <col min="6922" max="6922" width="11.85546875" style="129" customWidth="1"/>
    <col min="6923" max="6923" width="3.7109375" style="129" customWidth="1"/>
    <col min="6924" max="7177" width="11.42578125" style="129"/>
    <col min="7178" max="7178" width="11.85546875" style="129" customWidth="1"/>
    <col min="7179" max="7179" width="3.7109375" style="129" customWidth="1"/>
    <col min="7180" max="7433" width="11.42578125" style="129"/>
    <col min="7434" max="7434" width="11.85546875" style="129" customWidth="1"/>
    <col min="7435" max="7435" width="3.7109375" style="129" customWidth="1"/>
    <col min="7436" max="7689" width="11.42578125" style="129"/>
    <col min="7690" max="7690" width="11.85546875" style="129" customWidth="1"/>
    <col min="7691" max="7691" width="3.7109375" style="129" customWidth="1"/>
    <col min="7692" max="7945" width="11.42578125" style="129"/>
    <col min="7946" max="7946" width="11.85546875" style="129" customWidth="1"/>
    <col min="7947" max="7947" width="3.7109375" style="129" customWidth="1"/>
    <col min="7948" max="8201" width="11.42578125" style="129"/>
    <col min="8202" max="8202" width="11.85546875" style="129" customWidth="1"/>
    <col min="8203" max="8203" width="3.7109375" style="129" customWidth="1"/>
    <col min="8204" max="8457" width="11.42578125" style="129"/>
    <col min="8458" max="8458" width="11.85546875" style="129" customWidth="1"/>
    <col min="8459" max="8459" width="3.7109375" style="129" customWidth="1"/>
    <col min="8460" max="8713" width="11.42578125" style="129"/>
    <col min="8714" max="8714" width="11.85546875" style="129" customWidth="1"/>
    <col min="8715" max="8715" width="3.7109375" style="129" customWidth="1"/>
    <col min="8716" max="8969" width="11.42578125" style="129"/>
    <col min="8970" max="8970" width="11.85546875" style="129" customWidth="1"/>
    <col min="8971" max="8971" width="3.7109375" style="129" customWidth="1"/>
    <col min="8972" max="9225" width="11.42578125" style="129"/>
    <col min="9226" max="9226" width="11.85546875" style="129" customWidth="1"/>
    <col min="9227" max="9227" width="3.7109375" style="129" customWidth="1"/>
    <col min="9228" max="9481" width="11.42578125" style="129"/>
    <col min="9482" max="9482" width="11.85546875" style="129" customWidth="1"/>
    <col min="9483" max="9483" width="3.7109375" style="129" customWidth="1"/>
    <col min="9484" max="9737" width="11.42578125" style="129"/>
    <col min="9738" max="9738" width="11.85546875" style="129" customWidth="1"/>
    <col min="9739" max="9739" width="3.7109375" style="129" customWidth="1"/>
    <col min="9740" max="9993" width="11.42578125" style="129"/>
    <col min="9994" max="9994" width="11.85546875" style="129" customWidth="1"/>
    <col min="9995" max="9995" width="3.7109375" style="129" customWidth="1"/>
    <col min="9996" max="10249" width="11.42578125" style="129"/>
    <col min="10250" max="10250" width="11.85546875" style="129" customWidth="1"/>
    <col min="10251" max="10251" width="3.7109375" style="129" customWidth="1"/>
    <col min="10252" max="10505" width="11.42578125" style="129"/>
    <col min="10506" max="10506" width="11.85546875" style="129" customWidth="1"/>
    <col min="10507" max="10507" width="3.7109375" style="129" customWidth="1"/>
    <col min="10508" max="10761" width="11.42578125" style="129"/>
    <col min="10762" max="10762" width="11.85546875" style="129" customWidth="1"/>
    <col min="10763" max="10763" width="3.7109375" style="129" customWidth="1"/>
    <col min="10764" max="11017" width="11.42578125" style="129"/>
    <col min="11018" max="11018" width="11.85546875" style="129" customWidth="1"/>
    <col min="11019" max="11019" width="3.7109375" style="129" customWidth="1"/>
    <col min="11020" max="11273" width="11.42578125" style="129"/>
    <col min="11274" max="11274" width="11.85546875" style="129" customWidth="1"/>
    <col min="11275" max="11275" width="3.7109375" style="129" customWidth="1"/>
    <col min="11276" max="11529" width="11.42578125" style="129"/>
    <col min="11530" max="11530" width="11.85546875" style="129" customWidth="1"/>
    <col min="11531" max="11531" width="3.7109375" style="129" customWidth="1"/>
    <col min="11532" max="11785" width="11.42578125" style="129"/>
    <col min="11786" max="11786" width="11.85546875" style="129" customWidth="1"/>
    <col min="11787" max="11787" width="3.7109375" style="129" customWidth="1"/>
    <col min="11788" max="12041" width="11.42578125" style="129"/>
    <col min="12042" max="12042" width="11.85546875" style="129" customWidth="1"/>
    <col min="12043" max="12043" width="3.7109375" style="129" customWidth="1"/>
    <col min="12044" max="12297" width="11.42578125" style="129"/>
    <col min="12298" max="12298" width="11.85546875" style="129" customWidth="1"/>
    <col min="12299" max="12299" width="3.7109375" style="129" customWidth="1"/>
    <col min="12300" max="12553" width="11.42578125" style="129"/>
    <col min="12554" max="12554" width="11.85546875" style="129" customWidth="1"/>
    <col min="12555" max="12555" width="3.7109375" style="129" customWidth="1"/>
    <col min="12556" max="12809" width="11.42578125" style="129"/>
    <col min="12810" max="12810" width="11.85546875" style="129" customWidth="1"/>
    <col min="12811" max="12811" width="3.7109375" style="129" customWidth="1"/>
    <col min="12812" max="13065" width="11.42578125" style="129"/>
    <col min="13066" max="13066" width="11.85546875" style="129" customWidth="1"/>
    <col min="13067" max="13067" width="3.7109375" style="129" customWidth="1"/>
    <col min="13068" max="13321" width="11.42578125" style="129"/>
    <col min="13322" max="13322" width="11.85546875" style="129" customWidth="1"/>
    <col min="13323" max="13323" width="3.7109375" style="129" customWidth="1"/>
    <col min="13324" max="13577" width="11.42578125" style="129"/>
    <col min="13578" max="13578" width="11.85546875" style="129" customWidth="1"/>
    <col min="13579" max="13579" width="3.7109375" style="129" customWidth="1"/>
    <col min="13580" max="13833" width="11.42578125" style="129"/>
    <col min="13834" max="13834" width="11.85546875" style="129" customWidth="1"/>
    <col min="13835" max="13835" width="3.7109375" style="129" customWidth="1"/>
    <col min="13836" max="14089" width="11.42578125" style="129"/>
    <col min="14090" max="14090" width="11.85546875" style="129" customWidth="1"/>
    <col min="14091" max="14091" width="3.7109375" style="129" customWidth="1"/>
    <col min="14092" max="14345" width="11.42578125" style="129"/>
    <col min="14346" max="14346" width="11.85546875" style="129" customWidth="1"/>
    <col min="14347" max="14347" width="3.7109375" style="129" customWidth="1"/>
    <col min="14348" max="14601" width="11.42578125" style="129"/>
    <col min="14602" max="14602" width="11.85546875" style="129" customWidth="1"/>
    <col min="14603" max="14603" width="3.7109375" style="129" customWidth="1"/>
    <col min="14604" max="14857" width="11.42578125" style="129"/>
    <col min="14858" max="14858" width="11.85546875" style="129" customWidth="1"/>
    <col min="14859" max="14859" width="3.7109375" style="129" customWidth="1"/>
    <col min="14860" max="15113" width="11.42578125" style="129"/>
    <col min="15114" max="15114" width="11.85546875" style="129" customWidth="1"/>
    <col min="15115" max="15115" width="3.7109375" style="129" customWidth="1"/>
    <col min="15116" max="15369" width="11.42578125" style="129"/>
    <col min="15370" max="15370" width="11.85546875" style="129" customWidth="1"/>
    <col min="15371" max="15371" width="3.7109375" style="129" customWidth="1"/>
    <col min="15372" max="15625" width="11.42578125" style="129"/>
    <col min="15626" max="15626" width="11.85546875" style="129" customWidth="1"/>
    <col min="15627" max="15627" width="3.7109375" style="129" customWidth="1"/>
    <col min="15628" max="15881" width="11.42578125" style="129"/>
    <col min="15882" max="15882" width="11.85546875" style="129" customWidth="1"/>
    <col min="15883" max="15883" width="3.7109375" style="129" customWidth="1"/>
    <col min="15884" max="16137" width="11.42578125" style="129"/>
    <col min="16138" max="16138" width="11.85546875" style="129" customWidth="1"/>
    <col min="16139" max="16139" width="3.7109375" style="129" customWidth="1"/>
    <col min="16140" max="16384" width="11.42578125" style="129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43" t="s">
        <v>42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321"/>
      <c r="C28" s="321"/>
      <c r="D28" s="321"/>
      <c r="E28" s="321"/>
      <c r="F28" s="321"/>
      <c r="G28" s="321"/>
      <c r="H28" s="321"/>
      <c r="I28" s="321"/>
      <c r="J28" s="321"/>
      <c r="K28" s="321"/>
      <c r="L28" s="321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pernocta municipio y categ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73.xml><?xml version="1.0" encoding="utf-8"?>
<worksheet xmlns="http://schemas.openxmlformats.org/spreadsheetml/2006/main" xmlns:r="http://schemas.openxmlformats.org/officeDocument/2006/relationships">
  <sheetPr codeName="Hoja17">
    <tabColor rgb="FF000099"/>
    <pageSetUpPr autoPageBreaks="0" fitToPage="1"/>
  </sheetPr>
  <dimension ref="B6:L30"/>
  <sheetViews>
    <sheetView showGridLines="0" showRowColHeaders="0" showOutlineSymbols="0" zoomScaleNormal="100" workbookViewId="0"/>
  </sheetViews>
  <sheetFormatPr baseColWidth="10" defaultRowHeight="12.75"/>
  <cols>
    <col min="1" max="1" width="13.28515625" style="136" customWidth="1"/>
    <col min="2" max="2" width="30.85546875" style="136" customWidth="1"/>
    <col min="3" max="5" width="12.7109375" style="136" customWidth="1"/>
    <col min="6" max="6" width="10.7109375" style="136" customWidth="1"/>
    <col min="7" max="12" width="11.42578125" style="136"/>
    <col min="13" max="13" width="13.7109375" style="136" customWidth="1"/>
    <col min="14" max="256" width="11.42578125" style="136"/>
    <col min="257" max="257" width="13.28515625" style="136" customWidth="1"/>
    <col min="258" max="258" width="30.85546875" style="136" customWidth="1"/>
    <col min="259" max="261" width="12.7109375" style="136" customWidth="1"/>
    <col min="262" max="262" width="10.7109375" style="136" customWidth="1"/>
    <col min="263" max="268" width="11.42578125" style="136"/>
    <col min="269" max="269" width="13.7109375" style="136" customWidth="1"/>
    <col min="270" max="512" width="11.42578125" style="136"/>
    <col min="513" max="513" width="13.28515625" style="136" customWidth="1"/>
    <col min="514" max="514" width="30.85546875" style="136" customWidth="1"/>
    <col min="515" max="517" width="12.7109375" style="136" customWidth="1"/>
    <col min="518" max="518" width="10.7109375" style="136" customWidth="1"/>
    <col min="519" max="524" width="11.42578125" style="136"/>
    <col min="525" max="525" width="13.7109375" style="136" customWidth="1"/>
    <col min="526" max="768" width="11.42578125" style="136"/>
    <col min="769" max="769" width="13.28515625" style="136" customWidth="1"/>
    <col min="770" max="770" width="30.85546875" style="136" customWidth="1"/>
    <col min="771" max="773" width="12.7109375" style="136" customWidth="1"/>
    <col min="774" max="774" width="10.7109375" style="136" customWidth="1"/>
    <col min="775" max="780" width="11.42578125" style="136"/>
    <col min="781" max="781" width="13.7109375" style="136" customWidth="1"/>
    <col min="782" max="1024" width="11.42578125" style="136"/>
    <col min="1025" max="1025" width="13.28515625" style="136" customWidth="1"/>
    <col min="1026" max="1026" width="30.85546875" style="136" customWidth="1"/>
    <col min="1027" max="1029" width="12.7109375" style="136" customWidth="1"/>
    <col min="1030" max="1030" width="10.7109375" style="136" customWidth="1"/>
    <col min="1031" max="1036" width="11.42578125" style="136"/>
    <col min="1037" max="1037" width="13.7109375" style="136" customWidth="1"/>
    <col min="1038" max="1280" width="11.42578125" style="136"/>
    <col min="1281" max="1281" width="13.28515625" style="136" customWidth="1"/>
    <col min="1282" max="1282" width="30.85546875" style="136" customWidth="1"/>
    <col min="1283" max="1285" width="12.7109375" style="136" customWidth="1"/>
    <col min="1286" max="1286" width="10.7109375" style="136" customWidth="1"/>
    <col min="1287" max="1292" width="11.42578125" style="136"/>
    <col min="1293" max="1293" width="13.7109375" style="136" customWidth="1"/>
    <col min="1294" max="1536" width="11.42578125" style="136"/>
    <col min="1537" max="1537" width="13.28515625" style="136" customWidth="1"/>
    <col min="1538" max="1538" width="30.85546875" style="136" customWidth="1"/>
    <col min="1539" max="1541" width="12.7109375" style="136" customWidth="1"/>
    <col min="1542" max="1542" width="10.7109375" style="136" customWidth="1"/>
    <col min="1543" max="1548" width="11.42578125" style="136"/>
    <col min="1549" max="1549" width="13.7109375" style="136" customWidth="1"/>
    <col min="1550" max="1792" width="11.42578125" style="136"/>
    <col min="1793" max="1793" width="13.28515625" style="136" customWidth="1"/>
    <col min="1794" max="1794" width="30.85546875" style="136" customWidth="1"/>
    <col min="1795" max="1797" width="12.7109375" style="136" customWidth="1"/>
    <col min="1798" max="1798" width="10.7109375" style="136" customWidth="1"/>
    <col min="1799" max="1804" width="11.42578125" style="136"/>
    <col min="1805" max="1805" width="13.7109375" style="136" customWidth="1"/>
    <col min="1806" max="2048" width="11.42578125" style="136"/>
    <col min="2049" max="2049" width="13.28515625" style="136" customWidth="1"/>
    <col min="2050" max="2050" width="30.85546875" style="136" customWidth="1"/>
    <col min="2051" max="2053" width="12.7109375" style="136" customWidth="1"/>
    <col min="2054" max="2054" width="10.7109375" style="136" customWidth="1"/>
    <col min="2055" max="2060" width="11.42578125" style="136"/>
    <col min="2061" max="2061" width="13.7109375" style="136" customWidth="1"/>
    <col min="2062" max="2304" width="11.42578125" style="136"/>
    <col min="2305" max="2305" width="13.28515625" style="136" customWidth="1"/>
    <col min="2306" max="2306" width="30.85546875" style="136" customWidth="1"/>
    <col min="2307" max="2309" width="12.7109375" style="136" customWidth="1"/>
    <col min="2310" max="2310" width="10.7109375" style="136" customWidth="1"/>
    <col min="2311" max="2316" width="11.42578125" style="136"/>
    <col min="2317" max="2317" width="13.7109375" style="136" customWidth="1"/>
    <col min="2318" max="2560" width="11.42578125" style="136"/>
    <col min="2561" max="2561" width="13.28515625" style="136" customWidth="1"/>
    <col min="2562" max="2562" width="30.85546875" style="136" customWidth="1"/>
    <col min="2563" max="2565" width="12.7109375" style="136" customWidth="1"/>
    <col min="2566" max="2566" width="10.7109375" style="136" customWidth="1"/>
    <col min="2567" max="2572" width="11.42578125" style="136"/>
    <col min="2573" max="2573" width="13.7109375" style="136" customWidth="1"/>
    <col min="2574" max="2816" width="11.42578125" style="136"/>
    <col min="2817" max="2817" width="13.28515625" style="136" customWidth="1"/>
    <col min="2818" max="2818" width="30.85546875" style="136" customWidth="1"/>
    <col min="2819" max="2821" width="12.7109375" style="136" customWidth="1"/>
    <col min="2822" max="2822" width="10.7109375" style="136" customWidth="1"/>
    <col min="2823" max="2828" width="11.42578125" style="136"/>
    <col min="2829" max="2829" width="13.7109375" style="136" customWidth="1"/>
    <col min="2830" max="3072" width="11.42578125" style="136"/>
    <col min="3073" max="3073" width="13.28515625" style="136" customWidth="1"/>
    <col min="3074" max="3074" width="30.85546875" style="136" customWidth="1"/>
    <col min="3075" max="3077" width="12.7109375" style="136" customWidth="1"/>
    <col min="3078" max="3078" width="10.7109375" style="136" customWidth="1"/>
    <col min="3079" max="3084" width="11.42578125" style="136"/>
    <col min="3085" max="3085" width="13.7109375" style="136" customWidth="1"/>
    <col min="3086" max="3328" width="11.42578125" style="136"/>
    <col min="3329" max="3329" width="13.28515625" style="136" customWidth="1"/>
    <col min="3330" max="3330" width="30.85546875" style="136" customWidth="1"/>
    <col min="3331" max="3333" width="12.7109375" style="136" customWidth="1"/>
    <col min="3334" max="3334" width="10.7109375" style="136" customWidth="1"/>
    <col min="3335" max="3340" width="11.42578125" style="136"/>
    <col min="3341" max="3341" width="13.7109375" style="136" customWidth="1"/>
    <col min="3342" max="3584" width="11.42578125" style="136"/>
    <col min="3585" max="3585" width="13.28515625" style="136" customWidth="1"/>
    <col min="3586" max="3586" width="30.85546875" style="136" customWidth="1"/>
    <col min="3587" max="3589" width="12.7109375" style="136" customWidth="1"/>
    <col min="3590" max="3590" width="10.7109375" style="136" customWidth="1"/>
    <col min="3591" max="3596" width="11.42578125" style="136"/>
    <col min="3597" max="3597" width="13.7109375" style="136" customWidth="1"/>
    <col min="3598" max="3840" width="11.42578125" style="136"/>
    <col min="3841" max="3841" width="13.28515625" style="136" customWidth="1"/>
    <col min="3842" max="3842" width="30.85546875" style="136" customWidth="1"/>
    <col min="3843" max="3845" width="12.7109375" style="136" customWidth="1"/>
    <col min="3846" max="3846" width="10.7109375" style="136" customWidth="1"/>
    <col min="3847" max="3852" width="11.42578125" style="136"/>
    <col min="3853" max="3853" width="13.7109375" style="136" customWidth="1"/>
    <col min="3854" max="4096" width="11.42578125" style="136"/>
    <col min="4097" max="4097" width="13.28515625" style="136" customWidth="1"/>
    <col min="4098" max="4098" width="30.85546875" style="136" customWidth="1"/>
    <col min="4099" max="4101" width="12.7109375" style="136" customWidth="1"/>
    <col min="4102" max="4102" width="10.7109375" style="136" customWidth="1"/>
    <col min="4103" max="4108" width="11.42578125" style="136"/>
    <col min="4109" max="4109" width="13.7109375" style="136" customWidth="1"/>
    <col min="4110" max="4352" width="11.42578125" style="136"/>
    <col min="4353" max="4353" width="13.28515625" style="136" customWidth="1"/>
    <col min="4354" max="4354" width="30.85546875" style="136" customWidth="1"/>
    <col min="4355" max="4357" width="12.7109375" style="136" customWidth="1"/>
    <col min="4358" max="4358" width="10.7109375" style="136" customWidth="1"/>
    <col min="4359" max="4364" width="11.42578125" style="136"/>
    <col min="4365" max="4365" width="13.7109375" style="136" customWidth="1"/>
    <col min="4366" max="4608" width="11.42578125" style="136"/>
    <col min="4609" max="4609" width="13.28515625" style="136" customWidth="1"/>
    <col min="4610" max="4610" width="30.85546875" style="136" customWidth="1"/>
    <col min="4611" max="4613" width="12.7109375" style="136" customWidth="1"/>
    <col min="4614" max="4614" width="10.7109375" style="136" customWidth="1"/>
    <col min="4615" max="4620" width="11.42578125" style="136"/>
    <col min="4621" max="4621" width="13.7109375" style="136" customWidth="1"/>
    <col min="4622" max="4864" width="11.42578125" style="136"/>
    <col min="4865" max="4865" width="13.28515625" style="136" customWidth="1"/>
    <col min="4866" max="4866" width="30.85546875" style="136" customWidth="1"/>
    <col min="4867" max="4869" width="12.7109375" style="136" customWidth="1"/>
    <col min="4870" max="4870" width="10.7109375" style="136" customWidth="1"/>
    <col min="4871" max="4876" width="11.42578125" style="136"/>
    <col min="4877" max="4877" width="13.7109375" style="136" customWidth="1"/>
    <col min="4878" max="5120" width="11.42578125" style="136"/>
    <col min="5121" max="5121" width="13.28515625" style="136" customWidth="1"/>
    <col min="5122" max="5122" width="30.85546875" style="136" customWidth="1"/>
    <col min="5123" max="5125" width="12.7109375" style="136" customWidth="1"/>
    <col min="5126" max="5126" width="10.7109375" style="136" customWidth="1"/>
    <col min="5127" max="5132" width="11.42578125" style="136"/>
    <col min="5133" max="5133" width="13.7109375" style="136" customWidth="1"/>
    <col min="5134" max="5376" width="11.42578125" style="136"/>
    <col min="5377" max="5377" width="13.28515625" style="136" customWidth="1"/>
    <col min="5378" max="5378" width="30.85546875" style="136" customWidth="1"/>
    <col min="5379" max="5381" width="12.7109375" style="136" customWidth="1"/>
    <col min="5382" max="5382" width="10.7109375" style="136" customWidth="1"/>
    <col min="5383" max="5388" width="11.42578125" style="136"/>
    <col min="5389" max="5389" width="13.7109375" style="136" customWidth="1"/>
    <col min="5390" max="5632" width="11.42578125" style="136"/>
    <col min="5633" max="5633" width="13.28515625" style="136" customWidth="1"/>
    <col min="5634" max="5634" width="30.85546875" style="136" customWidth="1"/>
    <col min="5635" max="5637" width="12.7109375" style="136" customWidth="1"/>
    <col min="5638" max="5638" width="10.7109375" style="136" customWidth="1"/>
    <col min="5639" max="5644" width="11.42578125" style="136"/>
    <col min="5645" max="5645" width="13.7109375" style="136" customWidth="1"/>
    <col min="5646" max="5888" width="11.42578125" style="136"/>
    <col min="5889" max="5889" width="13.28515625" style="136" customWidth="1"/>
    <col min="5890" max="5890" width="30.85546875" style="136" customWidth="1"/>
    <col min="5891" max="5893" width="12.7109375" style="136" customWidth="1"/>
    <col min="5894" max="5894" width="10.7109375" style="136" customWidth="1"/>
    <col min="5895" max="5900" width="11.42578125" style="136"/>
    <col min="5901" max="5901" width="13.7109375" style="136" customWidth="1"/>
    <col min="5902" max="6144" width="11.42578125" style="136"/>
    <col min="6145" max="6145" width="13.28515625" style="136" customWidth="1"/>
    <col min="6146" max="6146" width="30.85546875" style="136" customWidth="1"/>
    <col min="6147" max="6149" width="12.7109375" style="136" customWidth="1"/>
    <col min="6150" max="6150" width="10.7109375" style="136" customWidth="1"/>
    <col min="6151" max="6156" width="11.42578125" style="136"/>
    <col min="6157" max="6157" width="13.7109375" style="136" customWidth="1"/>
    <col min="6158" max="6400" width="11.42578125" style="136"/>
    <col min="6401" max="6401" width="13.28515625" style="136" customWidth="1"/>
    <col min="6402" max="6402" width="30.85546875" style="136" customWidth="1"/>
    <col min="6403" max="6405" width="12.7109375" style="136" customWidth="1"/>
    <col min="6406" max="6406" width="10.7109375" style="136" customWidth="1"/>
    <col min="6407" max="6412" width="11.42578125" style="136"/>
    <col min="6413" max="6413" width="13.7109375" style="136" customWidth="1"/>
    <col min="6414" max="6656" width="11.42578125" style="136"/>
    <col min="6657" max="6657" width="13.28515625" style="136" customWidth="1"/>
    <col min="6658" max="6658" width="30.85546875" style="136" customWidth="1"/>
    <col min="6659" max="6661" width="12.7109375" style="136" customWidth="1"/>
    <col min="6662" max="6662" width="10.7109375" style="136" customWidth="1"/>
    <col min="6663" max="6668" width="11.42578125" style="136"/>
    <col min="6669" max="6669" width="13.7109375" style="136" customWidth="1"/>
    <col min="6670" max="6912" width="11.42578125" style="136"/>
    <col min="6913" max="6913" width="13.28515625" style="136" customWidth="1"/>
    <col min="6914" max="6914" width="30.85546875" style="136" customWidth="1"/>
    <col min="6915" max="6917" width="12.7109375" style="136" customWidth="1"/>
    <col min="6918" max="6918" width="10.7109375" style="136" customWidth="1"/>
    <col min="6919" max="6924" width="11.42578125" style="136"/>
    <col min="6925" max="6925" width="13.7109375" style="136" customWidth="1"/>
    <col min="6926" max="7168" width="11.42578125" style="136"/>
    <col min="7169" max="7169" width="13.28515625" style="136" customWidth="1"/>
    <col min="7170" max="7170" width="30.85546875" style="136" customWidth="1"/>
    <col min="7171" max="7173" width="12.7109375" style="136" customWidth="1"/>
    <col min="7174" max="7174" width="10.7109375" style="136" customWidth="1"/>
    <col min="7175" max="7180" width="11.42578125" style="136"/>
    <col min="7181" max="7181" width="13.7109375" style="136" customWidth="1"/>
    <col min="7182" max="7424" width="11.42578125" style="136"/>
    <col min="7425" max="7425" width="13.28515625" style="136" customWidth="1"/>
    <col min="7426" max="7426" width="30.85546875" style="136" customWidth="1"/>
    <col min="7427" max="7429" width="12.7109375" style="136" customWidth="1"/>
    <col min="7430" max="7430" width="10.7109375" style="136" customWidth="1"/>
    <col min="7431" max="7436" width="11.42578125" style="136"/>
    <col min="7437" max="7437" width="13.7109375" style="136" customWidth="1"/>
    <col min="7438" max="7680" width="11.42578125" style="136"/>
    <col min="7681" max="7681" width="13.28515625" style="136" customWidth="1"/>
    <col min="7682" max="7682" width="30.85546875" style="136" customWidth="1"/>
    <col min="7683" max="7685" width="12.7109375" style="136" customWidth="1"/>
    <col min="7686" max="7686" width="10.7109375" style="136" customWidth="1"/>
    <col min="7687" max="7692" width="11.42578125" style="136"/>
    <col min="7693" max="7693" width="13.7109375" style="136" customWidth="1"/>
    <col min="7694" max="7936" width="11.42578125" style="136"/>
    <col min="7937" max="7937" width="13.28515625" style="136" customWidth="1"/>
    <col min="7938" max="7938" width="30.85546875" style="136" customWidth="1"/>
    <col min="7939" max="7941" width="12.7109375" style="136" customWidth="1"/>
    <col min="7942" max="7942" width="10.7109375" style="136" customWidth="1"/>
    <col min="7943" max="7948" width="11.42578125" style="136"/>
    <col min="7949" max="7949" width="13.7109375" style="136" customWidth="1"/>
    <col min="7950" max="8192" width="11.42578125" style="136"/>
    <col min="8193" max="8193" width="13.28515625" style="136" customWidth="1"/>
    <col min="8194" max="8194" width="30.85546875" style="136" customWidth="1"/>
    <col min="8195" max="8197" width="12.7109375" style="136" customWidth="1"/>
    <col min="8198" max="8198" width="10.7109375" style="136" customWidth="1"/>
    <col min="8199" max="8204" width="11.42578125" style="136"/>
    <col min="8205" max="8205" width="13.7109375" style="136" customWidth="1"/>
    <col min="8206" max="8448" width="11.42578125" style="136"/>
    <col min="8449" max="8449" width="13.28515625" style="136" customWidth="1"/>
    <col min="8450" max="8450" width="30.85546875" style="136" customWidth="1"/>
    <col min="8451" max="8453" width="12.7109375" style="136" customWidth="1"/>
    <col min="8454" max="8454" width="10.7109375" style="136" customWidth="1"/>
    <col min="8455" max="8460" width="11.42578125" style="136"/>
    <col min="8461" max="8461" width="13.7109375" style="136" customWidth="1"/>
    <col min="8462" max="8704" width="11.42578125" style="136"/>
    <col min="8705" max="8705" width="13.28515625" style="136" customWidth="1"/>
    <col min="8706" max="8706" width="30.85546875" style="136" customWidth="1"/>
    <col min="8707" max="8709" width="12.7109375" style="136" customWidth="1"/>
    <col min="8710" max="8710" width="10.7109375" style="136" customWidth="1"/>
    <col min="8711" max="8716" width="11.42578125" style="136"/>
    <col min="8717" max="8717" width="13.7109375" style="136" customWidth="1"/>
    <col min="8718" max="8960" width="11.42578125" style="136"/>
    <col min="8961" max="8961" width="13.28515625" style="136" customWidth="1"/>
    <col min="8962" max="8962" width="30.85546875" style="136" customWidth="1"/>
    <col min="8963" max="8965" width="12.7109375" style="136" customWidth="1"/>
    <col min="8966" max="8966" width="10.7109375" style="136" customWidth="1"/>
    <col min="8967" max="8972" width="11.42578125" style="136"/>
    <col min="8973" max="8973" width="13.7109375" style="136" customWidth="1"/>
    <col min="8974" max="9216" width="11.42578125" style="136"/>
    <col min="9217" max="9217" width="13.28515625" style="136" customWidth="1"/>
    <col min="9218" max="9218" width="30.85546875" style="136" customWidth="1"/>
    <col min="9219" max="9221" width="12.7109375" style="136" customWidth="1"/>
    <col min="9222" max="9222" width="10.7109375" style="136" customWidth="1"/>
    <col min="9223" max="9228" width="11.42578125" style="136"/>
    <col min="9229" max="9229" width="13.7109375" style="136" customWidth="1"/>
    <col min="9230" max="9472" width="11.42578125" style="136"/>
    <col min="9473" max="9473" width="13.28515625" style="136" customWidth="1"/>
    <col min="9474" max="9474" width="30.85546875" style="136" customWidth="1"/>
    <col min="9475" max="9477" width="12.7109375" style="136" customWidth="1"/>
    <col min="9478" max="9478" width="10.7109375" style="136" customWidth="1"/>
    <col min="9479" max="9484" width="11.42578125" style="136"/>
    <col min="9485" max="9485" width="13.7109375" style="136" customWidth="1"/>
    <col min="9486" max="9728" width="11.42578125" style="136"/>
    <col min="9729" max="9729" width="13.28515625" style="136" customWidth="1"/>
    <col min="9730" max="9730" width="30.85546875" style="136" customWidth="1"/>
    <col min="9731" max="9733" width="12.7109375" style="136" customWidth="1"/>
    <col min="9734" max="9734" width="10.7109375" style="136" customWidth="1"/>
    <col min="9735" max="9740" width="11.42578125" style="136"/>
    <col min="9741" max="9741" width="13.7109375" style="136" customWidth="1"/>
    <col min="9742" max="9984" width="11.42578125" style="136"/>
    <col min="9985" max="9985" width="13.28515625" style="136" customWidth="1"/>
    <col min="9986" max="9986" width="30.85546875" style="136" customWidth="1"/>
    <col min="9987" max="9989" width="12.7109375" style="136" customWidth="1"/>
    <col min="9990" max="9990" width="10.7109375" style="136" customWidth="1"/>
    <col min="9991" max="9996" width="11.42578125" style="136"/>
    <col min="9997" max="9997" width="13.7109375" style="136" customWidth="1"/>
    <col min="9998" max="10240" width="11.42578125" style="136"/>
    <col min="10241" max="10241" width="13.28515625" style="136" customWidth="1"/>
    <col min="10242" max="10242" width="30.85546875" style="136" customWidth="1"/>
    <col min="10243" max="10245" width="12.7109375" style="136" customWidth="1"/>
    <col min="10246" max="10246" width="10.7109375" style="136" customWidth="1"/>
    <col min="10247" max="10252" width="11.42578125" style="136"/>
    <col min="10253" max="10253" width="13.7109375" style="136" customWidth="1"/>
    <col min="10254" max="10496" width="11.42578125" style="136"/>
    <col min="10497" max="10497" width="13.28515625" style="136" customWidth="1"/>
    <col min="10498" max="10498" width="30.85546875" style="136" customWidth="1"/>
    <col min="10499" max="10501" width="12.7109375" style="136" customWidth="1"/>
    <col min="10502" max="10502" width="10.7109375" style="136" customWidth="1"/>
    <col min="10503" max="10508" width="11.42578125" style="136"/>
    <col min="10509" max="10509" width="13.7109375" style="136" customWidth="1"/>
    <col min="10510" max="10752" width="11.42578125" style="136"/>
    <col min="10753" max="10753" width="13.28515625" style="136" customWidth="1"/>
    <col min="10754" max="10754" width="30.85546875" style="136" customWidth="1"/>
    <col min="10755" max="10757" width="12.7109375" style="136" customWidth="1"/>
    <col min="10758" max="10758" width="10.7109375" style="136" customWidth="1"/>
    <col min="10759" max="10764" width="11.42578125" style="136"/>
    <col min="10765" max="10765" width="13.7109375" style="136" customWidth="1"/>
    <col min="10766" max="11008" width="11.42578125" style="136"/>
    <col min="11009" max="11009" width="13.28515625" style="136" customWidth="1"/>
    <col min="11010" max="11010" width="30.85546875" style="136" customWidth="1"/>
    <col min="11011" max="11013" width="12.7109375" style="136" customWidth="1"/>
    <col min="11014" max="11014" width="10.7109375" style="136" customWidth="1"/>
    <col min="11015" max="11020" width="11.42578125" style="136"/>
    <col min="11021" max="11021" width="13.7109375" style="136" customWidth="1"/>
    <col min="11022" max="11264" width="11.42578125" style="136"/>
    <col min="11265" max="11265" width="13.28515625" style="136" customWidth="1"/>
    <col min="11266" max="11266" width="30.85546875" style="136" customWidth="1"/>
    <col min="11267" max="11269" width="12.7109375" style="136" customWidth="1"/>
    <col min="11270" max="11270" width="10.7109375" style="136" customWidth="1"/>
    <col min="11271" max="11276" width="11.42578125" style="136"/>
    <col min="11277" max="11277" width="13.7109375" style="136" customWidth="1"/>
    <col min="11278" max="11520" width="11.42578125" style="136"/>
    <col min="11521" max="11521" width="13.28515625" style="136" customWidth="1"/>
    <col min="11522" max="11522" width="30.85546875" style="136" customWidth="1"/>
    <col min="11523" max="11525" width="12.7109375" style="136" customWidth="1"/>
    <col min="11526" max="11526" width="10.7109375" style="136" customWidth="1"/>
    <col min="11527" max="11532" width="11.42578125" style="136"/>
    <col min="11533" max="11533" width="13.7109375" style="136" customWidth="1"/>
    <col min="11534" max="11776" width="11.42578125" style="136"/>
    <col min="11777" max="11777" width="13.28515625" style="136" customWidth="1"/>
    <col min="11778" max="11778" width="30.85546875" style="136" customWidth="1"/>
    <col min="11779" max="11781" width="12.7109375" style="136" customWidth="1"/>
    <col min="11782" max="11782" width="10.7109375" style="136" customWidth="1"/>
    <col min="11783" max="11788" width="11.42578125" style="136"/>
    <col min="11789" max="11789" width="13.7109375" style="136" customWidth="1"/>
    <col min="11790" max="12032" width="11.42578125" style="136"/>
    <col min="12033" max="12033" width="13.28515625" style="136" customWidth="1"/>
    <col min="12034" max="12034" width="30.85546875" style="136" customWidth="1"/>
    <col min="12035" max="12037" width="12.7109375" style="136" customWidth="1"/>
    <col min="12038" max="12038" width="10.7109375" style="136" customWidth="1"/>
    <col min="12039" max="12044" width="11.42578125" style="136"/>
    <col min="12045" max="12045" width="13.7109375" style="136" customWidth="1"/>
    <col min="12046" max="12288" width="11.42578125" style="136"/>
    <col min="12289" max="12289" width="13.28515625" style="136" customWidth="1"/>
    <col min="12290" max="12290" width="30.85546875" style="136" customWidth="1"/>
    <col min="12291" max="12293" width="12.7109375" style="136" customWidth="1"/>
    <col min="12294" max="12294" width="10.7109375" style="136" customWidth="1"/>
    <col min="12295" max="12300" width="11.42578125" style="136"/>
    <col min="12301" max="12301" width="13.7109375" style="136" customWidth="1"/>
    <col min="12302" max="12544" width="11.42578125" style="136"/>
    <col min="12545" max="12545" width="13.28515625" style="136" customWidth="1"/>
    <col min="12546" max="12546" width="30.85546875" style="136" customWidth="1"/>
    <col min="12547" max="12549" width="12.7109375" style="136" customWidth="1"/>
    <col min="12550" max="12550" width="10.7109375" style="136" customWidth="1"/>
    <col min="12551" max="12556" width="11.42578125" style="136"/>
    <col min="12557" max="12557" width="13.7109375" style="136" customWidth="1"/>
    <col min="12558" max="12800" width="11.42578125" style="136"/>
    <col min="12801" max="12801" width="13.28515625" style="136" customWidth="1"/>
    <col min="12802" max="12802" width="30.85546875" style="136" customWidth="1"/>
    <col min="12803" max="12805" width="12.7109375" style="136" customWidth="1"/>
    <col min="12806" max="12806" width="10.7109375" style="136" customWidth="1"/>
    <col min="12807" max="12812" width="11.42578125" style="136"/>
    <col min="12813" max="12813" width="13.7109375" style="136" customWidth="1"/>
    <col min="12814" max="13056" width="11.42578125" style="136"/>
    <col min="13057" max="13057" width="13.28515625" style="136" customWidth="1"/>
    <col min="13058" max="13058" width="30.85546875" style="136" customWidth="1"/>
    <col min="13059" max="13061" width="12.7109375" style="136" customWidth="1"/>
    <col min="13062" max="13062" width="10.7109375" style="136" customWidth="1"/>
    <col min="13063" max="13068" width="11.42578125" style="136"/>
    <col min="13069" max="13069" width="13.7109375" style="136" customWidth="1"/>
    <col min="13070" max="13312" width="11.42578125" style="136"/>
    <col min="13313" max="13313" width="13.28515625" style="136" customWidth="1"/>
    <col min="13314" max="13314" width="30.85546875" style="136" customWidth="1"/>
    <col min="13315" max="13317" width="12.7109375" style="136" customWidth="1"/>
    <col min="13318" max="13318" width="10.7109375" style="136" customWidth="1"/>
    <col min="13319" max="13324" width="11.42578125" style="136"/>
    <col min="13325" max="13325" width="13.7109375" style="136" customWidth="1"/>
    <col min="13326" max="13568" width="11.42578125" style="136"/>
    <col min="13569" max="13569" width="13.28515625" style="136" customWidth="1"/>
    <col min="13570" max="13570" width="30.85546875" style="136" customWidth="1"/>
    <col min="13571" max="13573" width="12.7109375" style="136" customWidth="1"/>
    <col min="13574" max="13574" width="10.7109375" style="136" customWidth="1"/>
    <col min="13575" max="13580" width="11.42578125" style="136"/>
    <col min="13581" max="13581" width="13.7109375" style="136" customWidth="1"/>
    <col min="13582" max="13824" width="11.42578125" style="136"/>
    <col min="13825" max="13825" width="13.28515625" style="136" customWidth="1"/>
    <col min="13826" max="13826" width="30.85546875" style="136" customWidth="1"/>
    <col min="13827" max="13829" width="12.7109375" style="136" customWidth="1"/>
    <col min="13830" max="13830" width="10.7109375" style="136" customWidth="1"/>
    <col min="13831" max="13836" width="11.42578125" style="136"/>
    <col min="13837" max="13837" width="13.7109375" style="136" customWidth="1"/>
    <col min="13838" max="14080" width="11.42578125" style="136"/>
    <col min="14081" max="14081" width="13.28515625" style="136" customWidth="1"/>
    <col min="14082" max="14082" width="30.85546875" style="136" customWidth="1"/>
    <col min="14083" max="14085" width="12.7109375" style="136" customWidth="1"/>
    <col min="14086" max="14086" width="10.7109375" style="136" customWidth="1"/>
    <col min="14087" max="14092" width="11.42578125" style="136"/>
    <col min="14093" max="14093" width="13.7109375" style="136" customWidth="1"/>
    <col min="14094" max="14336" width="11.42578125" style="136"/>
    <col min="14337" max="14337" width="13.28515625" style="136" customWidth="1"/>
    <col min="14338" max="14338" width="30.85546875" style="136" customWidth="1"/>
    <col min="14339" max="14341" width="12.7109375" style="136" customWidth="1"/>
    <col min="14342" max="14342" width="10.7109375" style="136" customWidth="1"/>
    <col min="14343" max="14348" width="11.42578125" style="136"/>
    <col min="14349" max="14349" width="13.7109375" style="136" customWidth="1"/>
    <col min="14350" max="14592" width="11.42578125" style="136"/>
    <col min="14593" max="14593" width="13.28515625" style="136" customWidth="1"/>
    <col min="14594" max="14594" width="30.85546875" style="136" customWidth="1"/>
    <col min="14595" max="14597" width="12.7109375" style="136" customWidth="1"/>
    <col min="14598" max="14598" width="10.7109375" style="136" customWidth="1"/>
    <col min="14599" max="14604" width="11.42578125" style="136"/>
    <col min="14605" max="14605" width="13.7109375" style="136" customWidth="1"/>
    <col min="14606" max="14848" width="11.42578125" style="136"/>
    <col min="14849" max="14849" width="13.28515625" style="136" customWidth="1"/>
    <col min="14850" max="14850" width="30.85546875" style="136" customWidth="1"/>
    <col min="14851" max="14853" width="12.7109375" style="136" customWidth="1"/>
    <col min="14854" max="14854" width="10.7109375" style="136" customWidth="1"/>
    <col min="14855" max="14860" width="11.42578125" style="136"/>
    <col min="14861" max="14861" width="13.7109375" style="136" customWidth="1"/>
    <col min="14862" max="15104" width="11.42578125" style="136"/>
    <col min="15105" max="15105" width="13.28515625" style="136" customWidth="1"/>
    <col min="15106" max="15106" width="30.85546875" style="136" customWidth="1"/>
    <col min="15107" max="15109" width="12.7109375" style="136" customWidth="1"/>
    <col min="15110" max="15110" width="10.7109375" style="136" customWidth="1"/>
    <col min="15111" max="15116" width="11.42578125" style="136"/>
    <col min="15117" max="15117" width="13.7109375" style="136" customWidth="1"/>
    <col min="15118" max="15360" width="11.42578125" style="136"/>
    <col min="15361" max="15361" width="13.28515625" style="136" customWidth="1"/>
    <col min="15362" max="15362" width="30.85546875" style="136" customWidth="1"/>
    <col min="15363" max="15365" width="12.7109375" style="136" customWidth="1"/>
    <col min="15366" max="15366" width="10.7109375" style="136" customWidth="1"/>
    <col min="15367" max="15372" width="11.42578125" style="136"/>
    <col min="15373" max="15373" width="13.7109375" style="136" customWidth="1"/>
    <col min="15374" max="15616" width="11.42578125" style="136"/>
    <col min="15617" max="15617" width="13.28515625" style="136" customWidth="1"/>
    <col min="15618" max="15618" width="30.85546875" style="136" customWidth="1"/>
    <col min="15619" max="15621" width="12.7109375" style="136" customWidth="1"/>
    <col min="15622" max="15622" width="10.7109375" style="136" customWidth="1"/>
    <col min="15623" max="15628" width="11.42578125" style="136"/>
    <col min="15629" max="15629" width="13.7109375" style="136" customWidth="1"/>
    <col min="15630" max="15872" width="11.42578125" style="136"/>
    <col min="15873" max="15873" width="13.28515625" style="136" customWidth="1"/>
    <col min="15874" max="15874" width="30.85546875" style="136" customWidth="1"/>
    <col min="15875" max="15877" width="12.7109375" style="136" customWidth="1"/>
    <col min="15878" max="15878" width="10.7109375" style="136" customWidth="1"/>
    <col min="15879" max="15884" width="11.42578125" style="136"/>
    <col min="15885" max="15885" width="13.7109375" style="136" customWidth="1"/>
    <col min="15886" max="16128" width="11.42578125" style="136"/>
    <col min="16129" max="16129" width="13.28515625" style="136" customWidth="1"/>
    <col min="16130" max="16130" width="30.85546875" style="136" customWidth="1"/>
    <col min="16131" max="16133" width="12.7109375" style="136" customWidth="1"/>
    <col min="16134" max="16134" width="10.7109375" style="136" customWidth="1"/>
    <col min="16135" max="16140" width="11.42578125" style="136"/>
    <col min="16141" max="16141" width="13.7109375" style="136" customWidth="1"/>
    <col min="16142" max="16384" width="11.42578125" style="136"/>
  </cols>
  <sheetData>
    <row r="6" spans="2:6" ht="30" customHeight="1">
      <c r="B6" s="665" t="s">
        <v>277</v>
      </c>
      <c r="C6" s="666"/>
      <c r="D6" s="666"/>
      <c r="E6" s="667"/>
    </row>
    <row r="7" spans="2:6" ht="40.5" customHeight="1">
      <c r="B7" s="322" t="s">
        <v>233</v>
      </c>
      <c r="C7" s="377" t="str">
        <f>actualizaciones!A3</f>
        <v>acumulado agosto 2009</v>
      </c>
      <c r="D7" s="377" t="str">
        <f>actualizaciones!A2</f>
        <v xml:space="preserve">acumulado agosto 2010 </v>
      </c>
      <c r="E7" s="378" t="s">
        <v>228</v>
      </c>
    </row>
    <row r="8" spans="2:6" ht="15" customHeight="1">
      <c r="B8" s="325" t="s">
        <v>234</v>
      </c>
      <c r="C8" s="379"/>
      <c r="D8" s="380"/>
      <c r="E8" s="381"/>
    </row>
    <row r="9" spans="2:6">
      <c r="B9" s="374" t="s">
        <v>92</v>
      </c>
      <c r="C9" s="253">
        <v>54.723637700711748</v>
      </c>
      <c r="D9" s="253">
        <v>55.867241183010883</v>
      </c>
      <c r="E9" s="382">
        <f>D9/C9-1</f>
        <v>2.0897797192386935E-2</v>
      </c>
    </row>
    <row r="10" spans="2:6">
      <c r="B10" s="383" t="s">
        <v>210</v>
      </c>
      <c r="C10" s="255">
        <v>63.249036967091889</v>
      </c>
      <c r="D10" s="255">
        <v>65.332502463578365</v>
      </c>
      <c r="E10" s="384">
        <f t="shared" ref="E10:E26" si="0">D10/C10-1</f>
        <v>3.2940667500921617E-2</v>
      </c>
      <c r="F10" s="385"/>
    </row>
    <row r="11" spans="2:6">
      <c r="B11" s="386" t="s">
        <v>216</v>
      </c>
      <c r="C11" s="387">
        <v>46.942964397151059</v>
      </c>
      <c r="D11" s="387">
        <v>46.919716091694326</v>
      </c>
      <c r="E11" s="388">
        <f t="shared" si="0"/>
        <v>-4.9524578933801688E-4</v>
      </c>
      <c r="F11" s="385"/>
    </row>
    <row r="12" spans="2:6" ht="15" customHeight="1">
      <c r="B12" s="325" t="s">
        <v>258</v>
      </c>
      <c r="C12" s="389"/>
      <c r="D12" s="389"/>
      <c r="E12" s="390"/>
    </row>
    <row r="13" spans="2:6">
      <c r="B13" s="374" t="s">
        <v>92</v>
      </c>
      <c r="C13" s="253">
        <v>57.381797889578436</v>
      </c>
      <c r="D13" s="253">
        <v>59.113235444302717</v>
      </c>
      <c r="E13" s="382">
        <f t="shared" si="0"/>
        <v>3.0173985800447278E-2</v>
      </c>
    </row>
    <row r="14" spans="2:6">
      <c r="B14" s="383" t="s">
        <v>210</v>
      </c>
      <c r="C14" s="255">
        <v>67.976902669183985</v>
      </c>
      <c r="D14" s="255">
        <v>71.755932194898023</v>
      </c>
      <c r="E14" s="384">
        <f t="shared" si="0"/>
        <v>5.5592846648295335E-2</v>
      </c>
      <c r="F14" s="385"/>
    </row>
    <row r="15" spans="2:6">
      <c r="B15" s="386" t="s">
        <v>216</v>
      </c>
      <c r="C15" s="391">
        <v>45.981580489233927</v>
      </c>
      <c r="D15" s="391">
        <v>45.45367197041719</v>
      </c>
      <c r="E15" s="384">
        <f t="shared" si="0"/>
        <v>-1.1480869365513513E-2</v>
      </c>
      <c r="F15" s="385"/>
    </row>
    <row r="16" spans="2:6" ht="15" customHeight="1">
      <c r="B16" s="325" t="s">
        <v>74</v>
      </c>
      <c r="C16" s="309"/>
      <c r="D16" s="309"/>
      <c r="E16" s="392"/>
      <c r="F16" s="385"/>
    </row>
    <row r="17" spans="2:12">
      <c r="B17" s="374" t="s">
        <v>92</v>
      </c>
      <c r="C17" s="253">
        <v>57.304402808100484</v>
      </c>
      <c r="D17" s="253">
        <v>58.74398489839048</v>
      </c>
      <c r="E17" s="382">
        <f t="shared" si="0"/>
        <v>2.5121666394654296E-2</v>
      </c>
    </row>
    <row r="18" spans="2:12">
      <c r="B18" s="383" t="s">
        <v>210</v>
      </c>
      <c r="C18" s="255">
        <v>65.575981575992941</v>
      </c>
      <c r="D18" s="255">
        <v>68.537551500751988</v>
      </c>
      <c r="E18" s="384">
        <f t="shared" si="0"/>
        <v>4.5162418519454794E-2</v>
      </c>
      <c r="F18" s="385"/>
    </row>
    <row r="19" spans="2:12">
      <c r="B19" s="386" t="s">
        <v>216</v>
      </c>
      <c r="C19" s="391">
        <v>52.499406125717442</v>
      </c>
      <c r="D19" s="391">
        <v>52.735028464579848</v>
      </c>
      <c r="E19" s="388">
        <f t="shared" si="0"/>
        <v>4.4880953186055006E-3</v>
      </c>
      <c r="F19" s="385"/>
    </row>
    <row r="20" spans="2:12" ht="15" customHeight="1">
      <c r="B20" s="325" t="s">
        <v>259</v>
      </c>
      <c r="C20" s="389"/>
      <c r="D20" s="389"/>
      <c r="E20" s="390"/>
      <c r="F20" s="385"/>
    </row>
    <row r="21" spans="2:12">
      <c r="B21" s="374" t="s">
        <v>92</v>
      </c>
      <c r="C21" s="253">
        <v>56.169846288081601</v>
      </c>
      <c r="D21" s="253">
        <v>54.252621733387919</v>
      </c>
      <c r="E21" s="382">
        <f t="shared" si="0"/>
        <v>-3.4132629540424619E-2</v>
      </c>
    </row>
    <row r="22" spans="2:12">
      <c r="B22" s="383" t="s">
        <v>210</v>
      </c>
      <c r="C22" s="255">
        <v>61.213249497229548</v>
      </c>
      <c r="D22" s="255">
        <v>60.140987551404066</v>
      </c>
      <c r="E22" s="384">
        <f t="shared" si="0"/>
        <v>-1.7516827723285777E-2</v>
      </c>
      <c r="F22" s="385"/>
    </row>
    <row r="23" spans="2:12">
      <c r="B23" s="386" t="s">
        <v>216</v>
      </c>
      <c r="C23" s="391">
        <v>48.994645623201819</v>
      </c>
      <c r="D23" s="391">
        <v>45.037746293136586</v>
      </c>
      <c r="E23" s="388">
        <f t="shared" si="0"/>
        <v>-8.0761872644128485E-2</v>
      </c>
      <c r="F23" s="385"/>
    </row>
    <row r="24" spans="2:12" ht="15" customHeight="1">
      <c r="B24" s="325" t="s">
        <v>260</v>
      </c>
      <c r="C24" s="389"/>
      <c r="D24" s="389"/>
      <c r="E24" s="390"/>
      <c r="F24" s="385"/>
    </row>
    <row r="25" spans="2:12">
      <c r="B25" s="374" t="s">
        <v>92</v>
      </c>
      <c r="C25" s="253">
        <v>40.048324064699464</v>
      </c>
      <c r="D25" s="253">
        <v>37.684732497238379</v>
      </c>
      <c r="E25" s="382">
        <f t="shared" si="0"/>
        <v>-5.9018488854680196E-2</v>
      </c>
    </row>
    <row r="26" spans="2:12">
      <c r="B26" s="383" t="s">
        <v>210</v>
      </c>
      <c r="C26" s="255">
        <v>40.048324064699464</v>
      </c>
      <c r="D26" s="255">
        <v>37.684732497238379</v>
      </c>
      <c r="E26" s="384">
        <f t="shared" si="0"/>
        <v>-5.9018488854680196E-2</v>
      </c>
    </row>
    <row r="27" spans="2:12">
      <c r="B27" s="386" t="s">
        <v>216</v>
      </c>
      <c r="C27" s="391" t="s">
        <v>191</v>
      </c>
      <c r="D27" s="391" t="s">
        <v>191</v>
      </c>
      <c r="E27" s="391" t="s">
        <v>191</v>
      </c>
    </row>
    <row r="28" spans="2:12" ht="22.5" customHeight="1">
      <c r="B28" s="668" t="s">
        <v>161</v>
      </c>
      <c r="C28" s="668"/>
      <c r="D28" s="668"/>
      <c r="E28" s="669"/>
    </row>
    <row r="29" spans="2:12" ht="15" customHeight="1" thickBot="1">
      <c r="B29" s="393"/>
      <c r="C29" s="394"/>
      <c r="D29" s="394"/>
    </row>
    <row r="30" spans="2:12" ht="30" customHeight="1" thickBot="1">
      <c r="B30" s="395"/>
      <c r="C30" s="395"/>
      <c r="D30" s="395"/>
      <c r="E30" s="43" t="s">
        <v>40</v>
      </c>
      <c r="F30" s="395"/>
      <c r="G30" s="395"/>
      <c r="H30" s="395"/>
      <c r="I30" s="395"/>
      <c r="J30" s="395"/>
      <c r="K30" s="395"/>
      <c r="L30" s="395"/>
    </row>
  </sheetData>
  <mergeCells count="2">
    <mergeCell ref="B6:E6"/>
    <mergeCell ref="B28:E28"/>
  </mergeCells>
  <hyperlinks>
    <hyperlink ref="E30" location="'gráfica IO MUNICIPI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74.xml><?xml version="1.0" encoding="utf-8"?>
<worksheet xmlns="http://schemas.openxmlformats.org/spreadsheetml/2006/main" xmlns:r="http://schemas.openxmlformats.org/officeDocument/2006/relationships">
  <sheetPr codeName="Hoja19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J27" sqref="J27"/>
    </sheetView>
  </sheetViews>
  <sheetFormatPr baseColWidth="10" defaultRowHeight="12.75"/>
  <cols>
    <col min="1" max="1" width="15" style="129" customWidth="1"/>
    <col min="2" max="8" width="11.42578125" style="129"/>
    <col min="9" max="9" width="12.5703125" style="129" customWidth="1"/>
    <col min="10" max="21" width="11.42578125" style="129"/>
    <col min="22" max="22" width="41" style="129" customWidth="1"/>
    <col min="23" max="23" width="12.7109375" style="129" customWidth="1"/>
    <col min="24" max="24" width="12.85546875" style="129" customWidth="1"/>
    <col min="25" max="25" width="10.5703125" style="129" customWidth="1"/>
    <col min="26" max="26" width="10.7109375" style="129" customWidth="1"/>
    <col min="27" max="32" width="11.42578125" style="129"/>
    <col min="33" max="33" width="13.7109375" style="129" customWidth="1"/>
    <col min="34" max="264" width="11.42578125" style="129"/>
    <col min="265" max="265" width="12.5703125" style="129" customWidth="1"/>
    <col min="266" max="277" width="11.42578125" style="129"/>
    <col min="278" max="278" width="41" style="129" customWidth="1"/>
    <col min="279" max="279" width="12.7109375" style="129" customWidth="1"/>
    <col min="280" max="280" width="12.85546875" style="129" customWidth="1"/>
    <col min="281" max="281" width="10.5703125" style="129" customWidth="1"/>
    <col min="282" max="282" width="10.7109375" style="129" customWidth="1"/>
    <col min="283" max="288" width="11.42578125" style="129"/>
    <col min="289" max="289" width="13.7109375" style="129" customWidth="1"/>
    <col min="290" max="520" width="11.42578125" style="129"/>
    <col min="521" max="521" width="12.5703125" style="129" customWidth="1"/>
    <col min="522" max="533" width="11.42578125" style="129"/>
    <col min="534" max="534" width="41" style="129" customWidth="1"/>
    <col min="535" max="535" width="12.7109375" style="129" customWidth="1"/>
    <col min="536" max="536" width="12.85546875" style="129" customWidth="1"/>
    <col min="537" max="537" width="10.5703125" style="129" customWidth="1"/>
    <col min="538" max="538" width="10.7109375" style="129" customWidth="1"/>
    <col min="539" max="544" width="11.42578125" style="129"/>
    <col min="545" max="545" width="13.7109375" style="129" customWidth="1"/>
    <col min="546" max="776" width="11.42578125" style="129"/>
    <col min="777" max="777" width="12.5703125" style="129" customWidth="1"/>
    <col min="778" max="789" width="11.42578125" style="129"/>
    <col min="790" max="790" width="41" style="129" customWidth="1"/>
    <col min="791" max="791" width="12.7109375" style="129" customWidth="1"/>
    <col min="792" max="792" width="12.85546875" style="129" customWidth="1"/>
    <col min="793" max="793" width="10.5703125" style="129" customWidth="1"/>
    <col min="794" max="794" width="10.7109375" style="129" customWidth="1"/>
    <col min="795" max="800" width="11.42578125" style="129"/>
    <col min="801" max="801" width="13.7109375" style="129" customWidth="1"/>
    <col min="802" max="1032" width="11.42578125" style="129"/>
    <col min="1033" max="1033" width="12.5703125" style="129" customWidth="1"/>
    <col min="1034" max="1045" width="11.42578125" style="129"/>
    <col min="1046" max="1046" width="41" style="129" customWidth="1"/>
    <col min="1047" max="1047" width="12.7109375" style="129" customWidth="1"/>
    <col min="1048" max="1048" width="12.85546875" style="129" customWidth="1"/>
    <col min="1049" max="1049" width="10.5703125" style="129" customWidth="1"/>
    <col min="1050" max="1050" width="10.7109375" style="129" customWidth="1"/>
    <col min="1051" max="1056" width="11.42578125" style="129"/>
    <col min="1057" max="1057" width="13.7109375" style="129" customWidth="1"/>
    <col min="1058" max="1288" width="11.42578125" style="129"/>
    <col min="1289" max="1289" width="12.5703125" style="129" customWidth="1"/>
    <col min="1290" max="1301" width="11.42578125" style="129"/>
    <col min="1302" max="1302" width="41" style="129" customWidth="1"/>
    <col min="1303" max="1303" width="12.7109375" style="129" customWidth="1"/>
    <col min="1304" max="1304" width="12.85546875" style="129" customWidth="1"/>
    <col min="1305" max="1305" width="10.5703125" style="129" customWidth="1"/>
    <col min="1306" max="1306" width="10.7109375" style="129" customWidth="1"/>
    <col min="1307" max="1312" width="11.42578125" style="129"/>
    <col min="1313" max="1313" width="13.7109375" style="129" customWidth="1"/>
    <col min="1314" max="1544" width="11.42578125" style="129"/>
    <col min="1545" max="1545" width="12.5703125" style="129" customWidth="1"/>
    <col min="1546" max="1557" width="11.42578125" style="129"/>
    <col min="1558" max="1558" width="41" style="129" customWidth="1"/>
    <col min="1559" max="1559" width="12.7109375" style="129" customWidth="1"/>
    <col min="1560" max="1560" width="12.85546875" style="129" customWidth="1"/>
    <col min="1561" max="1561" width="10.5703125" style="129" customWidth="1"/>
    <col min="1562" max="1562" width="10.7109375" style="129" customWidth="1"/>
    <col min="1563" max="1568" width="11.42578125" style="129"/>
    <col min="1569" max="1569" width="13.7109375" style="129" customWidth="1"/>
    <col min="1570" max="1800" width="11.42578125" style="129"/>
    <col min="1801" max="1801" width="12.5703125" style="129" customWidth="1"/>
    <col min="1802" max="1813" width="11.42578125" style="129"/>
    <col min="1814" max="1814" width="41" style="129" customWidth="1"/>
    <col min="1815" max="1815" width="12.7109375" style="129" customWidth="1"/>
    <col min="1816" max="1816" width="12.85546875" style="129" customWidth="1"/>
    <col min="1817" max="1817" width="10.5703125" style="129" customWidth="1"/>
    <col min="1818" max="1818" width="10.7109375" style="129" customWidth="1"/>
    <col min="1819" max="1824" width="11.42578125" style="129"/>
    <col min="1825" max="1825" width="13.7109375" style="129" customWidth="1"/>
    <col min="1826" max="2056" width="11.42578125" style="129"/>
    <col min="2057" max="2057" width="12.5703125" style="129" customWidth="1"/>
    <col min="2058" max="2069" width="11.42578125" style="129"/>
    <col min="2070" max="2070" width="41" style="129" customWidth="1"/>
    <col min="2071" max="2071" width="12.7109375" style="129" customWidth="1"/>
    <col min="2072" max="2072" width="12.85546875" style="129" customWidth="1"/>
    <col min="2073" max="2073" width="10.5703125" style="129" customWidth="1"/>
    <col min="2074" max="2074" width="10.7109375" style="129" customWidth="1"/>
    <col min="2075" max="2080" width="11.42578125" style="129"/>
    <col min="2081" max="2081" width="13.7109375" style="129" customWidth="1"/>
    <col min="2082" max="2312" width="11.42578125" style="129"/>
    <col min="2313" max="2313" width="12.5703125" style="129" customWidth="1"/>
    <col min="2314" max="2325" width="11.42578125" style="129"/>
    <col min="2326" max="2326" width="41" style="129" customWidth="1"/>
    <col min="2327" max="2327" width="12.7109375" style="129" customWidth="1"/>
    <col min="2328" max="2328" width="12.85546875" style="129" customWidth="1"/>
    <col min="2329" max="2329" width="10.5703125" style="129" customWidth="1"/>
    <col min="2330" max="2330" width="10.7109375" style="129" customWidth="1"/>
    <col min="2331" max="2336" width="11.42578125" style="129"/>
    <col min="2337" max="2337" width="13.7109375" style="129" customWidth="1"/>
    <col min="2338" max="2568" width="11.42578125" style="129"/>
    <col min="2569" max="2569" width="12.5703125" style="129" customWidth="1"/>
    <col min="2570" max="2581" width="11.42578125" style="129"/>
    <col min="2582" max="2582" width="41" style="129" customWidth="1"/>
    <col min="2583" max="2583" width="12.7109375" style="129" customWidth="1"/>
    <col min="2584" max="2584" width="12.85546875" style="129" customWidth="1"/>
    <col min="2585" max="2585" width="10.5703125" style="129" customWidth="1"/>
    <col min="2586" max="2586" width="10.7109375" style="129" customWidth="1"/>
    <col min="2587" max="2592" width="11.42578125" style="129"/>
    <col min="2593" max="2593" width="13.7109375" style="129" customWidth="1"/>
    <col min="2594" max="2824" width="11.42578125" style="129"/>
    <col min="2825" max="2825" width="12.5703125" style="129" customWidth="1"/>
    <col min="2826" max="2837" width="11.42578125" style="129"/>
    <col min="2838" max="2838" width="41" style="129" customWidth="1"/>
    <col min="2839" max="2839" width="12.7109375" style="129" customWidth="1"/>
    <col min="2840" max="2840" width="12.85546875" style="129" customWidth="1"/>
    <col min="2841" max="2841" width="10.5703125" style="129" customWidth="1"/>
    <col min="2842" max="2842" width="10.7109375" style="129" customWidth="1"/>
    <col min="2843" max="2848" width="11.42578125" style="129"/>
    <col min="2849" max="2849" width="13.7109375" style="129" customWidth="1"/>
    <col min="2850" max="3080" width="11.42578125" style="129"/>
    <col min="3081" max="3081" width="12.5703125" style="129" customWidth="1"/>
    <col min="3082" max="3093" width="11.42578125" style="129"/>
    <col min="3094" max="3094" width="41" style="129" customWidth="1"/>
    <col min="3095" max="3095" width="12.7109375" style="129" customWidth="1"/>
    <col min="3096" max="3096" width="12.85546875" style="129" customWidth="1"/>
    <col min="3097" max="3097" width="10.5703125" style="129" customWidth="1"/>
    <col min="3098" max="3098" width="10.7109375" style="129" customWidth="1"/>
    <col min="3099" max="3104" width="11.42578125" style="129"/>
    <col min="3105" max="3105" width="13.7109375" style="129" customWidth="1"/>
    <col min="3106" max="3336" width="11.42578125" style="129"/>
    <col min="3337" max="3337" width="12.5703125" style="129" customWidth="1"/>
    <col min="3338" max="3349" width="11.42578125" style="129"/>
    <col min="3350" max="3350" width="41" style="129" customWidth="1"/>
    <col min="3351" max="3351" width="12.7109375" style="129" customWidth="1"/>
    <col min="3352" max="3352" width="12.85546875" style="129" customWidth="1"/>
    <col min="3353" max="3353" width="10.5703125" style="129" customWidth="1"/>
    <col min="3354" max="3354" width="10.7109375" style="129" customWidth="1"/>
    <col min="3355" max="3360" width="11.42578125" style="129"/>
    <col min="3361" max="3361" width="13.7109375" style="129" customWidth="1"/>
    <col min="3362" max="3592" width="11.42578125" style="129"/>
    <col min="3593" max="3593" width="12.5703125" style="129" customWidth="1"/>
    <col min="3594" max="3605" width="11.42578125" style="129"/>
    <col min="3606" max="3606" width="41" style="129" customWidth="1"/>
    <col min="3607" max="3607" width="12.7109375" style="129" customWidth="1"/>
    <col min="3608" max="3608" width="12.85546875" style="129" customWidth="1"/>
    <col min="3609" max="3609" width="10.5703125" style="129" customWidth="1"/>
    <col min="3610" max="3610" width="10.7109375" style="129" customWidth="1"/>
    <col min="3611" max="3616" width="11.42578125" style="129"/>
    <col min="3617" max="3617" width="13.7109375" style="129" customWidth="1"/>
    <col min="3618" max="3848" width="11.42578125" style="129"/>
    <col min="3849" max="3849" width="12.5703125" style="129" customWidth="1"/>
    <col min="3850" max="3861" width="11.42578125" style="129"/>
    <col min="3862" max="3862" width="41" style="129" customWidth="1"/>
    <col min="3863" max="3863" width="12.7109375" style="129" customWidth="1"/>
    <col min="3864" max="3864" width="12.85546875" style="129" customWidth="1"/>
    <col min="3865" max="3865" width="10.5703125" style="129" customWidth="1"/>
    <col min="3866" max="3866" width="10.7109375" style="129" customWidth="1"/>
    <col min="3867" max="3872" width="11.42578125" style="129"/>
    <col min="3873" max="3873" width="13.7109375" style="129" customWidth="1"/>
    <col min="3874" max="4104" width="11.42578125" style="129"/>
    <col min="4105" max="4105" width="12.5703125" style="129" customWidth="1"/>
    <col min="4106" max="4117" width="11.42578125" style="129"/>
    <col min="4118" max="4118" width="41" style="129" customWidth="1"/>
    <col min="4119" max="4119" width="12.7109375" style="129" customWidth="1"/>
    <col min="4120" max="4120" width="12.85546875" style="129" customWidth="1"/>
    <col min="4121" max="4121" width="10.5703125" style="129" customWidth="1"/>
    <col min="4122" max="4122" width="10.7109375" style="129" customWidth="1"/>
    <col min="4123" max="4128" width="11.42578125" style="129"/>
    <col min="4129" max="4129" width="13.7109375" style="129" customWidth="1"/>
    <col min="4130" max="4360" width="11.42578125" style="129"/>
    <col min="4361" max="4361" width="12.5703125" style="129" customWidth="1"/>
    <col min="4362" max="4373" width="11.42578125" style="129"/>
    <col min="4374" max="4374" width="41" style="129" customWidth="1"/>
    <col min="4375" max="4375" width="12.7109375" style="129" customWidth="1"/>
    <col min="4376" max="4376" width="12.85546875" style="129" customWidth="1"/>
    <col min="4377" max="4377" width="10.5703125" style="129" customWidth="1"/>
    <col min="4378" max="4378" width="10.7109375" style="129" customWidth="1"/>
    <col min="4379" max="4384" width="11.42578125" style="129"/>
    <col min="4385" max="4385" width="13.7109375" style="129" customWidth="1"/>
    <col min="4386" max="4616" width="11.42578125" style="129"/>
    <col min="4617" max="4617" width="12.5703125" style="129" customWidth="1"/>
    <col min="4618" max="4629" width="11.42578125" style="129"/>
    <col min="4630" max="4630" width="41" style="129" customWidth="1"/>
    <col min="4631" max="4631" width="12.7109375" style="129" customWidth="1"/>
    <col min="4632" max="4632" width="12.85546875" style="129" customWidth="1"/>
    <col min="4633" max="4633" width="10.5703125" style="129" customWidth="1"/>
    <col min="4634" max="4634" width="10.7109375" style="129" customWidth="1"/>
    <col min="4635" max="4640" width="11.42578125" style="129"/>
    <col min="4641" max="4641" width="13.7109375" style="129" customWidth="1"/>
    <col min="4642" max="4872" width="11.42578125" style="129"/>
    <col min="4873" max="4873" width="12.5703125" style="129" customWidth="1"/>
    <col min="4874" max="4885" width="11.42578125" style="129"/>
    <col min="4886" max="4886" width="41" style="129" customWidth="1"/>
    <col min="4887" max="4887" width="12.7109375" style="129" customWidth="1"/>
    <col min="4888" max="4888" width="12.85546875" style="129" customWidth="1"/>
    <col min="4889" max="4889" width="10.5703125" style="129" customWidth="1"/>
    <col min="4890" max="4890" width="10.7109375" style="129" customWidth="1"/>
    <col min="4891" max="4896" width="11.42578125" style="129"/>
    <col min="4897" max="4897" width="13.7109375" style="129" customWidth="1"/>
    <col min="4898" max="5128" width="11.42578125" style="129"/>
    <col min="5129" max="5129" width="12.5703125" style="129" customWidth="1"/>
    <col min="5130" max="5141" width="11.42578125" style="129"/>
    <col min="5142" max="5142" width="41" style="129" customWidth="1"/>
    <col min="5143" max="5143" width="12.7109375" style="129" customWidth="1"/>
    <col min="5144" max="5144" width="12.85546875" style="129" customWidth="1"/>
    <col min="5145" max="5145" width="10.5703125" style="129" customWidth="1"/>
    <col min="5146" max="5146" width="10.7109375" style="129" customWidth="1"/>
    <col min="5147" max="5152" width="11.42578125" style="129"/>
    <col min="5153" max="5153" width="13.7109375" style="129" customWidth="1"/>
    <col min="5154" max="5384" width="11.42578125" style="129"/>
    <col min="5385" max="5385" width="12.5703125" style="129" customWidth="1"/>
    <col min="5386" max="5397" width="11.42578125" style="129"/>
    <col min="5398" max="5398" width="41" style="129" customWidth="1"/>
    <col min="5399" max="5399" width="12.7109375" style="129" customWidth="1"/>
    <col min="5400" max="5400" width="12.85546875" style="129" customWidth="1"/>
    <col min="5401" max="5401" width="10.5703125" style="129" customWidth="1"/>
    <col min="5402" max="5402" width="10.7109375" style="129" customWidth="1"/>
    <col min="5403" max="5408" width="11.42578125" style="129"/>
    <col min="5409" max="5409" width="13.7109375" style="129" customWidth="1"/>
    <col min="5410" max="5640" width="11.42578125" style="129"/>
    <col min="5641" max="5641" width="12.5703125" style="129" customWidth="1"/>
    <col min="5642" max="5653" width="11.42578125" style="129"/>
    <col min="5654" max="5654" width="41" style="129" customWidth="1"/>
    <col min="5655" max="5655" width="12.7109375" style="129" customWidth="1"/>
    <col min="5656" max="5656" width="12.85546875" style="129" customWidth="1"/>
    <col min="5657" max="5657" width="10.5703125" style="129" customWidth="1"/>
    <col min="5658" max="5658" width="10.7109375" style="129" customWidth="1"/>
    <col min="5659" max="5664" width="11.42578125" style="129"/>
    <col min="5665" max="5665" width="13.7109375" style="129" customWidth="1"/>
    <col min="5666" max="5896" width="11.42578125" style="129"/>
    <col min="5897" max="5897" width="12.5703125" style="129" customWidth="1"/>
    <col min="5898" max="5909" width="11.42578125" style="129"/>
    <col min="5910" max="5910" width="41" style="129" customWidth="1"/>
    <col min="5911" max="5911" width="12.7109375" style="129" customWidth="1"/>
    <col min="5912" max="5912" width="12.85546875" style="129" customWidth="1"/>
    <col min="5913" max="5913" width="10.5703125" style="129" customWidth="1"/>
    <col min="5914" max="5914" width="10.7109375" style="129" customWidth="1"/>
    <col min="5915" max="5920" width="11.42578125" style="129"/>
    <col min="5921" max="5921" width="13.7109375" style="129" customWidth="1"/>
    <col min="5922" max="6152" width="11.42578125" style="129"/>
    <col min="6153" max="6153" width="12.5703125" style="129" customWidth="1"/>
    <col min="6154" max="6165" width="11.42578125" style="129"/>
    <col min="6166" max="6166" width="41" style="129" customWidth="1"/>
    <col min="6167" max="6167" width="12.7109375" style="129" customWidth="1"/>
    <col min="6168" max="6168" width="12.85546875" style="129" customWidth="1"/>
    <col min="6169" max="6169" width="10.5703125" style="129" customWidth="1"/>
    <col min="6170" max="6170" width="10.7109375" style="129" customWidth="1"/>
    <col min="6171" max="6176" width="11.42578125" style="129"/>
    <col min="6177" max="6177" width="13.7109375" style="129" customWidth="1"/>
    <col min="6178" max="6408" width="11.42578125" style="129"/>
    <col min="6409" max="6409" width="12.5703125" style="129" customWidth="1"/>
    <col min="6410" max="6421" width="11.42578125" style="129"/>
    <col min="6422" max="6422" width="41" style="129" customWidth="1"/>
    <col min="6423" max="6423" width="12.7109375" style="129" customWidth="1"/>
    <col min="6424" max="6424" width="12.85546875" style="129" customWidth="1"/>
    <col min="6425" max="6425" width="10.5703125" style="129" customWidth="1"/>
    <col min="6426" max="6426" width="10.7109375" style="129" customWidth="1"/>
    <col min="6427" max="6432" width="11.42578125" style="129"/>
    <col min="6433" max="6433" width="13.7109375" style="129" customWidth="1"/>
    <col min="6434" max="6664" width="11.42578125" style="129"/>
    <col min="6665" max="6665" width="12.5703125" style="129" customWidth="1"/>
    <col min="6666" max="6677" width="11.42578125" style="129"/>
    <col min="6678" max="6678" width="41" style="129" customWidth="1"/>
    <col min="6679" max="6679" width="12.7109375" style="129" customWidth="1"/>
    <col min="6680" max="6680" width="12.85546875" style="129" customWidth="1"/>
    <col min="6681" max="6681" width="10.5703125" style="129" customWidth="1"/>
    <col min="6682" max="6682" width="10.7109375" style="129" customWidth="1"/>
    <col min="6683" max="6688" width="11.42578125" style="129"/>
    <col min="6689" max="6689" width="13.7109375" style="129" customWidth="1"/>
    <col min="6690" max="6920" width="11.42578125" style="129"/>
    <col min="6921" max="6921" width="12.5703125" style="129" customWidth="1"/>
    <col min="6922" max="6933" width="11.42578125" style="129"/>
    <col min="6934" max="6934" width="41" style="129" customWidth="1"/>
    <col min="6935" max="6935" width="12.7109375" style="129" customWidth="1"/>
    <col min="6936" max="6936" width="12.85546875" style="129" customWidth="1"/>
    <col min="6937" max="6937" width="10.5703125" style="129" customWidth="1"/>
    <col min="6938" max="6938" width="10.7109375" style="129" customWidth="1"/>
    <col min="6939" max="6944" width="11.42578125" style="129"/>
    <col min="6945" max="6945" width="13.7109375" style="129" customWidth="1"/>
    <col min="6946" max="7176" width="11.42578125" style="129"/>
    <col min="7177" max="7177" width="12.5703125" style="129" customWidth="1"/>
    <col min="7178" max="7189" width="11.42578125" style="129"/>
    <col min="7190" max="7190" width="41" style="129" customWidth="1"/>
    <col min="7191" max="7191" width="12.7109375" style="129" customWidth="1"/>
    <col min="7192" max="7192" width="12.85546875" style="129" customWidth="1"/>
    <col min="7193" max="7193" width="10.5703125" style="129" customWidth="1"/>
    <col min="7194" max="7194" width="10.7109375" style="129" customWidth="1"/>
    <col min="7195" max="7200" width="11.42578125" style="129"/>
    <col min="7201" max="7201" width="13.7109375" style="129" customWidth="1"/>
    <col min="7202" max="7432" width="11.42578125" style="129"/>
    <col min="7433" max="7433" width="12.5703125" style="129" customWidth="1"/>
    <col min="7434" max="7445" width="11.42578125" style="129"/>
    <col min="7446" max="7446" width="41" style="129" customWidth="1"/>
    <col min="7447" max="7447" width="12.7109375" style="129" customWidth="1"/>
    <col min="7448" max="7448" width="12.85546875" style="129" customWidth="1"/>
    <col min="7449" max="7449" width="10.5703125" style="129" customWidth="1"/>
    <col min="7450" max="7450" width="10.7109375" style="129" customWidth="1"/>
    <col min="7451" max="7456" width="11.42578125" style="129"/>
    <col min="7457" max="7457" width="13.7109375" style="129" customWidth="1"/>
    <col min="7458" max="7688" width="11.42578125" style="129"/>
    <col min="7689" max="7689" width="12.5703125" style="129" customWidth="1"/>
    <col min="7690" max="7701" width="11.42578125" style="129"/>
    <col min="7702" max="7702" width="41" style="129" customWidth="1"/>
    <col min="7703" max="7703" width="12.7109375" style="129" customWidth="1"/>
    <col min="7704" max="7704" width="12.85546875" style="129" customWidth="1"/>
    <col min="7705" max="7705" width="10.5703125" style="129" customWidth="1"/>
    <col min="7706" max="7706" width="10.7109375" style="129" customWidth="1"/>
    <col min="7707" max="7712" width="11.42578125" style="129"/>
    <col min="7713" max="7713" width="13.7109375" style="129" customWidth="1"/>
    <col min="7714" max="7944" width="11.42578125" style="129"/>
    <col min="7945" max="7945" width="12.5703125" style="129" customWidth="1"/>
    <col min="7946" max="7957" width="11.42578125" style="129"/>
    <col min="7958" max="7958" width="41" style="129" customWidth="1"/>
    <col min="7959" max="7959" width="12.7109375" style="129" customWidth="1"/>
    <col min="7960" max="7960" width="12.85546875" style="129" customWidth="1"/>
    <col min="7961" max="7961" width="10.5703125" style="129" customWidth="1"/>
    <col min="7962" max="7962" width="10.7109375" style="129" customWidth="1"/>
    <col min="7963" max="7968" width="11.42578125" style="129"/>
    <col min="7969" max="7969" width="13.7109375" style="129" customWidth="1"/>
    <col min="7970" max="8200" width="11.42578125" style="129"/>
    <col min="8201" max="8201" width="12.5703125" style="129" customWidth="1"/>
    <col min="8202" max="8213" width="11.42578125" style="129"/>
    <col min="8214" max="8214" width="41" style="129" customWidth="1"/>
    <col min="8215" max="8215" width="12.7109375" style="129" customWidth="1"/>
    <col min="8216" max="8216" width="12.85546875" style="129" customWidth="1"/>
    <col min="8217" max="8217" width="10.5703125" style="129" customWidth="1"/>
    <col min="8218" max="8218" width="10.7109375" style="129" customWidth="1"/>
    <col min="8219" max="8224" width="11.42578125" style="129"/>
    <col min="8225" max="8225" width="13.7109375" style="129" customWidth="1"/>
    <col min="8226" max="8456" width="11.42578125" style="129"/>
    <col min="8457" max="8457" width="12.5703125" style="129" customWidth="1"/>
    <col min="8458" max="8469" width="11.42578125" style="129"/>
    <col min="8470" max="8470" width="41" style="129" customWidth="1"/>
    <col min="8471" max="8471" width="12.7109375" style="129" customWidth="1"/>
    <col min="8472" max="8472" width="12.85546875" style="129" customWidth="1"/>
    <col min="8473" max="8473" width="10.5703125" style="129" customWidth="1"/>
    <col min="8474" max="8474" width="10.7109375" style="129" customWidth="1"/>
    <col min="8475" max="8480" width="11.42578125" style="129"/>
    <col min="8481" max="8481" width="13.7109375" style="129" customWidth="1"/>
    <col min="8482" max="8712" width="11.42578125" style="129"/>
    <col min="8713" max="8713" width="12.5703125" style="129" customWidth="1"/>
    <col min="8714" max="8725" width="11.42578125" style="129"/>
    <col min="8726" max="8726" width="41" style="129" customWidth="1"/>
    <col min="8727" max="8727" width="12.7109375" style="129" customWidth="1"/>
    <col min="8728" max="8728" width="12.85546875" style="129" customWidth="1"/>
    <col min="8729" max="8729" width="10.5703125" style="129" customWidth="1"/>
    <col min="8730" max="8730" width="10.7109375" style="129" customWidth="1"/>
    <col min="8731" max="8736" width="11.42578125" style="129"/>
    <col min="8737" max="8737" width="13.7109375" style="129" customWidth="1"/>
    <col min="8738" max="8968" width="11.42578125" style="129"/>
    <col min="8969" max="8969" width="12.5703125" style="129" customWidth="1"/>
    <col min="8970" max="8981" width="11.42578125" style="129"/>
    <col min="8982" max="8982" width="41" style="129" customWidth="1"/>
    <col min="8983" max="8983" width="12.7109375" style="129" customWidth="1"/>
    <col min="8984" max="8984" width="12.85546875" style="129" customWidth="1"/>
    <col min="8985" max="8985" width="10.5703125" style="129" customWidth="1"/>
    <col min="8986" max="8986" width="10.7109375" style="129" customWidth="1"/>
    <col min="8987" max="8992" width="11.42578125" style="129"/>
    <col min="8993" max="8993" width="13.7109375" style="129" customWidth="1"/>
    <col min="8994" max="9224" width="11.42578125" style="129"/>
    <col min="9225" max="9225" width="12.5703125" style="129" customWidth="1"/>
    <col min="9226" max="9237" width="11.42578125" style="129"/>
    <col min="9238" max="9238" width="41" style="129" customWidth="1"/>
    <col min="9239" max="9239" width="12.7109375" style="129" customWidth="1"/>
    <col min="9240" max="9240" width="12.85546875" style="129" customWidth="1"/>
    <col min="9241" max="9241" width="10.5703125" style="129" customWidth="1"/>
    <col min="9242" max="9242" width="10.7109375" style="129" customWidth="1"/>
    <col min="9243" max="9248" width="11.42578125" style="129"/>
    <col min="9249" max="9249" width="13.7109375" style="129" customWidth="1"/>
    <col min="9250" max="9480" width="11.42578125" style="129"/>
    <col min="9481" max="9481" width="12.5703125" style="129" customWidth="1"/>
    <col min="9482" max="9493" width="11.42578125" style="129"/>
    <col min="9494" max="9494" width="41" style="129" customWidth="1"/>
    <col min="9495" max="9495" width="12.7109375" style="129" customWidth="1"/>
    <col min="9496" max="9496" width="12.85546875" style="129" customWidth="1"/>
    <col min="9497" max="9497" width="10.5703125" style="129" customWidth="1"/>
    <col min="9498" max="9498" width="10.7109375" style="129" customWidth="1"/>
    <col min="9499" max="9504" width="11.42578125" style="129"/>
    <col min="9505" max="9505" width="13.7109375" style="129" customWidth="1"/>
    <col min="9506" max="9736" width="11.42578125" style="129"/>
    <col min="9737" max="9737" width="12.5703125" style="129" customWidth="1"/>
    <col min="9738" max="9749" width="11.42578125" style="129"/>
    <col min="9750" max="9750" width="41" style="129" customWidth="1"/>
    <col min="9751" max="9751" width="12.7109375" style="129" customWidth="1"/>
    <col min="9752" max="9752" width="12.85546875" style="129" customWidth="1"/>
    <col min="9753" max="9753" width="10.5703125" style="129" customWidth="1"/>
    <col min="9754" max="9754" width="10.7109375" style="129" customWidth="1"/>
    <col min="9755" max="9760" width="11.42578125" style="129"/>
    <col min="9761" max="9761" width="13.7109375" style="129" customWidth="1"/>
    <col min="9762" max="9992" width="11.42578125" style="129"/>
    <col min="9993" max="9993" width="12.5703125" style="129" customWidth="1"/>
    <col min="9994" max="10005" width="11.42578125" style="129"/>
    <col min="10006" max="10006" width="41" style="129" customWidth="1"/>
    <col min="10007" max="10007" width="12.7109375" style="129" customWidth="1"/>
    <col min="10008" max="10008" width="12.85546875" style="129" customWidth="1"/>
    <col min="10009" max="10009" width="10.5703125" style="129" customWidth="1"/>
    <col min="10010" max="10010" width="10.7109375" style="129" customWidth="1"/>
    <col min="10011" max="10016" width="11.42578125" style="129"/>
    <col min="10017" max="10017" width="13.7109375" style="129" customWidth="1"/>
    <col min="10018" max="10248" width="11.42578125" style="129"/>
    <col min="10249" max="10249" width="12.5703125" style="129" customWidth="1"/>
    <col min="10250" max="10261" width="11.42578125" style="129"/>
    <col min="10262" max="10262" width="41" style="129" customWidth="1"/>
    <col min="10263" max="10263" width="12.7109375" style="129" customWidth="1"/>
    <col min="10264" max="10264" width="12.85546875" style="129" customWidth="1"/>
    <col min="10265" max="10265" width="10.5703125" style="129" customWidth="1"/>
    <col min="10266" max="10266" width="10.7109375" style="129" customWidth="1"/>
    <col min="10267" max="10272" width="11.42578125" style="129"/>
    <col min="10273" max="10273" width="13.7109375" style="129" customWidth="1"/>
    <col min="10274" max="10504" width="11.42578125" style="129"/>
    <col min="10505" max="10505" width="12.5703125" style="129" customWidth="1"/>
    <col min="10506" max="10517" width="11.42578125" style="129"/>
    <col min="10518" max="10518" width="41" style="129" customWidth="1"/>
    <col min="10519" max="10519" width="12.7109375" style="129" customWidth="1"/>
    <col min="10520" max="10520" width="12.85546875" style="129" customWidth="1"/>
    <col min="10521" max="10521" width="10.5703125" style="129" customWidth="1"/>
    <col min="10522" max="10522" width="10.7109375" style="129" customWidth="1"/>
    <col min="10523" max="10528" width="11.42578125" style="129"/>
    <col min="10529" max="10529" width="13.7109375" style="129" customWidth="1"/>
    <col min="10530" max="10760" width="11.42578125" style="129"/>
    <col min="10761" max="10761" width="12.5703125" style="129" customWidth="1"/>
    <col min="10762" max="10773" width="11.42578125" style="129"/>
    <col min="10774" max="10774" width="41" style="129" customWidth="1"/>
    <col min="10775" max="10775" width="12.7109375" style="129" customWidth="1"/>
    <col min="10776" max="10776" width="12.85546875" style="129" customWidth="1"/>
    <col min="10777" max="10777" width="10.5703125" style="129" customWidth="1"/>
    <col min="10778" max="10778" width="10.7109375" style="129" customWidth="1"/>
    <col min="10779" max="10784" width="11.42578125" style="129"/>
    <col min="10785" max="10785" width="13.7109375" style="129" customWidth="1"/>
    <col min="10786" max="11016" width="11.42578125" style="129"/>
    <col min="11017" max="11017" width="12.5703125" style="129" customWidth="1"/>
    <col min="11018" max="11029" width="11.42578125" style="129"/>
    <col min="11030" max="11030" width="41" style="129" customWidth="1"/>
    <col min="11031" max="11031" width="12.7109375" style="129" customWidth="1"/>
    <col min="11032" max="11032" width="12.85546875" style="129" customWidth="1"/>
    <col min="11033" max="11033" width="10.5703125" style="129" customWidth="1"/>
    <col min="11034" max="11034" width="10.7109375" style="129" customWidth="1"/>
    <col min="11035" max="11040" width="11.42578125" style="129"/>
    <col min="11041" max="11041" width="13.7109375" style="129" customWidth="1"/>
    <col min="11042" max="11272" width="11.42578125" style="129"/>
    <col min="11273" max="11273" width="12.5703125" style="129" customWidth="1"/>
    <col min="11274" max="11285" width="11.42578125" style="129"/>
    <col min="11286" max="11286" width="41" style="129" customWidth="1"/>
    <col min="11287" max="11287" width="12.7109375" style="129" customWidth="1"/>
    <col min="11288" max="11288" width="12.85546875" style="129" customWidth="1"/>
    <col min="11289" max="11289" width="10.5703125" style="129" customWidth="1"/>
    <col min="11290" max="11290" width="10.7109375" style="129" customWidth="1"/>
    <col min="11291" max="11296" width="11.42578125" style="129"/>
    <col min="11297" max="11297" width="13.7109375" style="129" customWidth="1"/>
    <col min="11298" max="11528" width="11.42578125" style="129"/>
    <col min="11529" max="11529" width="12.5703125" style="129" customWidth="1"/>
    <col min="11530" max="11541" width="11.42578125" style="129"/>
    <col min="11542" max="11542" width="41" style="129" customWidth="1"/>
    <col min="11543" max="11543" width="12.7109375" style="129" customWidth="1"/>
    <col min="11544" max="11544" width="12.85546875" style="129" customWidth="1"/>
    <col min="11545" max="11545" width="10.5703125" style="129" customWidth="1"/>
    <col min="11546" max="11546" width="10.7109375" style="129" customWidth="1"/>
    <col min="11547" max="11552" width="11.42578125" style="129"/>
    <col min="11553" max="11553" width="13.7109375" style="129" customWidth="1"/>
    <col min="11554" max="11784" width="11.42578125" style="129"/>
    <col min="11785" max="11785" width="12.5703125" style="129" customWidth="1"/>
    <col min="11786" max="11797" width="11.42578125" style="129"/>
    <col min="11798" max="11798" width="41" style="129" customWidth="1"/>
    <col min="11799" max="11799" width="12.7109375" style="129" customWidth="1"/>
    <col min="11800" max="11800" width="12.85546875" style="129" customWidth="1"/>
    <col min="11801" max="11801" width="10.5703125" style="129" customWidth="1"/>
    <col min="11802" max="11802" width="10.7109375" style="129" customWidth="1"/>
    <col min="11803" max="11808" width="11.42578125" style="129"/>
    <col min="11809" max="11809" width="13.7109375" style="129" customWidth="1"/>
    <col min="11810" max="12040" width="11.42578125" style="129"/>
    <col min="12041" max="12041" width="12.5703125" style="129" customWidth="1"/>
    <col min="12042" max="12053" width="11.42578125" style="129"/>
    <col min="12054" max="12054" width="41" style="129" customWidth="1"/>
    <col min="12055" max="12055" width="12.7109375" style="129" customWidth="1"/>
    <col min="12056" max="12056" width="12.85546875" style="129" customWidth="1"/>
    <col min="12057" max="12057" width="10.5703125" style="129" customWidth="1"/>
    <col min="12058" max="12058" width="10.7109375" style="129" customWidth="1"/>
    <col min="12059" max="12064" width="11.42578125" style="129"/>
    <col min="12065" max="12065" width="13.7109375" style="129" customWidth="1"/>
    <col min="12066" max="12296" width="11.42578125" style="129"/>
    <col min="12297" max="12297" width="12.5703125" style="129" customWidth="1"/>
    <col min="12298" max="12309" width="11.42578125" style="129"/>
    <col min="12310" max="12310" width="41" style="129" customWidth="1"/>
    <col min="12311" max="12311" width="12.7109375" style="129" customWidth="1"/>
    <col min="12312" max="12312" width="12.85546875" style="129" customWidth="1"/>
    <col min="12313" max="12313" width="10.5703125" style="129" customWidth="1"/>
    <col min="12314" max="12314" width="10.7109375" style="129" customWidth="1"/>
    <col min="12315" max="12320" width="11.42578125" style="129"/>
    <col min="12321" max="12321" width="13.7109375" style="129" customWidth="1"/>
    <col min="12322" max="12552" width="11.42578125" style="129"/>
    <col min="12553" max="12553" width="12.5703125" style="129" customWidth="1"/>
    <col min="12554" max="12565" width="11.42578125" style="129"/>
    <col min="12566" max="12566" width="41" style="129" customWidth="1"/>
    <col min="12567" max="12567" width="12.7109375" style="129" customWidth="1"/>
    <col min="12568" max="12568" width="12.85546875" style="129" customWidth="1"/>
    <col min="12569" max="12569" width="10.5703125" style="129" customWidth="1"/>
    <col min="12570" max="12570" width="10.7109375" style="129" customWidth="1"/>
    <col min="12571" max="12576" width="11.42578125" style="129"/>
    <col min="12577" max="12577" width="13.7109375" style="129" customWidth="1"/>
    <col min="12578" max="12808" width="11.42578125" style="129"/>
    <col min="12809" max="12809" width="12.5703125" style="129" customWidth="1"/>
    <col min="12810" max="12821" width="11.42578125" style="129"/>
    <col min="12822" max="12822" width="41" style="129" customWidth="1"/>
    <col min="12823" max="12823" width="12.7109375" style="129" customWidth="1"/>
    <col min="12824" max="12824" width="12.85546875" style="129" customWidth="1"/>
    <col min="12825" max="12825" width="10.5703125" style="129" customWidth="1"/>
    <col min="12826" max="12826" width="10.7109375" style="129" customWidth="1"/>
    <col min="12827" max="12832" width="11.42578125" style="129"/>
    <col min="12833" max="12833" width="13.7109375" style="129" customWidth="1"/>
    <col min="12834" max="13064" width="11.42578125" style="129"/>
    <col min="13065" max="13065" width="12.5703125" style="129" customWidth="1"/>
    <col min="13066" max="13077" width="11.42578125" style="129"/>
    <col min="13078" max="13078" width="41" style="129" customWidth="1"/>
    <col min="13079" max="13079" width="12.7109375" style="129" customWidth="1"/>
    <col min="13080" max="13080" width="12.85546875" style="129" customWidth="1"/>
    <col min="13081" max="13081" width="10.5703125" style="129" customWidth="1"/>
    <col min="13082" max="13082" width="10.7109375" style="129" customWidth="1"/>
    <col min="13083" max="13088" width="11.42578125" style="129"/>
    <col min="13089" max="13089" width="13.7109375" style="129" customWidth="1"/>
    <col min="13090" max="13320" width="11.42578125" style="129"/>
    <col min="13321" max="13321" width="12.5703125" style="129" customWidth="1"/>
    <col min="13322" max="13333" width="11.42578125" style="129"/>
    <col min="13334" max="13334" width="41" style="129" customWidth="1"/>
    <col min="13335" max="13335" width="12.7109375" style="129" customWidth="1"/>
    <col min="13336" max="13336" width="12.85546875" style="129" customWidth="1"/>
    <col min="13337" max="13337" width="10.5703125" style="129" customWidth="1"/>
    <col min="13338" max="13338" width="10.7109375" style="129" customWidth="1"/>
    <col min="13339" max="13344" width="11.42578125" style="129"/>
    <col min="13345" max="13345" width="13.7109375" style="129" customWidth="1"/>
    <col min="13346" max="13576" width="11.42578125" style="129"/>
    <col min="13577" max="13577" width="12.5703125" style="129" customWidth="1"/>
    <col min="13578" max="13589" width="11.42578125" style="129"/>
    <col min="13590" max="13590" width="41" style="129" customWidth="1"/>
    <col min="13591" max="13591" width="12.7109375" style="129" customWidth="1"/>
    <col min="13592" max="13592" width="12.85546875" style="129" customWidth="1"/>
    <col min="13593" max="13593" width="10.5703125" style="129" customWidth="1"/>
    <col min="13594" max="13594" width="10.7109375" style="129" customWidth="1"/>
    <col min="13595" max="13600" width="11.42578125" style="129"/>
    <col min="13601" max="13601" width="13.7109375" style="129" customWidth="1"/>
    <col min="13602" max="13832" width="11.42578125" style="129"/>
    <col min="13833" max="13833" width="12.5703125" style="129" customWidth="1"/>
    <col min="13834" max="13845" width="11.42578125" style="129"/>
    <col min="13846" max="13846" width="41" style="129" customWidth="1"/>
    <col min="13847" max="13847" width="12.7109375" style="129" customWidth="1"/>
    <col min="13848" max="13848" width="12.85546875" style="129" customWidth="1"/>
    <col min="13849" max="13849" width="10.5703125" style="129" customWidth="1"/>
    <col min="13850" max="13850" width="10.7109375" style="129" customWidth="1"/>
    <col min="13851" max="13856" width="11.42578125" style="129"/>
    <col min="13857" max="13857" width="13.7109375" style="129" customWidth="1"/>
    <col min="13858" max="14088" width="11.42578125" style="129"/>
    <col min="14089" max="14089" width="12.5703125" style="129" customWidth="1"/>
    <col min="14090" max="14101" width="11.42578125" style="129"/>
    <col min="14102" max="14102" width="41" style="129" customWidth="1"/>
    <col min="14103" max="14103" width="12.7109375" style="129" customWidth="1"/>
    <col min="14104" max="14104" width="12.85546875" style="129" customWidth="1"/>
    <col min="14105" max="14105" width="10.5703125" style="129" customWidth="1"/>
    <col min="14106" max="14106" width="10.7109375" style="129" customWidth="1"/>
    <col min="14107" max="14112" width="11.42578125" style="129"/>
    <col min="14113" max="14113" width="13.7109375" style="129" customWidth="1"/>
    <col min="14114" max="14344" width="11.42578125" style="129"/>
    <col min="14345" max="14345" width="12.5703125" style="129" customWidth="1"/>
    <col min="14346" max="14357" width="11.42578125" style="129"/>
    <col min="14358" max="14358" width="41" style="129" customWidth="1"/>
    <col min="14359" max="14359" width="12.7109375" style="129" customWidth="1"/>
    <col min="14360" max="14360" width="12.85546875" style="129" customWidth="1"/>
    <col min="14361" max="14361" width="10.5703125" style="129" customWidth="1"/>
    <col min="14362" max="14362" width="10.7109375" style="129" customWidth="1"/>
    <col min="14363" max="14368" width="11.42578125" style="129"/>
    <col min="14369" max="14369" width="13.7109375" style="129" customWidth="1"/>
    <col min="14370" max="14600" width="11.42578125" style="129"/>
    <col min="14601" max="14601" width="12.5703125" style="129" customWidth="1"/>
    <col min="14602" max="14613" width="11.42578125" style="129"/>
    <col min="14614" max="14614" width="41" style="129" customWidth="1"/>
    <col min="14615" max="14615" width="12.7109375" style="129" customWidth="1"/>
    <col min="14616" max="14616" width="12.85546875" style="129" customWidth="1"/>
    <col min="14617" max="14617" width="10.5703125" style="129" customWidth="1"/>
    <col min="14618" max="14618" width="10.7109375" style="129" customWidth="1"/>
    <col min="14619" max="14624" width="11.42578125" style="129"/>
    <col min="14625" max="14625" width="13.7109375" style="129" customWidth="1"/>
    <col min="14626" max="14856" width="11.42578125" style="129"/>
    <col min="14857" max="14857" width="12.5703125" style="129" customWidth="1"/>
    <col min="14858" max="14869" width="11.42578125" style="129"/>
    <col min="14870" max="14870" width="41" style="129" customWidth="1"/>
    <col min="14871" max="14871" width="12.7109375" style="129" customWidth="1"/>
    <col min="14872" max="14872" width="12.85546875" style="129" customWidth="1"/>
    <col min="14873" max="14873" width="10.5703125" style="129" customWidth="1"/>
    <col min="14874" max="14874" width="10.7109375" style="129" customWidth="1"/>
    <col min="14875" max="14880" width="11.42578125" style="129"/>
    <col min="14881" max="14881" width="13.7109375" style="129" customWidth="1"/>
    <col min="14882" max="15112" width="11.42578125" style="129"/>
    <col min="15113" max="15113" width="12.5703125" style="129" customWidth="1"/>
    <col min="15114" max="15125" width="11.42578125" style="129"/>
    <col min="15126" max="15126" width="41" style="129" customWidth="1"/>
    <col min="15127" max="15127" width="12.7109375" style="129" customWidth="1"/>
    <col min="15128" max="15128" width="12.85546875" style="129" customWidth="1"/>
    <col min="15129" max="15129" width="10.5703125" style="129" customWidth="1"/>
    <col min="15130" max="15130" width="10.7109375" style="129" customWidth="1"/>
    <col min="15131" max="15136" width="11.42578125" style="129"/>
    <col min="15137" max="15137" width="13.7109375" style="129" customWidth="1"/>
    <col min="15138" max="15368" width="11.42578125" style="129"/>
    <col min="15369" max="15369" width="12.5703125" style="129" customWidth="1"/>
    <col min="15370" max="15381" width="11.42578125" style="129"/>
    <col min="15382" max="15382" width="41" style="129" customWidth="1"/>
    <col min="15383" max="15383" width="12.7109375" style="129" customWidth="1"/>
    <col min="15384" max="15384" width="12.85546875" style="129" customWidth="1"/>
    <col min="15385" max="15385" width="10.5703125" style="129" customWidth="1"/>
    <col min="15386" max="15386" width="10.7109375" style="129" customWidth="1"/>
    <col min="15387" max="15392" width="11.42578125" style="129"/>
    <col min="15393" max="15393" width="13.7109375" style="129" customWidth="1"/>
    <col min="15394" max="15624" width="11.42578125" style="129"/>
    <col min="15625" max="15625" width="12.5703125" style="129" customWidth="1"/>
    <col min="15626" max="15637" width="11.42578125" style="129"/>
    <col min="15638" max="15638" width="41" style="129" customWidth="1"/>
    <col min="15639" max="15639" width="12.7109375" style="129" customWidth="1"/>
    <col min="15640" max="15640" width="12.85546875" style="129" customWidth="1"/>
    <col min="15641" max="15641" width="10.5703125" style="129" customWidth="1"/>
    <col min="15642" max="15642" width="10.7109375" style="129" customWidth="1"/>
    <col min="15643" max="15648" width="11.42578125" style="129"/>
    <col min="15649" max="15649" width="13.7109375" style="129" customWidth="1"/>
    <col min="15650" max="15880" width="11.42578125" style="129"/>
    <col min="15881" max="15881" width="12.5703125" style="129" customWidth="1"/>
    <col min="15882" max="15893" width="11.42578125" style="129"/>
    <col min="15894" max="15894" width="41" style="129" customWidth="1"/>
    <col min="15895" max="15895" width="12.7109375" style="129" customWidth="1"/>
    <col min="15896" max="15896" width="12.85546875" style="129" customWidth="1"/>
    <col min="15897" max="15897" width="10.5703125" style="129" customWidth="1"/>
    <col min="15898" max="15898" width="10.7109375" style="129" customWidth="1"/>
    <col min="15899" max="15904" width="11.42578125" style="129"/>
    <col min="15905" max="15905" width="13.7109375" style="129" customWidth="1"/>
    <col min="15906" max="16136" width="11.42578125" style="129"/>
    <col min="16137" max="16137" width="12.5703125" style="129" customWidth="1"/>
    <col min="16138" max="16149" width="11.42578125" style="129"/>
    <col min="16150" max="16150" width="41" style="129" customWidth="1"/>
    <col min="16151" max="16151" width="12.7109375" style="129" customWidth="1"/>
    <col min="16152" max="16152" width="12.85546875" style="129" customWidth="1"/>
    <col min="16153" max="16153" width="10.5703125" style="129" customWidth="1"/>
    <col min="16154" max="16154" width="10.7109375" style="129" customWidth="1"/>
    <col min="16155" max="16160" width="11.42578125" style="129"/>
    <col min="16161" max="16161" width="13.7109375" style="129" customWidth="1"/>
    <col min="16162" max="16384" width="11.42578125" style="129"/>
  </cols>
  <sheetData>
    <row r="1" spans="21:21" ht="25.5" customHeight="1"/>
    <row r="2" spans="21:21" ht="25.5" customHeight="1"/>
    <row r="3" spans="21:21">
      <c r="U3" s="396"/>
    </row>
    <row r="4" spans="21:21">
      <c r="U4" s="396"/>
    </row>
    <row r="5" spans="21:21">
      <c r="U5" s="396"/>
    </row>
    <row r="8" spans="21:21" ht="25.5" customHeight="1"/>
    <row r="9" spans="21:21" ht="25.5" customHeight="1"/>
    <row r="11" spans="21:21">
      <c r="U11" s="396"/>
    </row>
    <row r="12" spans="21:21">
      <c r="U12" s="396"/>
    </row>
    <row r="15" spans="21:21">
      <c r="U15" s="396"/>
    </row>
    <row r="16" spans="21:21">
      <c r="U16" s="396"/>
    </row>
    <row r="17" spans="2:21">
      <c r="U17" s="396"/>
    </row>
    <row r="19" spans="2:21">
      <c r="U19" s="396"/>
    </row>
    <row r="20" spans="2:21">
      <c r="U20" s="396"/>
    </row>
    <row r="21" spans="2:21">
      <c r="U21" s="396"/>
    </row>
    <row r="23" spans="2:21">
      <c r="U23" s="396"/>
    </row>
    <row r="24" spans="2:21" ht="16.5" customHeight="1">
      <c r="U24" s="396"/>
    </row>
    <row r="25" spans="2:21">
      <c r="U25" s="396"/>
    </row>
    <row r="26" spans="2:21" ht="15" customHeight="1" thickBot="1"/>
    <row r="27" spans="2:21" ht="30" customHeight="1" thickBot="1">
      <c r="I27" s="43" t="s">
        <v>42</v>
      </c>
    </row>
    <row r="28" spans="2:21">
      <c r="B28" s="321"/>
      <c r="C28" s="321"/>
      <c r="D28" s="321"/>
      <c r="E28" s="321"/>
      <c r="F28" s="321"/>
      <c r="G28" s="321"/>
      <c r="L28" s="321"/>
    </row>
    <row r="29" spans="2:21">
      <c r="H29" s="321"/>
      <c r="I29" s="321"/>
      <c r="J29" s="321"/>
      <c r="K29" s="321"/>
    </row>
  </sheetData>
  <hyperlinks>
    <hyperlink ref="I27" location="'IO municipio y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75.xml><?xml version="1.0" encoding="utf-8"?>
<worksheet xmlns="http://schemas.openxmlformats.org/spreadsheetml/2006/main" xmlns:r="http://schemas.openxmlformats.org/officeDocument/2006/relationships">
  <sheetPr codeName="Hoja44">
    <tabColor rgb="FF000099"/>
    <pageSetUpPr autoPageBreaks="0" fitToPage="1"/>
  </sheetPr>
  <dimension ref="B1:L50"/>
  <sheetViews>
    <sheetView showGridLines="0" showOutlineSymbols="0" zoomScaleNormal="100" workbookViewId="0"/>
  </sheetViews>
  <sheetFormatPr baseColWidth="10" defaultRowHeight="12.75"/>
  <cols>
    <col min="1" max="1" width="11.42578125" style="320"/>
    <col min="2" max="2" width="28.85546875" style="320" customWidth="1"/>
    <col min="3" max="4" width="12.7109375" style="320" customWidth="1"/>
    <col min="5" max="5" width="10.7109375" style="320" customWidth="1"/>
    <col min="6" max="6" width="11.42578125" style="320"/>
    <col min="7" max="7" width="28.7109375" style="320" customWidth="1"/>
    <col min="8" max="9" width="11.42578125" style="320"/>
    <col min="10" max="10" width="12.28515625" style="320" bestFit="1" customWidth="1"/>
    <col min="11" max="11" width="13.28515625" style="320" customWidth="1"/>
    <col min="12" max="253" width="11.42578125" style="320"/>
    <col min="254" max="254" width="36.7109375" style="320" customWidth="1"/>
    <col min="255" max="255" width="12.7109375" style="320" customWidth="1"/>
    <col min="256" max="256" width="10.7109375" style="320" customWidth="1"/>
    <col min="257" max="257" width="12.7109375" style="320" customWidth="1"/>
    <col min="258" max="259" width="10.7109375" style="320" customWidth="1"/>
    <col min="260" max="266" width="11.42578125" style="320"/>
    <col min="267" max="267" width="13.28515625" style="320" customWidth="1"/>
    <col min="268" max="509" width="11.42578125" style="320"/>
    <col min="510" max="510" width="36.7109375" style="320" customWidth="1"/>
    <col min="511" max="511" width="12.7109375" style="320" customWidth="1"/>
    <col min="512" max="512" width="10.7109375" style="320" customWidth="1"/>
    <col min="513" max="513" width="12.7109375" style="320" customWidth="1"/>
    <col min="514" max="515" width="10.7109375" style="320" customWidth="1"/>
    <col min="516" max="522" width="11.42578125" style="320"/>
    <col min="523" max="523" width="13.28515625" style="320" customWidth="1"/>
    <col min="524" max="765" width="11.42578125" style="320"/>
    <col min="766" max="766" width="36.7109375" style="320" customWidth="1"/>
    <col min="767" max="767" width="12.7109375" style="320" customWidth="1"/>
    <col min="768" max="768" width="10.7109375" style="320" customWidth="1"/>
    <col min="769" max="769" width="12.7109375" style="320" customWidth="1"/>
    <col min="770" max="771" width="10.7109375" style="320" customWidth="1"/>
    <col min="772" max="778" width="11.42578125" style="320"/>
    <col min="779" max="779" width="13.28515625" style="320" customWidth="1"/>
    <col min="780" max="1021" width="11.42578125" style="320"/>
    <col min="1022" max="1022" width="36.7109375" style="320" customWidth="1"/>
    <col min="1023" max="1023" width="12.7109375" style="320" customWidth="1"/>
    <col min="1024" max="1024" width="10.7109375" style="320" customWidth="1"/>
    <col min="1025" max="1025" width="12.7109375" style="320" customWidth="1"/>
    <col min="1026" max="1027" width="10.7109375" style="320" customWidth="1"/>
    <col min="1028" max="1034" width="11.42578125" style="320"/>
    <col min="1035" max="1035" width="13.28515625" style="320" customWidth="1"/>
    <col min="1036" max="1277" width="11.42578125" style="320"/>
    <col min="1278" max="1278" width="36.7109375" style="320" customWidth="1"/>
    <col min="1279" max="1279" width="12.7109375" style="320" customWidth="1"/>
    <col min="1280" max="1280" width="10.7109375" style="320" customWidth="1"/>
    <col min="1281" max="1281" width="12.7109375" style="320" customWidth="1"/>
    <col min="1282" max="1283" width="10.7109375" style="320" customWidth="1"/>
    <col min="1284" max="1290" width="11.42578125" style="320"/>
    <col min="1291" max="1291" width="13.28515625" style="320" customWidth="1"/>
    <col min="1292" max="1533" width="11.42578125" style="320"/>
    <col min="1534" max="1534" width="36.7109375" style="320" customWidth="1"/>
    <col min="1535" max="1535" width="12.7109375" style="320" customWidth="1"/>
    <col min="1536" max="1536" width="10.7109375" style="320" customWidth="1"/>
    <col min="1537" max="1537" width="12.7109375" style="320" customWidth="1"/>
    <col min="1538" max="1539" width="10.7109375" style="320" customWidth="1"/>
    <col min="1540" max="1546" width="11.42578125" style="320"/>
    <col min="1547" max="1547" width="13.28515625" style="320" customWidth="1"/>
    <col min="1548" max="1789" width="11.42578125" style="320"/>
    <col min="1790" max="1790" width="36.7109375" style="320" customWidth="1"/>
    <col min="1791" max="1791" width="12.7109375" style="320" customWidth="1"/>
    <col min="1792" max="1792" width="10.7109375" style="320" customWidth="1"/>
    <col min="1793" max="1793" width="12.7109375" style="320" customWidth="1"/>
    <col min="1794" max="1795" width="10.7109375" style="320" customWidth="1"/>
    <col min="1796" max="1802" width="11.42578125" style="320"/>
    <col min="1803" max="1803" width="13.28515625" style="320" customWidth="1"/>
    <col min="1804" max="2045" width="11.42578125" style="320"/>
    <col min="2046" max="2046" width="36.7109375" style="320" customWidth="1"/>
    <col min="2047" max="2047" width="12.7109375" style="320" customWidth="1"/>
    <col min="2048" max="2048" width="10.7109375" style="320" customWidth="1"/>
    <col min="2049" max="2049" width="12.7109375" style="320" customWidth="1"/>
    <col min="2050" max="2051" width="10.7109375" style="320" customWidth="1"/>
    <col min="2052" max="2058" width="11.42578125" style="320"/>
    <col min="2059" max="2059" width="13.28515625" style="320" customWidth="1"/>
    <col min="2060" max="2301" width="11.42578125" style="320"/>
    <col min="2302" max="2302" width="36.7109375" style="320" customWidth="1"/>
    <col min="2303" max="2303" width="12.7109375" style="320" customWidth="1"/>
    <col min="2304" max="2304" width="10.7109375" style="320" customWidth="1"/>
    <col min="2305" max="2305" width="12.7109375" style="320" customWidth="1"/>
    <col min="2306" max="2307" width="10.7109375" style="320" customWidth="1"/>
    <col min="2308" max="2314" width="11.42578125" style="320"/>
    <col min="2315" max="2315" width="13.28515625" style="320" customWidth="1"/>
    <col min="2316" max="2557" width="11.42578125" style="320"/>
    <col min="2558" max="2558" width="36.7109375" style="320" customWidth="1"/>
    <col min="2559" max="2559" width="12.7109375" style="320" customWidth="1"/>
    <col min="2560" max="2560" width="10.7109375" style="320" customWidth="1"/>
    <col min="2561" max="2561" width="12.7109375" style="320" customWidth="1"/>
    <col min="2562" max="2563" width="10.7109375" style="320" customWidth="1"/>
    <col min="2564" max="2570" width="11.42578125" style="320"/>
    <col min="2571" max="2571" width="13.28515625" style="320" customWidth="1"/>
    <col min="2572" max="2813" width="11.42578125" style="320"/>
    <col min="2814" max="2814" width="36.7109375" style="320" customWidth="1"/>
    <col min="2815" max="2815" width="12.7109375" style="320" customWidth="1"/>
    <col min="2816" max="2816" width="10.7109375" style="320" customWidth="1"/>
    <col min="2817" max="2817" width="12.7109375" style="320" customWidth="1"/>
    <col min="2818" max="2819" width="10.7109375" style="320" customWidth="1"/>
    <col min="2820" max="2826" width="11.42578125" style="320"/>
    <col min="2827" max="2827" width="13.28515625" style="320" customWidth="1"/>
    <col min="2828" max="3069" width="11.42578125" style="320"/>
    <col min="3070" max="3070" width="36.7109375" style="320" customWidth="1"/>
    <col min="3071" max="3071" width="12.7109375" style="320" customWidth="1"/>
    <col min="3072" max="3072" width="10.7109375" style="320" customWidth="1"/>
    <col min="3073" max="3073" width="12.7109375" style="320" customWidth="1"/>
    <col min="3074" max="3075" width="10.7109375" style="320" customWidth="1"/>
    <col min="3076" max="3082" width="11.42578125" style="320"/>
    <col min="3083" max="3083" width="13.28515625" style="320" customWidth="1"/>
    <col min="3084" max="3325" width="11.42578125" style="320"/>
    <col min="3326" max="3326" width="36.7109375" style="320" customWidth="1"/>
    <col min="3327" max="3327" width="12.7109375" style="320" customWidth="1"/>
    <col min="3328" max="3328" width="10.7109375" style="320" customWidth="1"/>
    <col min="3329" max="3329" width="12.7109375" style="320" customWidth="1"/>
    <col min="3330" max="3331" width="10.7109375" style="320" customWidth="1"/>
    <col min="3332" max="3338" width="11.42578125" style="320"/>
    <col min="3339" max="3339" width="13.28515625" style="320" customWidth="1"/>
    <col min="3340" max="3581" width="11.42578125" style="320"/>
    <col min="3582" max="3582" width="36.7109375" style="320" customWidth="1"/>
    <col min="3583" max="3583" width="12.7109375" style="320" customWidth="1"/>
    <col min="3584" max="3584" width="10.7109375" style="320" customWidth="1"/>
    <col min="3585" max="3585" width="12.7109375" style="320" customWidth="1"/>
    <col min="3586" max="3587" width="10.7109375" style="320" customWidth="1"/>
    <col min="3588" max="3594" width="11.42578125" style="320"/>
    <col min="3595" max="3595" width="13.28515625" style="320" customWidth="1"/>
    <col min="3596" max="3837" width="11.42578125" style="320"/>
    <col min="3838" max="3838" width="36.7109375" style="320" customWidth="1"/>
    <col min="3839" max="3839" width="12.7109375" style="320" customWidth="1"/>
    <col min="3840" max="3840" width="10.7109375" style="320" customWidth="1"/>
    <col min="3841" max="3841" width="12.7109375" style="320" customWidth="1"/>
    <col min="3842" max="3843" width="10.7109375" style="320" customWidth="1"/>
    <col min="3844" max="3850" width="11.42578125" style="320"/>
    <col min="3851" max="3851" width="13.28515625" style="320" customWidth="1"/>
    <col min="3852" max="4093" width="11.42578125" style="320"/>
    <col min="4094" max="4094" width="36.7109375" style="320" customWidth="1"/>
    <col min="4095" max="4095" width="12.7109375" style="320" customWidth="1"/>
    <col min="4096" max="4096" width="10.7109375" style="320" customWidth="1"/>
    <col min="4097" max="4097" width="12.7109375" style="320" customWidth="1"/>
    <col min="4098" max="4099" width="10.7109375" style="320" customWidth="1"/>
    <col min="4100" max="4106" width="11.42578125" style="320"/>
    <col min="4107" max="4107" width="13.28515625" style="320" customWidth="1"/>
    <col min="4108" max="4349" width="11.42578125" style="320"/>
    <col min="4350" max="4350" width="36.7109375" style="320" customWidth="1"/>
    <col min="4351" max="4351" width="12.7109375" style="320" customWidth="1"/>
    <col min="4352" max="4352" width="10.7109375" style="320" customWidth="1"/>
    <col min="4353" max="4353" width="12.7109375" style="320" customWidth="1"/>
    <col min="4354" max="4355" width="10.7109375" style="320" customWidth="1"/>
    <col min="4356" max="4362" width="11.42578125" style="320"/>
    <col min="4363" max="4363" width="13.28515625" style="320" customWidth="1"/>
    <col min="4364" max="4605" width="11.42578125" style="320"/>
    <col min="4606" max="4606" width="36.7109375" style="320" customWidth="1"/>
    <col min="4607" max="4607" width="12.7109375" style="320" customWidth="1"/>
    <col min="4608" max="4608" width="10.7109375" style="320" customWidth="1"/>
    <col min="4609" max="4609" width="12.7109375" style="320" customWidth="1"/>
    <col min="4610" max="4611" width="10.7109375" style="320" customWidth="1"/>
    <col min="4612" max="4618" width="11.42578125" style="320"/>
    <col min="4619" max="4619" width="13.28515625" style="320" customWidth="1"/>
    <col min="4620" max="4861" width="11.42578125" style="320"/>
    <col min="4862" max="4862" width="36.7109375" style="320" customWidth="1"/>
    <col min="4863" max="4863" width="12.7109375" style="320" customWidth="1"/>
    <col min="4864" max="4864" width="10.7109375" style="320" customWidth="1"/>
    <col min="4865" max="4865" width="12.7109375" style="320" customWidth="1"/>
    <col min="4866" max="4867" width="10.7109375" style="320" customWidth="1"/>
    <col min="4868" max="4874" width="11.42578125" style="320"/>
    <col min="4875" max="4875" width="13.28515625" style="320" customWidth="1"/>
    <col min="4876" max="5117" width="11.42578125" style="320"/>
    <col min="5118" max="5118" width="36.7109375" style="320" customWidth="1"/>
    <col min="5119" max="5119" width="12.7109375" style="320" customWidth="1"/>
    <col min="5120" max="5120" width="10.7109375" style="320" customWidth="1"/>
    <col min="5121" max="5121" width="12.7109375" style="320" customWidth="1"/>
    <col min="5122" max="5123" width="10.7109375" style="320" customWidth="1"/>
    <col min="5124" max="5130" width="11.42578125" style="320"/>
    <col min="5131" max="5131" width="13.28515625" style="320" customWidth="1"/>
    <col min="5132" max="5373" width="11.42578125" style="320"/>
    <col min="5374" max="5374" width="36.7109375" style="320" customWidth="1"/>
    <col min="5375" max="5375" width="12.7109375" style="320" customWidth="1"/>
    <col min="5376" max="5376" width="10.7109375" style="320" customWidth="1"/>
    <col min="5377" max="5377" width="12.7109375" style="320" customWidth="1"/>
    <col min="5378" max="5379" width="10.7109375" style="320" customWidth="1"/>
    <col min="5380" max="5386" width="11.42578125" style="320"/>
    <col min="5387" max="5387" width="13.28515625" style="320" customWidth="1"/>
    <col min="5388" max="5629" width="11.42578125" style="320"/>
    <col min="5630" max="5630" width="36.7109375" style="320" customWidth="1"/>
    <col min="5631" max="5631" width="12.7109375" style="320" customWidth="1"/>
    <col min="5632" max="5632" width="10.7109375" style="320" customWidth="1"/>
    <col min="5633" max="5633" width="12.7109375" style="320" customWidth="1"/>
    <col min="5634" max="5635" width="10.7109375" style="320" customWidth="1"/>
    <col min="5636" max="5642" width="11.42578125" style="320"/>
    <col min="5643" max="5643" width="13.28515625" style="320" customWidth="1"/>
    <col min="5644" max="5885" width="11.42578125" style="320"/>
    <col min="5886" max="5886" width="36.7109375" style="320" customWidth="1"/>
    <col min="5887" max="5887" width="12.7109375" style="320" customWidth="1"/>
    <col min="5888" max="5888" width="10.7109375" style="320" customWidth="1"/>
    <col min="5889" max="5889" width="12.7109375" style="320" customWidth="1"/>
    <col min="5890" max="5891" width="10.7109375" style="320" customWidth="1"/>
    <col min="5892" max="5898" width="11.42578125" style="320"/>
    <col min="5899" max="5899" width="13.28515625" style="320" customWidth="1"/>
    <col min="5900" max="6141" width="11.42578125" style="320"/>
    <col min="6142" max="6142" width="36.7109375" style="320" customWidth="1"/>
    <col min="6143" max="6143" width="12.7109375" style="320" customWidth="1"/>
    <col min="6144" max="6144" width="10.7109375" style="320" customWidth="1"/>
    <col min="6145" max="6145" width="12.7109375" style="320" customWidth="1"/>
    <col min="6146" max="6147" width="10.7109375" style="320" customWidth="1"/>
    <col min="6148" max="6154" width="11.42578125" style="320"/>
    <col min="6155" max="6155" width="13.28515625" style="320" customWidth="1"/>
    <col min="6156" max="6397" width="11.42578125" style="320"/>
    <col min="6398" max="6398" width="36.7109375" style="320" customWidth="1"/>
    <col min="6399" max="6399" width="12.7109375" style="320" customWidth="1"/>
    <col min="6400" max="6400" width="10.7109375" style="320" customWidth="1"/>
    <col min="6401" max="6401" width="12.7109375" style="320" customWidth="1"/>
    <col min="6402" max="6403" width="10.7109375" style="320" customWidth="1"/>
    <col min="6404" max="6410" width="11.42578125" style="320"/>
    <col min="6411" max="6411" width="13.28515625" style="320" customWidth="1"/>
    <col min="6412" max="6653" width="11.42578125" style="320"/>
    <col min="6654" max="6654" width="36.7109375" style="320" customWidth="1"/>
    <col min="6655" max="6655" width="12.7109375" style="320" customWidth="1"/>
    <col min="6656" max="6656" width="10.7109375" style="320" customWidth="1"/>
    <col min="6657" max="6657" width="12.7109375" style="320" customWidth="1"/>
    <col min="6658" max="6659" width="10.7109375" style="320" customWidth="1"/>
    <col min="6660" max="6666" width="11.42578125" style="320"/>
    <col min="6667" max="6667" width="13.28515625" style="320" customWidth="1"/>
    <col min="6668" max="6909" width="11.42578125" style="320"/>
    <col min="6910" max="6910" width="36.7109375" style="320" customWidth="1"/>
    <col min="6911" max="6911" width="12.7109375" style="320" customWidth="1"/>
    <col min="6912" max="6912" width="10.7109375" style="320" customWidth="1"/>
    <col min="6913" max="6913" width="12.7109375" style="320" customWidth="1"/>
    <col min="6914" max="6915" width="10.7109375" style="320" customWidth="1"/>
    <col min="6916" max="6922" width="11.42578125" style="320"/>
    <col min="6923" max="6923" width="13.28515625" style="320" customWidth="1"/>
    <col min="6924" max="7165" width="11.42578125" style="320"/>
    <col min="7166" max="7166" width="36.7109375" style="320" customWidth="1"/>
    <col min="7167" max="7167" width="12.7109375" style="320" customWidth="1"/>
    <col min="7168" max="7168" width="10.7109375" style="320" customWidth="1"/>
    <col min="7169" max="7169" width="12.7109375" style="320" customWidth="1"/>
    <col min="7170" max="7171" width="10.7109375" style="320" customWidth="1"/>
    <col min="7172" max="7178" width="11.42578125" style="320"/>
    <col min="7179" max="7179" width="13.28515625" style="320" customWidth="1"/>
    <col min="7180" max="7421" width="11.42578125" style="320"/>
    <col min="7422" max="7422" width="36.7109375" style="320" customWidth="1"/>
    <col min="7423" max="7423" width="12.7109375" style="320" customWidth="1"/>
    <col min="7424" max="7424" width="10.7109375" style="320" customWidth="1"/>
    <col min="7425" max="7425" width="12.7109375" style="320" customWidth="1"/>
    <col min="7426" max="7427" width="10.7109375" style="320" customWidth="1"/>
    <col min="7428" max="7434" width="11.42578125" style="320"/>
    <col min="7435" max="7435" width="13.28515625" style="320" customWidth="1"/>
    <col min="7436" max="7677" width="11.42578125" style="320"/>
    <col min="7678" max="7678" width="36.7109375" style="320" customWidth="1"/>
    <col min="7679" max="7679" width="12.7109375" style="320" customWidth="1"/>
    <col min="7680" max="7680" width="10.7109375" style="320" customWidth="1"/>
    <col min="7681" max="7681" width="12.7109375" style="320" customWidth="1"/>
    <col min="7682" max="7683" width="10.7109375" style="320" customWidth="1"/>
    <col min="7684" max="7690" width="11.42578125" style="320"/>
    <col min="7691" max="7691" width="13.28515625" style="320" customWidth="1"/>
    <col min="7692" max="7933" width="11.42578125" style="320"/>
    <col min="7934" max="7934" width="36.7109375" style="320" customWidth="1"/>
    <col min="7935" max="7935" width="12.7109375" style="320" customWidth="1"/>
    <col min="7936" max="7936" width="10.7109375" style="320" customWidth="1"/>
    <col min="7937" max="7937" width="12.7109375" style="320" customWidth="1"/>
    <col min="7938" max="7939" width="10.7109375" style="320" customWidth="1"/>
    <col min="7940" max="7946" width="11.42578125" style="320"/>
    <col min="7947" max="7947" width="13.28515625" style="320" customWidth="1"/>
    <col min="7948" max="8189" width="11.42578125" style="320"/>
    <col min="8190" max="8190" width="36.7109375" style="320" customWidth="1"/>
    <col min="8191" max="8191" width="12.7109375" style="320" customWidth="1"/>
    <col min="8192" max="8192" width="10.7109375" style="320" customWidth="1"/>
    <col min="8193" max="8193" width="12.7109375" style="320" customWidth="1"/>
    <col min="8194" max="8195" width="10.7109375" style="320" customWidth="1"/>
    <col min="8196" max="8202" width="11.42578125" style="320"/>
    <col min="8203" max="8203" width="13.28515625" style="320" customWidth="1"/>
    <col min="8204" max="8445" width="11.42578125" style="320"/>
    <col min="8446" max="8446" width="36.7109375" style="320" customWidth="1"/>
    <col min="8447" max="8447" width="12.7109375" style="320" customWidth="1"/>
    <col min="8448" max="8448" width="10.7109375" style="320" customWidth="1"/>
    <col min="8449" max="8449" width="12.7109375" style="320" customWidth="1"/>
    <col min="8450" max="8451" width="10.7109375" style="320" customWidth="1"/>
    <col min="8452" max="8458" width="11.42578125" style="320"/>
    <col min="8459" max="8459" width="13.28515625" style="320" customWidth="1"/>
    <col min="8460" max="8701" width="11.42578125" style="320"/>
    <col min="8702" max="8702" width="36.7109375" style="320" customWidth="1"/>
    <col min="8703" max="8703" width="12.7109375" style="320" customWidth="1"/>
    <col min="8704" max="8704" width="10.7109375" style="320" customWidth="1"/>
    <col min="8705" max="8705" width="12.7109375" style="320" customWidth="1"/>
    <col min="8706" max="8707" width="10.7109375" style="320" customWidth="1"/>
    <col min="8708" max="8714" width="11.42578125" style="320"/>
    <col min="8715" max="8715" width="13.28515625" style="320" customWidth="1"/>
    <col min="8716" max="8957" width="11.42578125" style="320"/>
    <col min="8958" max="8958" width="36.7109375" style="320" customWidth="1"/>
    <col min="8959" max="8959" width="12.7109375" style="320" customWidth="1"/>
    <col min="8960" max="8960" width="10.7109375" style="320" customWidth="1"/>
    <col min="8961" max="8961" width="12.7109375" style="320" customWidth="1"/>
    <col min="8962" max="8963" width="10.7109375" style="320" customWidth="1"/>
    <col min="8964" max="8970" width="11.42578125" style="320"/>
    <col min="8971" max="8971" width="13.28515625" style="320" customWidth="1"/>
    <col min="8972" max="9213" width="11.42578125" style="320"/>
    <col min="9214" max="9214" width="36.7109375" style="320" customWidth="1"/>
    <col min="9215" max="9215" width="12.7109375" style="320" customWidth="1"/>
    <col min="9216" max="9216" width="10.7109375" style="320" customWidth="1"/>
    <col min="9217" max="9217" width="12.7109375" style="320" customWidth="1"/>
    <col min="9218" max="9219" width="10.7109375" style="320" customWidth="1"/>
    <col min="9220" max="9226" width="11.42578125" style="320"/>
    <col min="9227" max="9227" width="13.28515625" style="320" customWidth="1"/>
    <col min="9228" max="9469" width="11.42578125" style="320"/>
    <col min="9470" max="9470" width="36.7109375" style="320" customWidth="1"/>
    <col min="9471" max="9471" width="12.7109375" style="320" customWidth="1"/>
    <col min="9472" max="9472" width="10.7109375" style="320" customWidth="1"/>
    <col min="9473" max="9473" width="12.7109375" style="320" customWidth="1"/>
    <col min="9474" max="9475" width="10.7109375" style="320" customWidth="1"/>
    <col min="9476" max="9482" width="11.42578125" style="320"/>
    <col min="9483" max="9483" width="13.28515625" style="320" customWidth="1"/>
    <col min="9484" max="9725" width="11.42578125" style="320"/>
    <col min="9726" max="9726" width="36.7109375" style="320" customWidth="1"/>
    <col min="9727" max="9727" width="12.7109375" style="320" customWidth="1"/>
    <col min="9728" max="9728" width="10.7109375" style="320" customWidth="1"/>
    <col min="9729" max="9729" width="12.7109375" style="320" customWidth="1"/>
    <col min="9730" max="9731" width="10.7109375" style="320" customWidth="1"/>
    <col min="9732" max="9738" width="11.42578125" style="320"/>
    <col min="9739" max="9739" width="13.28515625" style="320" customWidth="1"/>
    <col min="9740" max="9981" width="11.42578125" style="320"/>
    <col min="9982" max="9982" width="36.7109375" style="320" customWidth="1"/>
    <col min="9983" max="9983" width="12.7109375" style="320" customWidth="1"/>
    <col min="9984" max="9984" width="10.7109375" style="320" customWidth="1"/>
    <col min="9985" max="9985" width="12.7109375" style="320" customWidth="1"/>
    <col min="9986" max="9987" width="10.7109375" style="320" customWidth="1"/>
    <col min="9988" max="9994" width="11.42578125" style="320"/>
    <col min="9995" max="9995" width="13.28515625" style="320" customWidth="1"/>
    <col min="9996" max="10237" width="11.42578125" style="320"/>
    <col min="10238" max="10238" width="36.7109375" style="320" customWidth="1"/>
    <col min="10239" max="10239" width="12.7109375" style="320" customWidth="1"/>
    <col min="10240" max="10240" width="10.7109375" style="320" customWidth="1"/>
    <col min="10241" max="10241" width="12.7109375" style="320" customWidth="1"/>
    <col min="10242" max="10243" width="10.7109375" style="320" customWidth="1"/>
    <col min="10244" max="10250" width="11.42578125" style="320"/>
    <col min="10251" max="10251" width="13.28515625" style="320" customWidth="1"/>
    <col min="10252" max="10493" width="11.42578125" style="320"/>
    <col min="10494" max="10494" width="36.7109375" style="320" customWidth="1"/>
    <col min="10495" max="10495" width="12.7109375" style="320" customWidth="1"/>
    <col min="10496" max="10496" width="10.7109375" style="320" customWidth="1"/>
    <col min="10497" max="10497" width="12.7109375" style="320" customWidth="1"/>
    <col min="10498" max="10499" width="10.7109375" style="320" customWidth="1"/>
    <col min="10500" max="10506" width="11.42578125" style="320"/>
    <col min="10507" max="10507" width="13.28515625" style="320" customWidth="1"/>
    <col min="10508" max="10749" width="11.42578125" style="320"/>
    <col min="10750" max="10750" width="36.7109375" style="320" customWidth="1"/>
    <col min="10751" max="10751" width="12.7109375" style="320" customWidth="1"/>
    <col min="10752" max="10752" width="10.7109375" style="320" customWidth="1"/>
    <col min="10753" max="10753" width="12.7109375" style="320" customWidth="1"/>
    <col min="10754" max="10755" width="10.7109375" style="320" customWidth="1"/>
    <col min="10756" max="10762" width="11.42578125" style="320"/>
    <col min="10763" max="10763" width="13.28515625" style="320" customWidth="1"/>
    <col min="10764" max="11005" width="11.42578125" style="320"/>
    <col min="11006" max="11006" width="36.7109375" style="320" customWidth="1"/>
    <col min="11007" max="11007" width="12.7109375" style="320" customWidth="1"/>
    <col min="11008" max="11008" width="10.7109375" style="320" customWidth="1"/>
    <col min="11009" max="11009" width="12.7109375" style="320" customWidth="1"/>
    <col min="11010" max="11011" width="10.7109375" style="320" customWidth="1"/>
    <col min="11012" max="11018" width="11.42578125" style="320"/>
    <col min="11019" max="11019" width="13.28515625" style="320" customWidth="1"/>
    <col min="11020" max="11261" width="11.42578125" style="320"/>
    <col min="11262" max="11262" width="36.7109375" style="320" customWidth="1"/>
    <col min="11263" max="11263" width="12.7109375" style="320" customWidth="1"/>
    <col min="11264" max="11264" width="10.7109375" style="320" customWidth="1"/>
    <col min="11265" max="11265" width="12.7109375" style="320" customWidth="1"/>
    <col min="11266" max="11267" width="10.7109375" style="320" customWidth="1"/>
    <col min="11268" max="11274" width="11.42578125" style="320"/>
    <col min="11275" max="11275" width="13.28515625" style="320" customWidth="1"/>
    <col min="11276" max="11517" width="11.42578125" style="320"/>
    <col min="11518" max="11518" width="36.7109375" style="320" customWidth="1"/>
    <col min="11519" max="11519" width="12.7109375" style="320" customWidth="1"/>
    <col min="11520" max="11520" width="10.7109375" style="320" customWidth="1"/>
    <col min="11521" max="11521" width="12.7109375" style="320" customWidth="1"/>
    <col min="11522" max="11523" width="10.7109375" style="320" customWidth="1"/>
    <col min="11524" max="11530" width="11.42578125" style="320"/>
    <col min="11531" max="11531" width="13.28515625" style="320" customWidth="1"/>
    <col min="11532" max="11773" width="11.42578125" style="320"/>
    <col min="11774" max="11774" width="36.7109375" style="320" customWidth="1"/>
    <col min="11775" max="11775" width="12.7109375" style="320" customWidth="1"/>
    <col min="11776" max="11776" width="10.7109375" style="320" customWidth="1"/>
    <col min="11777" max="11777" width="12.7109375" style="320" customWidth="1"/>
    <col min="11778" max="11779" width="10.7109375" style="320" customWidth="1"/>
    <col min="11780" max="11786" width="11.42578125" style="320"/>
    <col min="11787" max="11787" width="13.28515625" style="320" customWidth="1"/>
    <col min="11788" max="12029" width="11.42578125" style="320"/>
    <col min="12030" max="12030" width="36.7109375" style="320" customWidth="1"/>
    <col min="12031" max="12031" width="12.7109375" style="320" customWidth="1"/>
    <col min="12032" max="12032" width="10.7109375" style="320" customWidth="1"/>
    <col min="12033" max="12033" width="12.7109375" style="320" customWidth="1"/>
    <col min="12034" max="12035" width="10.7109375" style="320" customWidth="1"/>
    <col min="12036" max="12042" width="11.42578125" style="320"/>
    <col min="12043" max="12043" width="13.28515625" style="320" customWidth="1"/>
    <col min="12044" max="12285" width="11.42578125" style="320"/>
    <col min="12286" max="12286" width="36.7109375" style="320" customWidth="1"/>
    <col min="12287" max="12287" width="12.7109375" style="320" customWidth="1"/>
    <col min="12288" max="12288" width="10.7109375" style="320" customWidth="1"/>
    <col min="12289" max="12289" width="12.7109375" style="320" customWidth="1"/>
    <col min="12290" max="12291" width="10.7109375" style="320" customWidth="1"/>
    <col min="12292" max="12298" width="11.42578125" style="320"/>
    <col min="12299" max="12299" width="13.28515625" style="320" customWidth="1"/>
    <col min="12300" max="12541" width="11.42578125" style="320"/>
    <col min="12542" max="12542" width="36.7109375" style="320" customWidth="1"/>
    <col min="12543" max="12543" width="12.7109375" style="320" customWidth="1"/>
    <col min="12544" max="12544" width="10.7109375" style="320" customWidth="1"/>
    <col min="12545" max="12545" width="12.7109375" style="320" customWidth="1"/>
    <col min="12546" max="12547" width="10.7109375" style="320" customWidth="1"/>
    <col min="12548" max="12554" width="11.42578125" style="320"/>
    <col min="12555" max="12555" width="13.28515625" style="320" customWidth="1"/>
    <col min="12556" max="12797" width="11.42578125" style="320"/>
    <col min="12798" max="12798" width="36.7109375" style="320" customWidth="1"/>
    <col min="12799" max="12799" width="12.7109375" style="320" customWidth="1"/>
    <col min="12800" max="12800" width="10.7109375" style="320" customWidth="1"/>
    <col min="12801" max="12801" width="12.7109375" style="320" customWidth="1"/>
    <col min="12802" max="12803" width="10.7109375" style="320" customWidth="1"/>
    <col min="12804" max="12810" width="11.42578125" style="320"/>
    <col min="12811" max="12811" width="13.28515625" style="320" customWidth="1"/>
    <col min="12812" max="13053" width="11.42578125" style="320"/>
    <col min="13054" max="13054" width="36.7109375" style="320" customWidth="1"/>
    <col min="13055" max="13055" width="12.7109375" style="320" customWidth="1"/>
    <col min="13056" max="13056" width="10.7109375" style="320" customWidth="1"/>
    <col min="13057" max="13057" width="12.7109375" style="320" customWidth="1"/>
    <col min="13058" max="13059" width="10.7109375" style="320" customWidth="1"/>
    <col min="13060" max="13066" width="11.42578125" style="320"/>
    <col min="13067" max="13067" width="13.28515625" style="320" customWidth="1"/>
    <col min="13068" max="13309" width="11.42578125" style="320"/>
    <col min="13310" max="13310" width="36.7109375" style="320" customWidth="1"/>
    <col min="13311" max="13311" width="12.7109375" style="320" customWidth="1"/>
    <col min="13312" max="13312" width="10.7109375" style="320" customWidth="1"/>
    <col min="13313" max="13313" width="12.7109375" style="320" customWidth="1"/>
    <col min="13314" max="13315" width="10.7109375" style="320" customWidth="1"/>
    <col min="13316" max="13322" width="11.42578125" style="320"/>
    <col min="13323" max="13323" width="13.28515625" style="320" customWidth="1"/>
    <col min="13324" max="13565" width="11.42578125" style="320"/>
    <col min="13566" max="13566" width="36.7109375" style="320" customWidth="1"/>
    <col min="13567" max="13567" width="12.7109375" style="320" customWidth="1"/>
    <col min="13568" max="13568" width="10.7109375" style="320" customWidth="1"/>
    <col min="13569" max="13569" width="12.7109375" style="320" customWidth="1"/>
    <col min="13570" max="13571" width="10.7109375" style="320" customWidth="1"/>
    <col min="13572" max="13578" width="11.42578125" style="320"/>
    <col min="13579" max="13579" width="13.28515625" style="320" customWidth="1"/>
    <col min="13580" max="13821" width="11.42578125" style="320"/>
    <col min="13822" max="13822" width="36.7109375" style="320" customWidth="1"/>
    <col min="13823" max="13823" width="12.7109375" style="320" customWidth="1"/>
    <col min="13824" max="13824" width="10.7109375" style="320" customWidth="1"/>
    <col min="13825" max="13825" width="12.7109375" style="320" customWidth="1"/>
    <col min="13826" max="13827" width="10.7109375" style="320" customWidth="1"/>
    <col min="13828" max="13834" width="11.42578125" style="320"/>
    <col min="13835" max="13835" width="13.28515625" style="320" customWidth="1"/>
    <col min="13836" max="14077" width="11.42578125" style="320"/>
    <col min="14078" max="14078" width="36.7109375" style="320" customWidth="1"/>
    <col min="14079" max="14079" width="12.7109375" style="320" customWidth="1"/>
    <col min="14080" max="14080" width="10.7109375" style="320" customWidth="1"/>
    <col min="14081" max="14081" width="12.7109375" style="320" customWidth="1"/>
    <col min="14082" max="14083" width="10.7109375" style="320" customWidth="1"/>
    <col min="14084" max="14090" width="11.42578125" style="320"/>
    <col min="14091" max="14091" width="13.28515625" style="320" customWidth="1"/>
    <col min="14092" max="14333" width="11.42578125" style="320"/>
    <col min="14334" max="14334" width="36.7109375" style="320" customWidth="1"/>
    <col min="14335" max="14335" width="12.7109375" style="320" customWidth="1"/>
    <col min="14336" max="14336" width="10.7109375" style="320" customWidth="1"/>
    <col min="14337" max="14337" width="12.7109375" style="320" customWidth="1"/>
    <col min="14338" max="14339" width="10.7109375" style="320" customWidth="1"/>
    <col min="14340" max="14346" width="11.42578125" style="320"/>
    <col min="14347" max="14347" width="13.28515625" style="320" customWidth="1"/>
    <col min="14348" max="14589" width="11.42578125" style="320"/>
    <col min="14590" max="14590" width="36.7109375" style="320" customWidth="1"/>
    <col min="14591" max="14591" width="12.7109375" style="320" customWidth="1"/>
    <col min="14592" max="14592" width="10.7109375" style="320" customWidth="1"/>
    <col min="14593" max="14593" width="12.7109375" style="320" customWidth="1"/>
    <col min="14594" max="14595" width="10.7109375" style="320" customWidth="1"/>
    <col min="14596" max="14602" width="11.42578125" style="320"/>
    <col min="14603" max="14603" width="13.28515625" style="320" customWidth="1"/>
    <col min="14604" max="14845" width="11.42578125" style="320"/>
    <col min="14846" max="14846" width="36.7109375" style="320" customWidth="1"/>
    <col min="14847" max="14847" width="12.7109375" style="320" customWidth="1"/>
    <col min="14848" max="14848" width="10.7109375" style="320" customWidth="1"/>
    <col min="14849" max="14849" width="12.7109375" style="320" customWidth="1"/>
    <col min="14850" max="14851" width="10.7109375" style="320" customWidth="1"/>
    <col min="14852" max="14858" width="11.42578125" style="320"/>
    <col min="14859" max="14859" width="13.28515625" style="320" customWidth="1"/>
    <col min="14860" max="15101" width="11.42578125" style="320"/>
    <col min="15102" max="15102" width="36.7109375" style="320" customWidth="1"/>
    <col min="15103" max="15103" width="12.7109375" style="320" customWidth="1"/>
    <col min="15104" max="15104" width="10.7109375" style="320" customWidth="1"/>
    <col min="15105" max="15105" width="12.7109375" style="320" customWidth="1"/>
    <col min="15106" max="15107" width="10.7109375" style="320" customWidth="1"/>
    <col min="15108" max="15114" width="11.42578125" style="320"/>
    <col min="15115" max="15115" width="13.28515625" style="320" customWidth="1"/>
    <col min="15116" max="15357" width="11.42578125" style="320"/>
    <col min="15358" max="15358" width="36.7109375" style="320" customWidth="1"/>
    <col min="15359" max="15359" width="12.7109375" style="320" customWidth="1"/>
    <col min="15360" max="15360" width="10.7109375" style="320" customWidth="1"/>
    <col min="15361" max="15361" width="12.7109375" style="320" customWidth="1"/>
    <col min="15362" max="15363" width="10.7109375" style="320" customWidth="1"/>
    <col min="15364" max="15370" width="11.42578125" style="320"/>
    <col min="15371" max="15371" width="13.28515625" style="320" customWidth="1"/>
    <col min="15372" max="15613" width="11.42578125" style="320"/>
    <col min="15614" max="15614" width="36.7109375" style="320" customWidth="1"/>
    <col min="15615" max="15615" width="12.7109375" style="320" customWidth="1"/>
    <col min="15616" max="15616" width="10.7109375" style="320" customWidth="1"/>
    <col min="15617" max="15617" width="12.7109375" style="320" customWidth="1"/>
    <col min="15618" max="15619" width="10.7109375" style="320" customWidth="1"/>
    <col min="15620" max="15626" width="11.42578125" style="320"/>
    <col min="15627" max="15627" width="13.28515625" style="320" customWidth="1"/>
    <col min="15628" max="15869" width="11.42578125" style="320"/>
    <col min="15870" max="15870" width="36.7109375" style="320" customWidth="1"/>
    <col min="15871" max="15871" width="12.7109375" style="320" customWidth="1"/>
    <col min="15872" max="15872" width="10.7109375" style="320" customWidth="1"/>
    <col min="15873" max="15873" width="12.7109375" style="320" customWidth="1"/>
    <col min="15874" max="15875" width="10.7109375" style="320" customWidth="1"/>
    <col min="15876" max="15882" width="11.42578125" style="320"/>
    <col min="15883" max="15883" width="13.28515625" style="320" customWidth="1"/>
    <col min="15884" max="16125" width="11.42578125" style="320"/>
    <col min="16126" max="16126" width="36.7109375" style="320" customWidth="1"/>
    <col min="16127" max="16127" width="12.7109375" style="320" customWidth="1"/>
    <col min="16128" max="16128" width="10.7109375" style="320" customWidth="1"/>
    <col min="16129" max="16129" width="12.7109375" style="320" customWidth="1"/>
    <col min="16130" max="16131" width="10.7109375" style="320" customWidth="1"/>
    <col min="16132" max="16138" width="11.42578125" style="320"/>
    <col min="16139" max="16139" width="13.28515625" style="320" customWidth="1"/>
    <col min="16140" max="16384" width="11.42578125" style="320"/>
  </cols>
  <sheetData>
    <row r="1" spans="2:10" ht="26.25">
      <c r="B1" s="350"/>
    </row>
    <row r="7" spans="2:10" ht="52.5" customHeight="1">
      <c r="B7" s="644" t="s">
        <v>278</v>
      </c>
      <c r="C7" s="645"/>
      <c r="D7" s="645"/>
      <c r="E7" s="646"/>
      <c r="G7" s="644" t="s">
        <v>279</v>
      </c>
      <c r="H7" s="645"/>
      <c r="I7" s="645"/>
      <c r="J7" s="646"/>
    </row>
    <row r="8" spans="2:10" ht="41.25" customHeight="1">
      <c r="B8" s="322" t="s">
        <v>206</v>
      </c>
      <c r="C8" s="323" t="str">
        <f>actualizaciones!$A$3</f>
        <v>acumulado agosto 2009</v>
      </c>
      <c r="D8" s="323" t="str">
        <f>actualizaciones!$A$2</f>
        <v xml:space="preserve">acumulado agosto 2010 </v>
      </c>
      <c r="E8" s="324" t="s">
        <v>19</v>
      </c>
      <c r="G8" s="322" t="s">
        <v>206</v>
      </c>
      <c r="H8" s="323" t="str">
        <f>actualizaciones!$A$3</f>
        <v>acumulado agosto 2009</v>
      </c>
      <c r="I8" s="323" t="str">
        <f>actualizaciones!$A$2</f>
        <v xml:space="preserve">acumulado agosto 2010 </v>
      </c>
      <c r="J8" s="324" t="s">
        <v>19</v>
      </c>
    </row>
    <row r="9" spans="2:10">
      <c r="B9" s="325" t="s">
        <v>207</v>
      </c>
      <c r="C9" s="351"/>
      <c r="D9" s="351"/>
      <c r="E9" s="352"/>
      <c r="G9" s="325" t="s">
        <v>207</v>
      </c>
      <c r="H9" s="351"/>
      <c r="I9" s="351"/>
      <c r="J9" s="352"/>
    </row>
    <row r="10" spans="2:10">
      <c r="B10" s="353" t="s">
        <v>280</v>
      </c>
      <c r="C10" s="397">
        <v>57.381797889578436</v>
      </c>
      <c r="D10" s="397">
        <v>59.113235444302717</v>
      </c>
      <c r="E10" s="398">
        <f t="shared" ref="E10" si="0">D10/C10-1</f>
        <v>3.0173985800447278E-2</v>
      </c>
      <c r="G10" s="353" t="s">
        <v>280</v>
      </c>
      <c r="H10" s="397">
        <v>57.304402808100484</v>
      </c>
      <c r="I10" s="397">
        <v>58.74398489839048</v>
      </c>
      <c r="J10" s="398">
        <f t="shared" ref="J10" si="1">I10/H10-1</f>
        <v>2.5121666394654296E-2</v>
      </c>
    </row>
    <row r="11" spans="2:10">
      <c r="B11" s="325" t="s">
        <v>209</v>
      </c>
      <c r="C11" s="351"/>
      <c r="D11" s="351"/>
      <c r="E11" s="399"/>
      <c r="G11" s="325" t="s">
        <v>209</v>
      </c>
      <c r="H11" s="351"/>
      <c r="I11" s="351"/>
      <c r="J11" s="399"/>
    </row>
    <row r="12" spans="2:10">
      <c r="B12" s="343" t="s">
        <v>210</v>
      </c>
      <c r="C12" s="400">
        <v>67.976902669183985</v>
      </c>
      <c r="D12" s="400">
        <v>71.755932194898023</v>
      </c>
      <c r="E12" s="401">
        <f t="shared" ref="E12:E16" si="2">D12/C12-1</f>
        <v>5.5592846648295335E-2</v>
      </c>
      <c r="G12" s="343" t="s">
        <v>210</v>
      </c>
      <c r="H12" s="400">
        <v>65.575981575992941</v>
      </c>
      <c r="I12" s="400">
        <v>68.537551500751988</v>
      </c>
      <c r="J12" s="401">
        <f t="shared" ref="J12:J16" si="3">I12/H12-1</f>
        <v>4.5162418519454794E-2</v>
      </c>
    </row>
    <row r="13" spans="2:10">
      <c r="B13" s="343" t="s">
        <v>211</v>
      </c>
      <c r="C13" s="402">
        <v>62.286135693215336</v>
      </c>
      <c r="D13" s="402">
        <v>66.997109972396999</v>
      </c>
      <c r="E13" s="403">
        <f t="shared" si="2"/>
        <v>7.5634396431095707E-2</v>
      </c>
      <c r="G13" s="343" t="s">
        <v>211</v>
      </c>
      <c r="H13" s="402">
        <v>62.502050983726377</v>
      </c>
      <c r="I13" s="402">
        <v>67.233649723469398</v>
      </c>
      <c r="J13" s="403">
        <f t="shared" si="3"/>
        <v>7.5703095582815072E-2</v>
      </c>
    </row>
    <row r="14" spans="2:10">
      <c r="B14" s="343" t="s">
        <v>212</v>
      </c>
      <c r="C14" s="402">
        <v>70.852348167226992</v>
      </c>
      <c r="D14" s="402">
        <v>75.243933222539511</v>
      </c>
      <c r="E14" s="403">
        <f t="shared" si="2"/>
        <v>6.1982209043339287E-2</v>
      </c>
      <c r="G14" s="343" t="s">
        <v>212</v>
      </c>
      <c r="H14" s="402">
        <v>71.652218597006197</v>
      </c>
      <c r="I14" s="402">
        <v>76.615583763210253</v>
      </c>
      <c r="J14" s="403">
        <f t="shared" si="3"/>
        <v>6.9270223077383397E-2</v>
      </c>
    </row>
    <row r="15" spans="2:10">
      <c r="B15" s="343" t="s">
        <v>213</v>
      </c>
      <c r="C15" s="402">
        <v>62.764116648792893</v>
      </c>
      <c r="D15" s="402">
        <v>63.060563378386924</v>
      </c>
      <c r="E15" s="403">
        <f t="shared" si="2"/>
        <v>4.7231881116538421E-3</v>
      </c>
      <c r="G15" s="343" t="s">
        <v>213</v>
      </c>
      <c r="H15" s="402">
        <v>58.849707106478022</v>
      </c>
      <c r="I15" s="402">
        <v>57.932201907795033</v>
      </c>
      <c r="J15" s="403">
        <f t="shared" si="3"/>
        <v>-1.5590650213822221E-2</v>
      </c>
    </row>
    <row r="16" spans="2:10">
      <c r="B16" s="343" t="s">
        <v>214</v>
      </c>
      <c r="C16" s="404">
        <v>69.452762455126532</v>
      </c>
      <c r="D16" s="404">
        <v>70.161106733210758</v>
      </c>
      <c r="E16" s="405">
        <f t="shared" si="2"/>
        <v>1.0198935982451252E-2</v>
      </c>
      <c r="G16" s="343" t="s">
        <v>214</v>
      </c>
      <c r="H16" s="404">
        <v>46.286445263076956</v>
      </c>
      <c r="I16" s="404">
        <v>46.430125420804742</v>
      </c>
      <c r="J16" s="405">
        <f t="shared" si="3"/>
        <v>3.1041519155587949E-3</v>
      </c>
    </row>
    <row r="17" spans="2:12">
      <c r="B17" s="325" t="s">
        <v>215</v>
      </c>
      <c r="C17" s="326"/>
      <c r="D17" s="326"/>
      <c r="E17" s="406"/>
      <c r="G17" s="325" t="s">
        <v>215</v>
      </c>
      <c r="H17" s="326"/>
      <c r="I17" s="326"/>
      <c r="J17" s="406"/>
    </row>
    <row r="18" spans="2:12">
      <c r="B18" s="366" t="s">
        <v>216</v>
      </c>
      <c r="C18" s="404">
        <v>45.981580489233927</v>
      </c>
      <c r="D18" s="404">
        <v>45.45367197041719</v>
      </c>
      <c r="E18" s="405">
        <f t="shared" ref="E18" si="4">D18/C18-1</f>
        <v>-1.1480869365513513E-2</v>
      </c>
      <c r="G18" s="366" t="s">
        <v>216</v>
      </c>
      <c r="H18" s="404">
        <v>52.499406125717442</v>
      </c>
      <c r="I18" s="404">
        <v>52.735028464579848</v>
      </c>
      <c r="J18" s="405">
        <f t="shared" ref="J18" si="5">I18/H18-1</f>
        <v>4.4880953186055006E-3</v>
      </c>
    </row>
    <row r="19" spans="2:12">
      <c r="B19" s="647" t="s">
        <v>75</v>
      </c>
      <c r="C19" s="648"/>
      <c r="D19" s="648"/>
      <c r="E19" s="649"/>
      <c r="G19" s="647" t="s">
        <v>75</v>
      </c>
      <c r="H19" s="648"/>
      <c r="I19" s="648"/>
      <c r="J19" s="649"/>
    </row>
    <row r="20" spans="2:12" ht="20.100000000000001" customHeight="1" thickBot="1"/>
    <row r="21" spans="2:12" ht="51.75" customHeight="1" thickBot="1">
      <c r="B21" s="644" t="s">
        <v>281</v>
      </c>
      <c r="C21" s="645"/>
      <c r="D21" s="645"/>
      <c r="E21" s="646"/>
      <c r="G21" s="644" t="s">
        <v>282</v>
      </c>
      <c r="H21" s="645"/>
      <c r="I21" s="645"/>
      <c r="J21" s="646"/>
      <c r="L21" s="43" t="s">
        <v>40</v>
      </c>
    </row>
    <row r="22" spans="2:12" ht="33.75" customHeight="1">
      <c r="B22" s="322" t="s">
        <v>206</v>
      </c>
      <c r="C22" s="323" t="str">
        <f>actualizaciones!$A$3</f>
        <v>acumulado agosto 2009</v>
      </c>
      <c r="D22" s="323" t="str">
        <f>actualizaciones!$A$2</f>
        <v xml:space="preserve">acumulado agosto 2010 </v>
      </c>
      <c r="E22" s="324" t="s">
        <v>19</v>
      </c>
      <c r="G22" s="322" t="s">
        <v>206</v>
      </c>
      <c r="H22" s="323" t="str">
        <f>actualizaciones!$A$3</f>
        <v>acumulado agosto 2009</v>
      </c>
      <c r="I22" s="323" t="str">
        <f>actualizaciones!$A$2</f>
        <v xml:space="preserve">acumulado agosto 2010 </v>
      </c>
      <c r="J22" s="324" t="s">
        <v>19</v>
      </c>
    </row>
    <row r="23" spans="2:12">
      <c r="B23" s="325" t="s">
        <v>207</v>
      </c>
      <c r="C23" s="351"/>
      <c r="D23" s="351"/>
      <c r="E23" s="352"/>
      <c r="G23" s="325" t="s">
        <v>207</v>
      </c>
      <c r="H23" s="351"/>
      <c r="I23" s="351"/>
      <c r="J23" s="352"/>
    </row>
    <row r="24" spans="2:12">
      <c r="B24" s="353" t="s">
        <v>280</v>
      </c>
      <c r="C24" s="397">
        <v>56.169846288081601</v>
      </c>
      <c r="D24" s="397">
        <v>54.252621733387919</v>
      </c>
      <c r="E24" s="398">
        <f t="shared" ref="E24" si="6">D24/C24-1</f>
        <v>-3.4132629540424619E-2</v>
      </c>
      <c r="G24" s="353" t="s">
        <v>280</v>
      </c>
      <c r="H24" s="397">
        <v>40.048324064699464</v>
      </c>
      <c r="I24" s="397">
        <v>37.684732497238379</v>
      </c>
      <c r="J24" s="398">
        <f t="shared" ref="J24" si="7">I24/H24-1</f>
        <v>-5.9018488854680196E-2</v>
      </c>
    </row>
    <row r="25" spans="2:12">
      <c r="B25" s="325" t="s">
        <v>209</v>
      </c>
      <c r="C25" s="351"/>
      <c r="D25" s="351"/>
      <c r="E25" s="399"/>
      <c r="G25" s="325" t="s">
        <v>209</v>
      </c>
      <c r="H25" s="351"/>
      <c r="I25" s="351"/>
      <c r="J25" s="399"/>
    </row>
    <row r="26" spans="2:12">
      <c r="B26" s="343" t="s">
        <v>210</v>
      </c>
      <c r="C26" s="400">
        <v>61.213249497229548</v>
      </c>
      <c r="D26" s="400">
        <v>60.140987551404066</v>
      </c>
      <c r="E26" s="401">
        <f t="shared" ref="E26:E29" si="8">D26/C26-1</f>
        <v>-1.7516827723285777E-2</v>
      </c>
      <c r="G26" s="343" t="s">
        <v>210</v>
      </c>
      <c r="H26" s="400">
        <v>40.048324064699464</v>
      </c>
      <c r="I26" s="400">
        <v>37.684732497238379</v>
      </c>
      <c r="J26" s="401">
        <f t="shared" ref="J26:J30" si="9">I26/H26-1</f>
        <v>-5.9018488854680196E-2</v>
      </c>
    </row>
    <row r="27" spans="2:12">
      <c r="B27" s="343" t="s">
        <v>265</v>
      </c>
      <c r="C27" s="402">
        <v>64.238181620994311</v>
      </c>
      <c r="D27" s="402">
        <v>63.905160789246729</v>
      </c>
      <c r="E27" s="403">
        <f t="shared" si="8"/>
        <v>-5.1841571997228719E-3</v>
      </c>
      <c r="G27" s="343" t="s">
        <v>265</v>
      </c>
      <c r="H27" s="402">
        <v>30.832451499118164</v>
      </c>
      <c r="I27" s="402">
        <v>28.930811908474453</v>
      </c>
      <c r="J27" s="403">
        <f t="shared" si="9"/>
        <v>-6.1676561485813131E-2</v>
      </c>
    </row>
    <row r="28" spans="2:12">
      <c r="B28" s="343" t="s">
        <v>213</v>
      </c>
      <c r="C28" s="402">
        <v>52.62102830063413</v>
      </c>
      <c r="D28" s="402">
        <v>48.191975580913933</v>
      </c>
      <c r="E28" s="403">
        <f t="shared" si="8"/>
        <v>-8.416887435981224E-2</v>
      </c>
      <c r="G28" s="343" t="s">
        <v>213</v>
      </c>
      <c r="H28" s="402">
        <v>44.841776642542925</v>
      </c>
      <c r="I28" s="402">
        <v>45.982687668511424</v>
      </c>
      <c r="J28" s="403">
        <f t="shared" si="9"/>
        <v>2.5443037974683502E-2</v>
      </c>
    </row>
    <row r="29" spans="2:12">
      <c r="B29" s="343" t="s">
        <v>214</v>
      </c>
      <c r="C29" s="404">
        <v>26.7368351371926</v>
      </c>
      <c r="D29" s="404">
        <v>26.839439976169199</v>
      </c>
      <c r="E29" s="405">
        <f t="shared" si="8"/>
        <v>3.8375835602872943E-3</v>
      </c>
      <c r="G29" s="343" t="s">
        <v>266</v>
      </c>
      <c r="H29" s="402">
        <v>49.703874662661342</v>
      </c>
      <c r="I29" s="402">
        <v>41.238353421010856</v>
      </c>
      <c r="J29" s="403">
        <f t="shared" si="9"/>
        <v>-0.17031914109525093</v>
      </c>
    </row>
    <row r="30" spans="2:12">
      <c r="B30" s="325" t="s">
        <v>215</v>
      </c>
      <c r="C30" s="326"/>
      <c r="D30" s="326"/>
      <c r="E30" s="406"/>
      <c r="G30" s="343" t="s">
        <v>267</v>
      </c>
      <c r="H30" s="404">
        <v>41.813898704358067</v>
      </c>
      <c r="I30" s="404">
        <v>41.382716049382715</v>
      </c>
      <c r="J30" s="405">
        <f t="shared" si="9"/>
        <v>-1.0311945748565421E-2</v>
      </c>
    </row>
    <row r="31" spans="2:12">
      <c r="B31" s="366" t="s">
        <v>216</v>
      </c>
      <c r="C31" s="404">
        <v>48.994645623201819</v>
      </c>
      <c r="D31" s="404">
        <v>45.037746293136586</v>
      </c>
      <c r="E31" s="405">
        <f t="shared" ref="E31" si="10">D31/C31-1</f>
        <v>-8.0761872644128485E-2</v>
      </c>
      <c r="G31" s="325" t="s">
        <v>215</v>
      </c>
      <c r="H31" s="326"/>
      <c r="I31" s="326"/>
      <c r="J31" s="406"/>
    </row>
    <row r="32" spans="2:12">
      <c r="B32" s="647" t="s">
        <v>75</v>
      </c>
      <c r="C32" s="648"/>
      <c r="D32" s="648"/>
      <c r="E32" s="649"/>
      <c r="G32" s="366" t="s">
        <v>216</v>
      </c>
      <c r="H32" s="367">
        <v>0</v>
      </c>
      <c r="I32" s="367">
        <v>0</v>
      </c>
      <c r="J32" s="407" t="str">
        <f>IFERROR((I32-H32)/H32,"-")</f>
        <v>-</v>
      </c>
    </row>
    <row r="33" spans="2:11">
      <c r="G33" s="647" t="s">
        <v>75</v>
      </c>
      <c r="H33" s="648"/>
      <c r="I33" s="648"/>
      <c r="J33" s="649"/>
    </row>
    <row r="36" spans="2:11" ht="33.75" customHeight="1">
      <c r="B36" s="654" t="s">
        <v>283</v>
      </c>
      <c r="C36" s="655"/>
      <c r="D36" s="655"/>
      <c r="E36" s="656"/>
      <c r="G36" s="659" t="s">
        <v>284</v>
      </c>
      <c r="H36" s="660"/>
      <c r="I36" s="660"/>
      <c r="J36" s="660"/>
      <c r="K36" s="661"/>
    </row>
    <row r="37" spans="2:11" ht="15.75">
      <c r="B37" s="657"/>
      <c r="C37" s="603"/>
      <c r="D37" s="603"/>
      <c r="E37" s="658"/>
      <c r="G37" s="657" t="str">
        <f>actualizaciones!$A$2</f>
        <v xml:space="preserve">acumulado agosto 2010 </v>
      </c>
      <c r="H37" s="603"/>
      <c r="I37" s="603"/>
      <c r="J37" s="603"/>
      <c r="K37" s="658"/>
    </row>
    <row r="38" spans="2:11" ht="25.5">
      <c r="B38" s="322" t="s">
        <v>206</v>
      </c>
      <c r="C38" s="323" t="str">
        <f>actualizaciones!$A$3</f>
        <v>acumulado agosto 2009</v>
      </c>
      <c r="D38" s="323" t="str">
        <f>actualizaciones!$A$2</f>
        <v xml:space="preserve">acumulado agosto 2010 </v>
      </c>
      <c r="E38" s="324" t="s">
        <v>19</v>
      </c>
      <c r="G38" s="322" t="s">
        <v>206</v>
      </c>
      <c r="H38" s="323" t="s">
        <v>74</v>
      </c>
      <c r="I38" s="324" t="s">
        <v>19</v>
      </c>
      <c r="J38" s="323" t="s">
        <v>460</v>
      </c>
      <c r="K38" s="324" t="s">
        <v>19</v>
      </c>
    </row>
    <row r="39" spans="2:11">
      <c r="B39" s="325" t="s">
        <v>207</v>
      </c>
      <c r="C39" s="351"/>
      <c r="D39" s="351"/>
      <c r="E39" s="352"/>
      <c r="G39" s="325" t="s">
        <v>207</v>
      </c>
      <c r="H39" s="351"/>
      <c r="I39" s="351"/>
      <c r="J39" s="351"/>
      <c r="K39" s="352"/>
    </row>
    <row r="40" spans="2:11">
      <c r="B40" s="353" t="s">
        <v>280</v>
      </c>
      <c r="C40" s="397">
        <v>54.723637700711748</v>
      </c>
      <c r="D40" s="397">
        <v>55.867241183010883</v>
      </c>
      <c r="E40" s="398">
        <f>D40/C40-1</f>
        <v>2.0897797192386935E-2</v>
      </c>
      <c r="G40" s="353" t="s">
        <v>280</v>
      </c>
      <c r="H40" s="397">
        <v>58.74398489839048</v>
      </c>
      <c r="I40" s="398">
        <f>I10/H10-1</f>
        <v>2.5121666394654296E-2</v>
      </c>
      <c r="J40" s="397">
        <v>55.867241183010883</v>
      </c>
      <c r="K40" s="398">
        <f>J40/$C$40-1</f>
        <v>2.0897797192386935E-2</v>
      </c>
    </row>
    <row r="41" spans="2:11">
      <c r="B41" s="325" t="s">
        <v>209</v>
      </c>
      <c r="C41" s="351"/>
      <c r="D41" s="351"/>
      <c r="E41" s="399"/>
      <c r="G41" s="325" t="s">
        <v>209</v>
      </c>
      <c r="H41" s="351"/>
      <c r="I41" s="351"/>
      <c r="J41" s="351"/>
      <c r="K41" s="399"/>
    </row>
    <row r="42" spans="2:11">
      <c r="B42" s="370" t="s">
        <v>210</v>
      </c>
      <c r="C42" s="400">
        <v>63.249036967091889</v>
      </c>
      <c r="D42" s="400">
        <v>65.332502463578365</v>
      </c>
      <c r="E42" s="401">
        <f t="shared" ref="E42:E47" si="11">D42/C42-1</f>
        <v>3.2940667500921617E-2</v>
      </c>
      <c r="G42" s="370" t="s">
        <v>210</v>
      </c>
      <c r="H42" s="400">
        <v>68.537551500751988</v>
      </c>
      <c r="I42" s="408">
        <f t="shared" ref="I42:I47" si="12">I12/H12-1</f>
        <v>4.5162418519454794E-2</v>
      </c>
      <c r="J42" s="400">
        <v>65.332502463578365</v>
      </c>
      <c r="K42" s="401">
        <f>J42/$C$42-1</f>
        <v>3.2940667500921617E-2</v>
      </c>
    </row>
    <row r="43" spans="2:11">
      <c r="B43" s="370" t="s">
        <v>211</v>
      </c>
      <c r="C43" s="402">
        <v>57.398542647617674</v>
      </c>
      <c r="D43" s="402">
        <v>59.021979652440223</v>
      </c>
      <c r="E43" s="403">
        <f t="shared" si="11"/>
        <v>2.8283592752331499E-2</v>
      </c>
      <c r="G43" s="370" t="s">
        <v>211</v>
      </c>
      <c r="H43" s="402">
        <v>67.233649723469398</v>
      </c>
      <c r="I43" s="672">
        <f t="shared" si="12"/>
        <v>7.5703095582815072E-2</v>
      </c>
      <c r="J43" s="402">
        <v>59.021979652440223</v>
      </c>
      <c r="K43" s="403">
        <f>J43/$C$43-1</f>
        <v>2.8283592752331499E-2</v>
      </c>
    </row>
    <row r="44" spans="2:11">
      <c r="B44" s="370" t="s">
        <v>212</v>
      </c>
      <c r="C44" s="402">
        <v>67.626930136343731</v>
      </c>
      <c r="D44" s="402">
        <v>71.11372887119056</v>
      </c>
      <c r="E44" s="403">
        <f t="shared" si="11"/>
        <v>5.1559323006634239E-2</v>
      </c>
      <c r="G44" s="370" t="s">
        <v>212</v>
      </c>
      <c r="H44" s="402">
        <v>76.615583763210253</v>
      </c>
      <c r="I44" s="672">
        <f t="shared" si="12"/>
        <v>6.9270223077383397E-2</v>
      </c>
      <c r="J44" s="402">
        <v>71.11372887119056</v>
      </c>
      <c r="K44" s="403">
        <f>J44/$C$44-1</f>
        <v>5.1559323006634239E-2</v>
      </c>
    </row>
    <row r="45" spans="2:11">
      <c r="B45" s="370" t="s">
        <v>213</v>
      </c>
      <c r="C45" s="402">
        <v>58.063254123500677</v>
      </c>
      <c r="D45" s="402">
        <v>57.149691338212122</v>
      </c>
      <c r="E45" s="403">
        <f t="shared" si="11"/>
        <v>-1.5733923271771921E-2</v>
      </c>
      <c r="G45" s="370" t="s">
        <v>213</v>
      </c>
      <c r="H45" s="402">
        <v>57.932201907795033</v>
      </c>
      <c r="I45" s="409">
        <f t="shared" si="12"/>
        <v>-1.5590650213822221E-2</v>
      </c>
      <c r="J45" s="402">
        <v>57.149691338212122</v>
      </c>
      <c r="K45" s="403">
        <f>J45/$C$45-1</f>
        <v>-1.5733923271771921E-2</v>
      </c>
    </row>
    <row r="46" spans="2:11">
      <c r="B46" s="370" t="s">
        <v>266</v>
      </c>
      <c r="C46" s="402">
        <v>44.21329914935238</v>
      </c>
      <c r="D46" s="402">
        <v>40.976730608055298</v>
      </c>
      <c r="E46" s="403">
        <f t="shared" si="11"/>
        <v>-7.3203506717830824E-2</v>
      </c>
      <c r="G46" s="370" t="s">
        <v>266</v>
      </c>
      <c r="H46" s="670">
        <v>46.430125420804742</v>
      </c>
      <c r="I46" s="672">
        <f>I16/H16-1</f>
        <v>3.1041519155587949E-3</v>
      </c>
      <c r="J46" s="402">
        <v>40.976730608055298</v>
      </c>
      <c r="K46" s="403">
        <f>J46/$C$46-1</f>
        <v>-7.3203506717830824E-2</v>
      </c>
    </row>
    <row r="47" spans="2:11">
      <c r="B47" s="370" t="s">
        <v>267</v>
      </c>
      <c r="C47" s="404">
        <v>53.028551478004502</v>
      </c>
      <c r="D47" s="404">
        <v>50.721492715204569</v>
      </c>
      <c r="E47" s="405">
        <f t="shared" si="11"/>
        <v>-4.3505973640574847E-2</v>
      </c>
      <c r="G47" s="370" t="s">
        <v>267</v>
      </c>
      <c r="H47" s="671"/>
      <c r="I47" s="673" t="e">
        <f t="shared" si="12"/>
        <v>#DIV/0!</v>
      </c>
      <c r="J47" s="404">
        <v>50.721492715204569</v>
      </c>
      <c r="K47" s="405">
        <f>J47/$C$47-1</f>
        <v>-4.3505973640574847E-2</v>
      </c>
    </row>
    <row r="48" spans="2:11">
      <c r="B48" s="325" t="s">
        <v>215</v>
      </c>
      <c r="C48" s="326"/>
      <c r="D48" s="326"/>
      <c r="E48" s="406"/>
      <c r="G48" s="325" t="s">
        <v>215</v>
      </c>
      <c r="H48" s="326"/>
      <c r="I48" s="326"/>
      <c r="J48" s="326"/>
      <c r="K48" s="406"/>
    </row>
    <row r="49" spans="2:11">
      <c r="B49" s="366" t="s">
        <v>216</v>
      </c>
      <c r="C49" s="404">
        <v>46.942964397151059</v>
      </c>
      <c r="D49" s="404">
        <v>46.919716091694326</v>
      </c>
      <c r="E49" s="405">
        <f>D49/C49-1</f>
        <v>-4.9524578933801688E-4</v>
      </c>
      <c r="G49" s="366" t="s">
        <v>216</v>
      </c>
      <c r="H49" s="404">
        <v>52.499406125717442</v>
      </c>
      <c r="I49" s="405">
        <f>I18/H18-1</f>
        <v>4.4880953186055006E-3</v>
      </c>
      <c r="J49" s="404">
        <v>46.919716091694326</v>
      </c>
      <c r="K49" s="405">
        <f>J49/$C$49-1</f>
        <v>-4.9524578933801688E-4</v>
      </c>
    </row>
    <row r="50" spans="2:11">
      <c r="B50" s="647" t="s">
        <v>75</v>
      </c>
      <c r="C50" s="648"/>
      <c r="D50" s="648"/>
      <c r="E50" s="649"/>
      <c r="G50" s="647" t="s">
        <v>75</v>
      </c>
      <c r="H50" s="648"/>
      <c r="I50" s="648"/>
      <c r="J50" s="648"/>
      <c r="K50" s="649"/>
    </row>
  </sheetData>
  <mergeCells count="16">
    <mergeCell ref="H46:H47"/>
    <mergeCell ref="I46:I47"/>
    <mergeCell ref="B50:E50"/>
    <mergeCell ref="G50:K50"/>
    <mergeCell ref="B32:E32"/>
    <mergeCell ref="G33:J33"/>
    <mergeCell ref="B36:E37"/>
    <mergeCell ref="G36:K36"/>
    <mergeCell ref="G37:K37"/>
    <mergeCell ref="I43:I44"/>
    <mergeCell ref="B7:E7"/>
    <mergeCell ref="G7:J7"/>
    <mergeCell ref="B19:E19"/>
    <mergeCell ref="G19:J19"/>
    <mergeCell ref="B21:E21"/>
    <mergeCell ref="G21:J21"/>
  </mergeCells>
  <hyperlinks>
    <hyperlink ref="L21" location="'Gráfico IOa munic y ca 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colBreaks count="1" manualBreakCount="1">
    <brk id="5" max="43" man="1"/>
  </colBreaks>
  <drawing r:id="rId2"/>
  <legacyDrawingHF r:id="rId3"/>
</worksheet>
</file>

<file path=xl/worksheets/sheet76.xml><?xml version="1.0" encoding="utf-8"?>
<worksheet xmlns="http://schemas.openxmlformats.org/spreadsheetml/2006/main" xmlns:r="http://schemas.openxmlformats.org/officeDocument/2006/relationships">
  <sheetPr codeName="Hoja46">
    <tabColor rgb="FF000099"/>
    <pageSetUpPr autoPageBreaks="0" fitToPage="1"/>
  </sheetPr>
  <dimension ref="B6:S44"/>
  <sheetViews>
    <sheetView showGridLines="0" showRowColHeaders="0" showOutlineSymbols="0" topLeftCell="B1" zoomScaleNormal="100" workbookViewId="0">
      <selection activeCell="B1" sqref="B1"/>
    </sheetView>
  </sheetViews>
  <sheetFormatPr baseColWidth="10" defaultRowHeight="12.75"/>
  <cols>
    <col min="1" max="1" width="15" style="129" customWidth="1"/>
    <col min="2" max="8" width="12.42578125" style="129" customWidth="1"/>
    <col min="9" max="9" width="11.42578125" style="129"/>
    <col min="10" max="10" width="11.85546875" style="129" customWidth="1"/>
    <col min="11" max="11" width="3.7109375" style="129" customWidth="1"/>
    <col min="12" max="16" width="11.42578125" style="129"/>
    <col min="17" max="17" width="16.42578125" style="129" customWidth="1"/>
    <col min="18" max="265" width="11.42578125" style="129"/>
    <col min="266" max="266" width="11.85546875" style="129" customWidth="1"/>
    <col min="267" max="267" width="3.7109375" style="129" customWidth="1"/>
    <col min="268" max="521" width="11.42578125" style="129"/>
    <col min="522" max="522" width="11.85546875" style="129" customWidth="1"/>
    <col min="523" max="523" width="3.7109375" style="129" customWidth="1"/>
    <col min="524" max="777" width="11.42578125" style="129"/>
    <col min="778" max="778" width="11.85546875" style="129" customWidth="1"/>
    <col min="779" max="779" width="3.7109375" style="129" customWidth="1"/>
    <col min="780" max="1033" width="11.42578125" style="129"/>
    <col min="1034" max="1034" width="11.85546875" style="129" customWidth="1"/>
    <col min="1035" max="1035" width="3.7109375" style="129" customWidth="1"/>
    <col min="1036" max="1289" width="11.42578125" style="129"/>
    <col min="1290" max="1290" width="11.85546875" style="129" customWidth="1"/>
    <col min="1291" max="1291" width="3.7109375" style="129" customWidth="1"/>
    <col min="1292" max="1545" width="11.42578125" style="129"/>
    <col min="1546" max="1546" width="11.85546875" style="129" customWidth="1"/>
    <col min="1547" max="1547" width="3.7109375" style="129" customWidth="1"/>
    <col min="1548" max="1801" width="11.42578125" style="129"/>
    <col min="1802" max="1802" width="11.85546875" style="129" customWidth="1"/>
    <col min="1803" max="1803" width="3.7109375" style="129" customWidth="1"/>
    <col min="1804" max="2057" width="11.42578125" style="129"/>
    <col min="2058" max="2058" width="11.85546875" style="129" customWidth="1"/>
    <col min="2059" max="2059" width="3.7109375" style="129" customWidth="1"/>
    <col min="2060" max="2313" width="11.42578125" style="129"/>
    <col min="2314" max="2314" width="11.85546875" style="129" customWidth="1"/>
    <col min="2315" max="2315" width="3.7109375" style="129" customWidth="1"/>
    <col min="2316" max="2569" width="11.42578125" style="129"/>
    <col min="2570" max="2570" width="11.85546875" style="129" customWidth="1"/>
    <col min="2571" max="2571" width="3.7109375" style="129" customWidth="1"/>
    <col min="2572" max="2825" width="11.42578125" style="129"/>
    <col min="2826" max="2826" width="11.85546875" style="129" customWidth="1"/>
    <col min="2827" max="2827" width="3.7109375" style="129" customWidth="1"/>
    <col min="2828" max="3081" width="11.42578125" style="129"/>
    <col min="3082" max="3082" width="11.85546875" style="129" customWidth="1"/>
    <col min="3083" max="3083" width="3.7109375" style="129" customWidth="1"/>
    <col min="3084" max="3337" width="11.42578125" style="129"/>
    <col min="3338" max="3338" width="11.85546875" style="129" customWidth="1"/>
    <col min="3339" max="3339" width="3.7109375" style="129" customWidth="1"/>
    <col min="3340" max="3593" width="11.42578125" style="129"/>
    <col min="3594" max="3594" width="11.85546875" style="129" customWidth="1"/>
    <col min="3595" max="3595" width="3.7109375" style="129" customWidth="1"/>
    <col min="3596" max="3849" width="11.42578125" style="129"/>
    <col min="3850" max="3850" width="11.85546875" style="129" customWidth="1"/>
    <col min="3851" max="3851" width="3.7109375" style="129" customWidth="1"/>
    <col min="3852" max="4105" width="11.42578125" style="129"/>
    <col min="4106" max="4106" width="11.85546875" style="129" customWidth="1"/>
    <col min="4107" max="4107" width="3.7109375" style="129" customWidth="1"/>
    <col min="4108" max="4361" width="11.42578125" style="129"/>
    <col min="4362" max="4362" width="11.85546875" style="129" customWidth="1"/>
    <col min="4363" max="4363" width="3.7109375" style="129" customWidth="1"/>
    <col min="4364" max="4617" width="11.42578125" style="129"/>
    <col min="4618" max="4618" width="11.85546875" style="129" customWidth="1"/>
    <col min="4619" max="4619" width="3.7109375" style="129" customWidth="1"/>
    <col min="4620" max="4873" width="11.42578125" style="129"/>
    <col min="4874" max="4874" width="11.85546875" style="129" customWidth="1"/>
    <col min="4875" max="4875" width="3.7109375" style="129" customWidth="1"/>
    <col min="4876" max="5129" width="11.42578125" style="129"/>
    <col min="5130" max="5130" width="11.85546875" style="129" customWidth="1"/>
    <col min="5131" max="5131" width="3.7109375" style="129" customWidth="1"/>
    <col min="5132" max="5385" width="11.42578125" style="129"/>
    <col min="5386" max="5386" width="11.85546875" style="129" customWidth="1"/>
    <col min="5387" max="5387" width="3.7109375" style="129" customWidth="1"/>
    <col min="5388" max="5641" width="11.42578125" style="129"/>
    <col min="5642" max="5642" width="11.85546875" style="129" customWidth="1"/>
    <col min="5643" max="5643" width="3.7109375" style="129" customWidth="1"/>
    <col min="5644" max="5897" width="11.42578125" style="129"/>
    <col min="5898" max="5898" width="11.85546875" style="129" customWidth="1"/>
    <col min="5899" max="5899" width="3.7109375" style="129" customWidth="1"/>
    <col min="5900" max="6153" width="11.42578125" style="129"/>
    <col min="6154" max="6154" width="11.85546875" style="129" customWidth="1"/>
    <col min="6155" max="6155" width="3.7109375" style="129" customWidth="1"/>
    <col min="6156" max="6409" width="11.42578125" style="129"/>
    <col min="6410" max="6410" width="11.85546875" style="129" customWidth="1"/>
    <col min="6411" max="6411" width="3.7109375" style="129" customWidth="1"/>
    <col min="6412" max="6665" width="11.42578125" style="129"/>
    <col min="6666" max="6666" width="11.85546875" style="129" customWidth="1"/>
    <col min="6667" max="6667" width="3.7109375" style="129" customWidth="1"/>
    <col min="6668" max="6921" width="11.42578125" style="129"/>
    <col min="6922" max="6922" width="11.85546875" style="129" customWidth="1"/>
    <col min="6923" max="6923" width="3.7109375" style="129" customWidth="1"/>
    <col min="6924" max="7177" width="11.42578125" style="129"/>
    <col min="7178" max="7178" width="11.85546875" style="129" customWidth="1"/>
    <col min="7179" max="7179" width="3.7109375" style="129" customWidth="1"/>
    <col min="7180" max="7433" width="11.42578125" style="129"/>
    <col min="7434" max="7434" width="11.85546875" style="129" customWidth="1"/>
    <col min="7435" max="7435" width="3.7109375" style="129" customWidth="1"/>
    <col min="7436" max="7689" width="11.42578125" style="129"/>
    <col min="7690" max="7690" width="11.85546875" style="129" customWidth="1"/>
    <col min="7691" max="7691" width="3.7109375" style="129" customWidth="1"/>
    <col min="7692" max="7945" width="11.42578125" style="129"/>
    <col min="7946" max="7946" width="11.85546875" style="129" customWidth="1"/>
    <col min="7947" max="7947" width="3.7109375" style="129" customWidth="1"/>
    <col min="7948" max="8201" width="11.42578125" style="129"/>
    <col min="8202" max="8202" width="11.85546875" style="129" customWidth="1"/>
    <col min="8203" max="8203" width="3.7109375" style="129" customWidth="1"/>
    <col min="8204" max="8457" width="11.42578125" style="129"/>
    <col min="8458" max="8458" width="11.85546875" style="129" customWidth="1"/>
    <col min="8459" max="8459" width="3.7109375" style="129" customWidth="1"/>
    <col min="8460" max="8713" width="11.42578125" style="129"/>
    <col min="8714" max="8714" width="11.85546875" style="129" customWidth="1"/>
    <col min="8715" max="8715" width="3.7109375" style="129" customWidth="1"/>
    <col min="8716" max="8969" width="11.42578125" style="129"/>
    <col min="8970" max="8970" width="11.85546875" style="129" customWidth="1"/>
    <col min="8971" max="8971" width="3.7109375" style="129" customWidth="1"/>
    <col min="8972" max="9225" width="11.42578125" style="129"/>
    <col min="9226" max="9226" width="11.85546875" style="129" customWidth="1"/>
    <col min="9227" max="9227" width="3.7109375" style="129" customWidth="1"/>
    <col min="9228" max="9481" width="11.42578125" style="129"/>
    <col min="9482" max="9482" width="11.85546875" style="129" customWidth="1"/>
    <col min="9483" max="9483" width="3.7109375" style="129" customWidth="1"/>
    <col min="9484" max="9737" width="11.42578125" style="129"/>
    <col min="9738" max="9738" width="11.85546875" style="129" customWidth="1"/>
    <col min="9739" max="9739" width="3.7109375" style="129" customWidth="1"/>
    <col min="9740" max="9993" width="11.42578125" style="129"/>
    <col min="9994" max="9994" width="11.85546875" style="129" customWidth="1"/>
    <col min="9995" max="9995" width="3.7109375" style="129" customWidth="1"/>
    <col min="9996" max="10249" width="11.42578125" style="129"/>
    <col min="10250" max="10250" width="11.85546875" style="129" customWidth="1"/>
    <col min="10251" max="10251" width="3.7109375" style="129" customWidth="1"/>
    <col min="10252" max="10505" width="11.42578125" style="129"/>
    <col min="10506" max="10506" width="11.85546875" style="129" customWidth="1"/>
    <col min="10507" max="10507" width="3.7109375" style="129" customWidth="1"/>
    <col min="10508" max="10761" width="11.42578125" style="129"/>
    <col min="10762" max="10762" width="11.85546875" style="129" customWidth="1"/>
    <col min="10763" max="10763" width="3.7109375" style="129" customWidth="1"/>
    <col min="10764" max="11017" width="11.42578125" style="129"/>
    <col min="11018" max="11018" width="11.85546875" style="129" customWidth="1"/>
    <col min="11019" max="11019" width="3.7109375" style="129" customWidth="1"/>
    <col min="11020" max="11273" width="11.42578125" style="129"/>
    <col min="11274" max="11274" width="11.85546875" style="129" customWidth="1"/>
    <col min="11275" max="11275" width="3.7109375" style="129" customWidth="1"/>
    <col min="11276" max="11529" width="11.42578125" style="129"/>
    <col min="11530" max="11530" width="11.85546875" style="129" customWidth="1"/>
    <col min="11531" max="11531" width="3.7109375" style="129" customWidth="1"/>
    <col min="11532" max="11785" width="11.42578125" style="129"/>
    <col min="11786" max="11786" width="11.85546875" style="129" customWidth="1"/>
    <col min="11787" max="11787" width="3.7109375" style="129" customWidth="1"/>
    <col min="11788" max="12041" width="11.42578125" style="129"/>
    <col min="12042" max="12042" width="11.85546875" style="129" customWidth="1"/>
    <col min="12043" max="12043" width="3.7109375" style="129" customWidth="1"/>
    <col min="12044" max="12297" width="11.42578125" style="129"/>
    <col min="12298" max="12298" width="11.85546875" style="129" customWidth="1"/>
    <col min="12299" max="12299" width="3.7109375" style="129" customWidth="1"/>
    <col min="12300" max="12553" width="11.42578125" style="129"/>
    <col min="12554" max="12554" width="11.85546875" style="129" customWidth="1"/>
    <col min="12555" max="12555" width="3.7109375" style="129" customWidth="1"/>
    <col min="12556" max="12809" width="11.42578125" style="129"/>
    <col min="12810" max="12810" width="11.85546875" style="129" customWidth="1"/>
    <col min="12811" max="12811" width="3.7109375" style="129" customWidth="1"/>
    <col min="12812" max="13065" width="11.42578125" style="129"/>
    <col min="13066" max="13066" width="11.85546875" style="129" customWidth="1"/>
    <col min="13067" max="13067" width="3.7109375" style="129" customWidth="1"/>
    <col min="13068" max="13321" width="11.42578125" style="129"/>
    <col min="13322" max="13322" width="11.85546875" style="129" customWidth="1"/>
    <col min="13323" max="13323" width="3.7109375" style="129" customWidth="1"/>
    <col min="13324" max="13577" width="11.42578125" style="129"/>
    <col min="13578" max="13578" width="11.85546875" style="129" customWidth="1"/>
    <col min="13579" max="13579" width="3.7109375" style="129" customWidth="1"/>
    <col min="13580" max="13833" width="11.42578125" style="129"/>
    <col min="13834" max="13834" width="11.85546875" style="129" customWidth="1"/>
    <col min="13835" max="13835" width="3.7109375" style="129" customWidth="1"/>
    <col min="13836" max="14089" width="11.42578125" style="129"/>
    <col min="14090" max="14090" width="11.85546875" style="129" customWidth="1"/>
    <col min="14091" max="14091" width="3.7109375" style="129" customWidth="1"/>
    <col min="14092" max="14345" width="11.42578125" style="129"/>
    <col min="14346" max="14346" width="11.85546875" style="129" customWidth="1"/>
    <col min="14347" max="14347" width="3.7109375" style="129" customWidth="1"/>
    <col min="14348" max="14601" width="11.42578125" style="129"/>
    <col min="14602" max="14602" width="11.85546875" style="129" customWidth="1"/>
    <col min="14603" max="14603" width="3.7109375" style="129" customWidth="1"/>
    <col min="14604" max="14857" width="11.42578125" style="129"/>
    <col min="14858" max="14858" width="11.85546875" style="129" customWidth="1"/>
    <col min="14859" max="14859" width="3.7109375" style="129" customWidth="1"/>
    <col min="14860" max="15113" width="11.42578125" style="129"/>
    <col min="15114" max="15114" width="11.85546875" style="129" customWidth="1"/>
    <col min="15115" max="15115" width="3.7109375" style="129" customWidth="1"/>
    <col min="15116" max="15369" width="11.42578125" style="129"/>
    <col min="15370" max="15370" width="11.85546875" style="129" customWidth="1"/>
    <col min="15371" max="15371" width="3.7109375" style="129" customWidth="1"/>
    <col min="15372" max="15625" width="11.42578125" style="129"/>
    <col min="15626" max="15626" width="11.85546875" style="129" customWidth="1"/>
    <col min="15627" max="15627" width="3.7109375" style="129" customWidth="1"/>
    <col min="15628" max="15881" width="11.42578125" style="129"/>
    <col min="15882" max="15882" width="11.85546875" style="129" customWidth="1"/>
    <col min="15883" max="15883" width="3.7109375" style="129" customWidth="1"/>
    <col min="15884" max="16137" width="11.42578125" style="129"/>
    <col min="16138" max="16138" width="11.85546875" style="129" customWidth="1"/>
    <col min="16139" max="16139" width="3.7109375" style="129" customWidth="1"/>
    <col min="16140" max="16384" width="11.42578125" style="129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43" t="s">
        <v>42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321"/>
      <c r="C28" s="321"/>
      <c r="D28" s="321"/>
      <c r="E28" s="321"/>
      <c r="F28" s="321"/>
      <c r="G28" s="321"/>
      <c r="H28" s="321"/>
      <c r="I28" s="321"/>
      <c r="J28" s="321"/>
      <c r="K28" s="321"/>
      <c r="L28" s="321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IO municipio y categ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77.xml><?xml version="1.0" encoding="utf-8"?>
<worksheet xmlns="http://schemas.openxmlformats.org/spreadsheetml/2006/main" xmlns:r="http://schemas.openxmlformats.org/officeDocument/2006/relationships">
  <sheetPr codeName="Hoja21">
    <tabColor rgb="FF000099"/>
    <pageSetUpPr autoPageBreaks="0" fitToPage="1"/>
  </sheetPr>
  <dimension ref="B6:L30"/>
  <sheetViews>
    <sheetView showGridLines="0" showRowColHeaders="0" showOutlineSymbols="0" zoomScaleNormal="100" workbookViewId="0"/>
  </sheetViews>
  <sheetFormatPr baseColWidth="10" defaultRowHeight="12.75"/>
  <cols>
    <col min="1" max="1" width="13.5703125" style="320" customWidth="1"/>
    <col min="2" max="2" width="35.7109375" style="320" customWidth="1"/>
    <col min="3" max="4" width="12.85546875" style="320" customWidth="1"/>
    <col min="5" max="5" width="13.7109375" style="320" customWidth="1"/>
    <col min="6" max="6" width="10.7109375" style="320" customWidth="1"/>
    <col min="7" max="12" width="11.42578125" style="320"/>
    <col min="13" max="13" width="14.42578125" style="320" customWidth="1"/>
    <col min="14" max="256" width="11.42578125" style="320"/>
    <col min="257" max="257" width="13.5703125" style="320" customWidth="1"/>
    <col min="258" max="258" width="35.7109375" style="320" customWidth="1"/>
    <col min="259" max="260" width="12.85546875" style="320" customWidth="1"/>
    <col min="261" max="261" width="13.7109375" style="320" customWidth="1"/>
    <col min="262" max="262" width="10.7109375" style="320" customWidth="1"/>
    <col min="263" max="268" width="11.42578125" style="320"/>
    <col min="269" max="269" width="14.42578125" style="320" customWidth="1"/>
    <col min="270" max="512" width="11.42578125" style="320"/>
    <col min="513" max="513" width="13.5703125" style="320" customWidth="1"/>
    <col min="514" max="514" width="35.7109375" style="320" customWidth="1"/>
    <col min="515" max="516" width="12.85546875" style="320" customWidth="1"/>
    <col min="517" max="517" width="13.7109375" style="320" customWidth="1"/>
    <col min="518" max="518" width="10.7109375" style="320" customWidth="1"/>
    <col min="519" max="524" width="11.42578125" style="320"/>
    <col min="525" max="525" width="14.42578125" style="320" customWidth="1"/>
    <col min="526" max="768" width="11.42578125" style="320"/>
    <col min="769" max="769" width="13.5703125" style="320" customWidth="1"/>
    <col min="770" max="770" width="35.7109375" style="320" customWidth="1"/>
    <col min="771" max="772" width="12.85546875" style="320" customWidth="1"/>
    <col min="773" max="773" width="13.7109375" style="320" customWidth="1"/>
    <col min="774" max="774" width="10.7109375" style="320" customWidth="1"/>
    <col min="775" max="780" width="11.42578125" style="320"/>
    <col min="781" max="781" width="14.42578125" style="320" customWidth="1"/>
    <col min="782" max="1024" width="11.42578125" style="320"/>
    <col min="1025" max="1025" width="13.5703125" style="320" customWidth="1"/>
    <col min="1026" max="1026" width="35.7109375" style="320" customWidth="1"/>
    <col min="1027" max="1028" width="12.85546875" style="320" customWidth="1"/>
    <col min="1029" max="1029" width="13.7109375" style="320" customWidth="1"/>
    <col min="1030" max="1030" width="10.7109375" style="320" customWidth="1"/>
    <col min="1031" max="1036" width="11.42578125" style="320"/>
    <col min="1037" max="1037" width="14.42578125" style="320" customWidth="1"/>
    <col min="1038" max="1280" width="11.42578125" style="320"/>
    <col min="1281" max="1281" width="13.5703125" style="320" customWidth="1"/>
    <col min="1282" max="1282" width="35.7109375" style="320" customWidth="1"/>
    <col min="1283" max="1284" width="12.85546875" style="320" customWidth="1"/>
    <col min="1285" max="1285" width="13.7109375" style="320" customWidth="1"/>
    <col min="1286" max="1286" width="10.7109375" style="320" customWidth="1"/>
    <col min="1287" max="1292" width="11.42578125" style="320"/>
    <col min="1293" max="1293" width="14.42578125" style="320" customWidth="1"/>
    <col min="1294" max="1536" width="11.42578125" style="320"/>
    <col min="1537" max="1537" width="13.5703125" style="320" customWidth="1"/>
    <col min="1538" max="1538" width="35.7109375" style="320" customWidth="1"/>
    <col min="1539" max="1540" width="12.85546875" style="320" customWidth="1"/>
    <col min="1541" max="1541" width="13.7109375" style="320" customWidth="1"/>
    <col min="1542" max="1542" width="10.7109375" style="320" customWidth="1"/>
    <col min="1543" max="1548" width="11.42578125" style="320"/>
    <col min="1549" max="1549" width="14.42578125" style="320" customWidth="1"/>
    <col min="1550" max="1792" width="11.42578125" style="320"/>
    <col min="1793" max="1793" width="13.5703125" style="320" customWidth="1"/>
    <col min="1794" max="1794" width="35.7109375" style="320" customWidth="1"/>
    <col min="1795" max="1796" width="12.85546875" style="320" customWidth="1"/>
    <col min="1797" max="1797" width="13.7109375" style="320" customWidth="1"/>
    <col min="1798" max="1798" width="10.7109375" style="320" customWidth="1"/>
    <col min="1799" max="1804" width="11.42578125" style="320"/>
    <col min="1805" max="1805" width="14.42578125" style="320" customWidth="1"/>
    <col min="1806" max="2048" width="11.42578125" style="320"/>
    <col min="2049" max="2049" width="13.5703125" style="320" customWidth="1"/>
    <col min="2050" max="2050" width="35.7109375" style="320" customWidth="1"/>
    <col min="2051" max="2052" width="12.85546875" style="320" customWidth="1"/>
    <col min="2053" max="2053" width="13.7109375" style="320" customWidth="1"/>
    <col min="2054" max="2054" width="10.7109375" style="320" customWidth="1"/>
    <col min="2055" max="2060" width="11.42578125" style="320"/>
    <col min="2061" max="2061" width="14.42578125" style="320" customWidth="1"/>
    <col min="2062" max="2304" width="11.42578125" style="320"/>
    <col min="2305" max="2305" width="13.5703125" style="320" customWidth="1"/>
    <col min="2306" max="2306" width="35.7109375" style="320" customWidth="1"/>
    <col min="2307" max="2308" width="12.85546875" style="320" customWidth="1"/>
    <col min="2309" max="2309" width="13.7109375" style="320" customWidth="1"/>
    <col min="2310" max="2310" width="10.7109375" style="320" customWidth="1"/>
    <col min="2311" max="2316" width="11.42578125" style="320"/>
    <col min="2317" max="2317" width="14.42578125" style="320" customWidth="1"/>
    <col min="2318" max="2560" width="11.42578125" style="320"/>
    <col min="2561" max="2561" width="13.5703125" style="320" customWidth="1"/>
    <col min="2562" max="2562" width="35.7109375" style="320" customWidth="1"/>
    <col min="2563" max="2564" width="12.85546875" style="320" customWidth="1"/>
    <col min="2565" max="2565" width="13.7109375" style="320" customWidth="1"/>
    <col min="2566" max="2566" width="10.7109375" style="320" customWidth="1"/>
    <col min="2567" max="2572" width="11.42578125" style="320"/>
    <col min="2573" max="2573" width="14.42578125" style="320" customWidth="1"/>
    <col min="2574" max="2816" width="11.42578125" style="320"/>
    <col min="2817" max="2817" width="13.5703125" style="320" customWidth="1"/>
    <col min="2818" max="2818" width="35.7109375" style="320" customWidth="1"/>
    <col min="2819" max="2820" width="12.85546875" style="320" customWidth="1"/>
    <col min="2821" max="2821" width="13.7109375" style="320" customWidth="1"/>
    <col min="2822" max="2822" width="10.7109375" style="320" customWidth="1"/>
    <col min="2823" max="2828" width="11.42578125" style="320"/>
    <col min="2829" max="2829" width="14.42578125" style="320" customWidth="1"/>
    <col min="2830" max="3072" width="11.42578125" style="320"/>
    <col min="3073" max="3073" width="13.5703125" style="320" customWidth="1"/>
    <col min="3074" max="3074" width="35.7109375" style="320" customWidth="1"/>
    <col min="3075" max="3076" width="12.85546875" style="320" customWidth="1"/>
    <col min="3077" max="3077" width="13.7109375" style="320" customWidth="1"/>
    <col min="3078" max="3078" width="10.7109375" style="320" customWidth="1"/>
    <col min="3079" max="3084" width="11.42578125" style="320"/>
    <col min="3085" max="3085" width="14.42578125" style="320" customWidth="1"/>
    <col min="3086" max="3328" width="11.42578125" style="320"/>
    <col min="3329" max="3329" width="13.5703125" style="320" customWidth="1"/>
    <col min="3330" max="3330" width="35.7109375" style="320" customWidth="1"/>
    <col min="3331" max="3332" width="12.85546875" style="320" customWidth="1"/>
    <col min="3333" max="3333" width="13.7109375" style="320" customWidth="1"/>
    <col min="3334" max="3334" width="10.7109375" style="320" customWidth="1"/>
    <col min="3335" max="3340" width="11.42578125" style="320"/>
    <col min="3341" max="3341" width="14.42578125" style="320" customWidth="1"/>
    <col min="3342" max="3584" width="11.42578125" style="320"/>
    <col min="3585" max="3585" width="13.5703125" style="320" customWidth="1"/>
    <col min="3586" max="3586" width="35.7109375" style="320" customWidth="1"/>
    <col min="3587" max="3588" width="12.85546875" style="320" customWidth="1"/>
    <col min="3589" max="3589" width="13.7109375" style="320" customWidth="1"/>
    <col min="3590" max="3590" width="10.7109375" style="320" customWidth="1"/>
    <col min="3591" max="3596" width="11.42578125" style="320"/>
    <col min="3597" max="3597" width="14.42578125" style="320" customWidth="1"/>
    <col min="3598" max="3840" width="11.42578125" style="320"/>
    <col min="3841" max="3841" width="13.5703125" style="320" customWidth="1"/>
    <col min="3842" max="3842" width="35.7109375" style="320" customWidth="1"/>
    <col min="3843" max="3844" width="12.85546875" style="320" customWidth="1"/>
    <col min="3845" max="3845" width="13.7109375" style="320" customWidth="1"/>
    <col min="3846" max="3846" width="10.7109375" style="320" customWidth="1"/>
    <col min="3847" max="3852" width="11.42578125" style="320"/>
    <col min="3853" max="3853" width="14.42578125" style="320" customWidth="1"/>
    <col min="3854" max="4096" width="11.42578125" style="320"/>
    <col min="4097" max="4097" width="13.5703125" style="320" customWidth="1"/>
    <col min="4098" max="4098" width="35.7109375" style="320" customWidth="1"/>
    <col min="4099" max="4100" width="12.85546875" style="320" customWidth="1"/>
    <col min="4101" max="4101" width="13.7109375" style="320" customWidth="1"/>
    <col min="4102" max="4102" width="10.7109375" style="320" customWidth="1"/>
    <col min="4103" max="4108" width="11.42578125" style="320"/>
    <col min="4109" max="4109" width="14.42578125" style="320" customWidth="1"/>
    <col min="4110" max="4352" width="11.42578125" style="320"/>
    <col min="4353" max="4353" width="13.5703125" style="320" customWidth="1"/>
    <col min="4354" max="4354" width="35.7109375" style="320" customWidth="1"/>
    <col min="4355" max="4356" width="12.85546875" style="320" customWidth="1"/>
    <col min="4357" max="4357" width="13.7109375" style="320" customWidth="1"/>
    <col min="4358" max="4358" width="10.7109375" style="320" customWidth="1"/>
    <col min="4359" max="4364" width="11.42578125" style="320"/>
    <col min="4365" max="4365" width="14.42578125" style="320" customWidth="1"/>
    <col min="4366" max="4608" width="11.42578125" style="320"/>
    <col min="4609" max="4609" width="13.5703125" style="320" customWidth="1"/>
    <col min="4610" max="4610" width="35.7109375" style="320" customWidth="1"/>
    <col min="4611" max="4612" width="12.85546875" style="320" customWidth="1"/>
    <col min="4613" max="4613" width="13.7109375" style="320" customWidth="1"/>
    <col min="4614" max="4614" width="10.7109375" style="320" customWidth="1"/>
    <col min="4615" max="4620" width="11.42578125" style="320"/>
    <col min="4621" max="4621" width="14.42578125" style="320" customWidth="1"/>
    <col min="4622" max="4864" width="11.42578125" style="320"/>
    <col min="4865" max="4865" width="13.5703125" style="320" customWidth="1"/>
    <col min="4866" max="4866" width="35.7109375" style="320" customWidth="1"/>
    <col min="4867" max="4868" width="12.85546875" style="320" customWidth="1"/>
    <col min="4869" max="4869" width="13.7109375" style="320" customWidth="1"/>
    <col min="4870" max="4870" width="10.7109375" style="320" customWidth="1"/>
    <col min="4871" max="4876" width="11.42578125" style="320"/>
    <col min="4877" max="4877" width="14.42578125" style="320" customWidth="1"/>
    <col min="4878" max="5120" width="11.42578125" style="320"/>
    <col min="5121" max="5121" width="13.5703125" style="320" customWidth="1"/>
    <col min="5122" max="5122" width="35.7109375" style="320" customWidth="1"/>
    <col min="5123" max="5124" width="12.85546875" style="320" customWidth="1"/>
    <col min="5125" max="5125" width="13.7109375" style="320" customWidth="1"/>
    <col min="5126" max="5126" width="10.7109375" style="320" customWidth="1"/>
    <col min="5127" max="5132" width="11.42578125" style="320"/>
    <col min="5133" max="5133" width="14.42578125" style="320" customWidth="1"/>
    <col min="5134" max="5376" width="11.42578125" style="320"/>
    <col min="5377" max="5377" width="13.5703125" style="320" customWidth="1"/>
    <col min="5378" max="5378" width="35.7109375" style="320" customWidth="1"/>
    <col min="5379" max="5380" width="12.85546875" style="320" customWidth="1"/>
    <col min="5381" max="5381" width="13.7109375" style="320" customWidth="1"/>
    <col min="5382" max="5382" width="10.7109375" style="320" customWidth="1"/>
    <col min="5383" max="5388" width="11.42578125" style="320"/>
    <col min="5389" max="5389" width="14.42578125" style="320" customWidth="1"/>
    <col min="5390" max="5632" width="11.42578125" style="320"/>
    <col min="5633" max="5633" width="13.5703125" style="320" customWidth="1"/>
    <col min="5634" max="5634" width="35.7109375" style="320" customWidth="1"/>
    <col min="5635" max="5636" width="12.85546875" style="320" customWidth="1"/>
    <col min="5637" max="5637" width="13.7109375" style="320" customWidth="1"/>
    <col min="5638" max="5638" width="10.7109375" style="320" customWidth="1"/>
    <col min="5639" max="5644" width="11.42578125" style="320"/>
    <col min="5645" max="5645" width="14.42578125" style="320" customWidth="1"/>
    <col min="5646" max="5888" width="11.42578125" style="320"/>
    <col min="5889" max="5889" width="13.5703125" style="320" customWidth="1"/>
    <col min="5890" max="5890" width="35.7109375" style="320" customWidth="1"/>
    <col min="5891" max="5892" width="12.85546875" style="320" customWidth="1"/>
    <col min="5893" max="5893" width="13.7109375" style="320" customWidth="1"/>
    <col min="5894" max="5894" width="10.7109375" style="320" customWidth="1"/>
    <col min="5895" max="5900" width="11.42578125" style="320"/>
    <col min="5901" max="5901" width="14.42578125" style="320" customWidth="1"/>
    <col min="5902" max="6144" width="11.42578125" style="320"/>
    <col min="6145" max="6145" width="13.5703125" style="320" customWidth="1"/>
    <col min="6146" max="6146" width="35.7109375" style="320" customWidth="1"/>
    <col min="6147" max="6148" width="12.85546875" style="320" customWidth="1"/>
    <col min="6149" max="6149" width="13.7109375" style="320" customWidth="1"/>
    <col min="6150" max="6150" width="10.7109375" style="320" customWidth="1"/>
    <col min="6151" max="6156" width="11.42578125" style="320"/>
    <col min="6157" max="6157" width="14.42578125" style="320" customWidth="1"/>
    <col min="6158" max="6400" width="11.42578125" style="320"/>
    <col min="6401" max="6401" width="13.5703125" style="320" customWidth="1"/>
    <col min="6402" max="6402" width="35.7109375" style="320" customWidth="1"/>
    <col min="6403" max="6404" width="12.85546875" style="320" customWidth="1"/>
    <col min="6405" max="6405" width="13.7109375" style="320" customWidth="1"/>
    <col min="6406" max="6406" width="10.7109375" style="320" customWidth="1"/>
    <col min="6407" max="6412" width="11.42578125" style="320"/>
    <col min="6413" max="6413" width="14.42578125" style="320" customWidth="1"/>
    <col min="6414" max="6656" width="11.42578125" style="320"/>
    <col min="6657" max="6657" width="13.5703125" style="320" customWidth="1"/>
    <col min="6658" max="6658" width="35.7109375" style="320" customWidth="1"/>
    <col min="6659" max="6660" width="12.85546875" style="320" customWidth="1"/>
    <col min="6661" max="6661" width="13.7109375" style="320" customWidth="1"/>
    <col min="6662" max="6662" width="10.7109375" style="320" customWidth="1"/>
    <col min="6663" max="6668" width="11.42578125" style="320"/>
    <col min="6669" max="6669" width="14.42578125" style="320" customWidth="1"/>
    <col min="6670" max="6912" width="11.42578125" style="320"/>
    <col min="6913" max="6913" width="13.5703125" style="320" customWidth="1"/>
    <col min="6914" max="6914" width="35.7109375" style="320" customWidth="1"/>
    <col min="6915" max="6916" width="12.85546875" style="320" customWidth="1"/>
    <col min="6917" max="6917" width="13.7109375" style="320" customWidth="1"/>
    <col min="6918" max="6918" width="10.7109375" style="320" customWidth="1"/>
    <col min="6919" max="6924" width="11.42578125" style="320"/>
    <col min="6925" max="6925" width="14.42578125" style="320" customWidth="1"/>
    <col min="6926" max="7168" width="11.42578125" style="320"/>
    <col min="7169" max="7169" width="13.5703125" style="320" customWidth="1"/>
    <col min="7170" max="7170" width="35.7109375" style="320" customWidth="1"/>
    <col min="7171" max="7172" width="12.85546875" style="320" customWidth="1"/>
    <col min="7173" max="7173" width="13.7109375" style="320" customWidth="1"/>
    <col min="7174" max="7174" width="10.7109375" style="320" customWidth="1"/>
    <col min="7175" max="7180" width="11.42578125" style="320"/>
    <col min="7181" max="7181" width="14.42578125" style="320" customWidth="1"/>
    <col min="7182" max="7424" width="11.42578125" style="320"/>
    <col min="7425" max="7425" width="13.5703125" style="320" customWidth="1"/>
    <col min="7426" max="7426" width="35.7109375" style="320" customWidth="1"/>
    <col min="7427" max="7428" width="12.85546875" style="320" customWidth="1"/>
    <col min="7429" max="7429" width="13.7109375" style="320" customWidth="1"/>
    <col min="7430" max="7430" width="10.7109375" style="320" customWidth="1"/>
    <col min="7431" max="7436" width="11.42578125" style="320"/>
    <col min="7437" max="7437" width="14.42578125" style="320" customWidth="1"/>
    <col min="7438" max="7680" width="11.42578125" style="320"/>
    <col min="7681" max="7681" width="13.5703125" style="320" customWidth="1"/>
    <col min="7682" max="7682" width="35.7109375" style="320" customWidth="1"/>
    <col min="7683" max="7684" width="12.85546875" style="320" customWidth="1"/>
    <col min="7685" max="7685" width="13.7109375" style="320" customWidth="1"/>
    <col min="7686" max="7686" width="10.7109375" style="320" customWidth="1"/>
    <col min="7687" max="7692" width="11.42578125" style="320"/>
    <col min="7693" max="7693" width="14.42578125" style="320" customWidth="1"/>
    <col min="7694" max="7936" width="11.42578125" style="320"/>
    <col min="7937" max="7937" width="13.5703125" style="320" customWidth="1"/>
    <col min="7938" max="7938" width="35.7109375" style="320" customWidth="1"/>
    <col min="7939" max="7940" width="12.85546875" style="320" customWidth="1"/>
    <col min="7941" max="7941" width="13.7109375" style="320" customWidth="1"/>
    <col min="7942" max="7942" width="10.7109375" style="320" customWidth="1"/>
    <col min="7943" max="7948" width="11.42578125" style="320"/>
    <col min="7949" max="7949" width="14.42578125" style="320" customWidth="1"/>
    <col min="7950" max="8192" width="11.42578125" style="320"/>
    <col min="8193" max="8193" width="13.5703125" style="320" customWidth="1"/>
    <col min="8194" max="8194" width="35.7109375" style="320" customWidth="1"/>
    <col min="8195" max="8196" width="12.85546875" style="320" customWidth="1"/>
    <col min="8197" max="8197" width="13.7109375" style="320" customWidth="1"/>
    <col min="8198" max="8198" width="10.7109375" style="320" customWidth="1"/>
    <col min="8199" max="8204" width="11.42578125" style="320"/>
    <col min="8205" max="8205" width="14.42578125" style="320" customWidth="1"/>
    <col min="8206" max="8448" width="11.42578125" style="320"/>
    <col min="8449" max="8449" width="13.5703125" style="320" customWidth="1"/>
    <col min="8450" max="8450" width="35.7109375" style="320" customWidth="1"/>
    <col min="8451" max="8452" width="12.85546875" style="320" customWidth="1"/>
    <col min="8453" max="8453" width="13.7109375" style="320" customWidth="1"/>
    <col min="8454" max="8454" width="10.7109375" style="320" customWidth="1"/>
    <col min="8455" max="8460" width="11.42578125" style="320"/>
    <col min="8461" max="8461" width="14.42578125" style="320" customWidth="1"/>
    <col min="8462" max="8704" width="11.42578125" style="320"/>
    <col min="8705" max="8705" width="13.5703125" style="320" customWidth="1"/>
    <col min="8706" max="8706" width="35.7109375" style="320" customWidth="1"/>
    <col min="8707" max="8708" width="12.85546875" style="320" customWidth="1"/>
    <col min="8709" max="8709" width="13.7109375" style="320" customWidth="1"/>
    <col min="8710" max="8710" width="10.7109375" style="320" customWidth="1"/>
    <col min="8711" max="8716" width="11.42578125" style="320"/>
    <col min="8717" max="8717" width="14.42578125" style="320" customWidth="1"/>
    <col min="8718" max="8960" width="11.42578125" style="320"/>
    <col min="8961" max="8961" width="13.5703125" style="320" customWidth="1"/>
    <col min="8962" max="8962" width="35.7109375" style="320" customWidth="1"/>
    <col min="8963" max="8964" width="12.85546875" style="320" customWidth="1"/>
    <col min="8965" max="8965" width="13.7109375" style="320" customWidth="1"/>
    <col min="8966" max="8966" width="10.7109375" style="320" customWidth="1"/>
    <col min="8967" max="8972" width="11.42578125" style="320"/>
    <col min="8973" max="8973" width="14.42578125" style="320" customWidth="1"/>
    <col min="8974" max="9216" width="11.42578125" style="320"/>
    <col min="9217" max="9217" width="13.5703125" style="320" customWidth="1"/>
    <col min="9218" max="9218" width="35.7109375" style="320" customWidth="1"/>
    <col min="9219" max="9220" width="12.85546875" style="320" customWidth="1"/>
    <col min="9221" max="9221" width="13.7109375" style="320" customWidth="1"/>
    <col min="9222" max="9222" width="10.7109375" style="320" customWidth="1"/>
    <col min="9223" max="9228" width="11.42578125" style="320"/>
    <col min="9229" max="9229" width="14.42578125" style="320" customWidth="1"/>
    <col min="9230" max="9472" width="11.42578125" style="320"/>
    <col min="9473" max="9473" width="13.5703125" style="320" customWidth="1"/>
    <col min="9474" max="9474" width="35.7109375" style="320" customWidth="1"/>
    <col min="9475" max="9476" width="12.85546875" style="320" customWidth="1"/>
    <col min="9477" max="9477" width="13.7109375" style="320" customWidth="1"/>
    <col min="9478" max="9478" width="10.7109375" style="320" customWidth="1"/>
    <col min="9479" max="9484" width="11.42578125" style="320"/>
    <col min="9485" max="9485" width="14.42578125" style="320" customWidth="1"/>
    <col min="9486" max="9728" width="11.42578125" style="320"/>
    <col min="9729" max="9729" width="13.5703125" style="320" customWidth="1"/>
    <col min="9730" max="9730" width="35.7109375" style="320" customWidth="1"/>
    <col min="9731" max="9732" width="12.85546875" style="320" customWidth="1"/>
    <col min="9733" max="9733" width="13.7109375" style="320" customWidth="1"/>
    <col min="9734" max="9734" width="10.7109375" style="320" customWidth="1"/>
    <col min="9735" max="9740" width="11.42578125" style="320"/>
    <col min="9741" max="9741" width="14.42578125" style="320" customWidth="1"/>
    <col min="9742" max="9984" width="11.42578125" style="320"/>
    <col min="9985" max="9985" width="13.5703125" style="320" customWidth="1"/>
    <col min="9986" max="9986" width="35.7109375" style="320" customWidth="1"/>
    <col min="9987" max="9988" width="12.85546875" style="320" customWidth="1"/>
    <col min="9989" max="9989" width="13.7109375" style="320" customWidth="1"/>
    <col min="9990" max="9990" width="10.7109375" style="320" customWidth="1"/>
    <col min="9991" max="9996" width="11.42578125" style="320"/>
    <col min="9997" max="9997" width="14.42578125" style="320" customWidth="1"/>
    <col min="9998" max="10240" width="11.42578125" style="320"/>
    <col min="10241" max="10241" width="13.5703125" style="320" customWidth="1"/>
    <col min="10242" max="10242" width="35.7109375" style="320" customWidth="1"/>
    <col min="10243" max="10244" width="12.85546875" style="320" customWidth="1"/>
    <col min="10245" max="10245" width="13.7109375" style="320" customWidth="1"/>
    <col min="10246" max="10246" width="10.7109375" style="320" customWidth="1"/>
    <col min="10247" max="10252" width="11.42578125" style="320"/>
    <col min="10253" max="10253" width="14.42578125" style="320" customWidth="1"/>
    <col min="10254" max="10496" width="11.42578125" style="320"/>
    <col min="10497" max="10497" width="13.5703125" style="320" customWidth="1"/>
    <col min="10498" max="10498" width="35.7109375" style="320" customWidth="1"/>
    <col min="10499" max="10500" width="12.85546875" style="320" customWidth="1"/>
    <col min="10501" max="10501" width="13.7109375" style="320" customWidth="1"/>
    <col min="10502" max="10502" width="10.7109375" style="320" customWidth="1"/>
    <col min="10503" max="10508" width="11.42578125" style="320"/>
    <col min="10509" max="10509" width="14.42578125" style="320" customWidth="1"/>
    <col min="10510" max="10752" width="11.42578125" style="320"/>
    <col min="10753" max="10753" width="13.5703125" style="320" customWidth="1"/>
    <col min="10754" max="10754" width="35.7109375" style="320" customWidth="1"/>
    <col min="10755" max="10756" width="12.85546875" style="320" customWidth="1"/>
    <col min="10757" max="10757" width="13.7109375" style="320" customWidth="1"/>
    <col min="10758" max="10758" width="10.7109375" style="320" customWidth="1"/>
    <col min="10759" max="10764" width="11.42578125" style="320"/>
    <col min="10765" max="10765" width="14.42578125" style="320" customWidth="1"/>
    <col min="10766" max="11008" width="11.42578125" style="320"/>
    <col min="11009" max="11009" width="13.5703125" style="320" customWidth="1"/>
    <col min="11010" max="11010" width="35.7109375" style="320" customWidth="1"/>
    <col min="11011" max="11012" width="12.85546875" style="320" customWidth="1"/>
    <col min="11013" max="11013" width="13.7109375" style="320" customWidth="1"/>
    <col min="11014" max="11014" width="10.7109375" style="320" customWidth="1"/>
    <col min="11015" max="11020" width="11.42578125" style="320"/>
    <col min="11021" max="11021" width="14.42578125" style="320" customWidth="1"/>
    <col min="11022" max="11264" width="11.42578125" style="320"/>
    <col min="11265" max="11265" width="13.5703125" style="320" customWidth="1"/>
    <col min="11266" max="11266" width="35.7109375" style="320" customWidth="1"/>
    <col min="11267" max="11268" width="12.85546875" style="320" customWidth="1"/>
    <col min="11269" max="11269" width="13.7109375" style="320" customWidth="1"/>
    <col min="11270" max="11270" width="10.7109375" style="320" customWidth="1"/>
    <col min="11271" max="11276" width="11.42578125" style="320"/>
    <col min="11277" max="11277" width="14.42578125" style="320" customWidth="1"/>
    <col min="11278" max="11520" width="11.42578125" style="320"/>
    <col min="11521" max="11521" width="13.5703125" style="320" customWidth="1"/>
    <col min="11522" max="11522" width="35.7109375" style="320" customWidth="1"/>
    <col min="11523" max="11524" width="12.85546875" style="320" customWidth="1"/>
    <col min="11525" max="11525" width="13.7109375" style="320" customWidth="1"/>
    <col min="11526" max="11526" width="10.7109375" style="320" customWidth="1"/>
    <col min="11527" max="11532" width="11.42578125" style="320"/>
    <col min="11533" max="11533" width="14.42578125" style="320" customWidth="1"/>
    <col min="11534" max="11776" width="11.42578125" style="320"/>
    <col min="11777" max="11777" width="13.5703125" style="320" customWidth="1"/>
    <col min="11778" max="11778" width="35.7109375" style="320" customWidth="1"/>
    <col min="11779" max="11780" width="12.85546875" style="320" customWidth="1"/>
    <col min="11781" max="11781" width="13.7109375" style="320" customWidth="1"/>
    <col min="11782" max="11782" width="10.7109375" style="320" customWidth="1"/>
    <col min="11783" max="11788" width="11.42578125" style="320"/>
    <col min="11789" max="11789" width="14.42578125" style="320" customWidth="1"/>
    <col min="11790" max="12032" width="11.42578125" style="320"/>
    <col min="12033" max="12033" width="13.5703125" style="320" customWidth="1"/>
    <col min="12034" max="12034" width="35.7109375" style="320" customWidth="1"/>
    <col min="12035" max="12036" width="12.85546875" style="320" customWidth="1"/>
    <col min="12037" max="12037" width="13.7109375" style="320" customWidth="1"/>
    <col min="12038" max="12038" width="10.7109375" style="320" customWidth="1"/>
    <col min="12039" max="12044" width="11.42578125" style="320"/>
    <col min="12045" max="12045" width="14.42578125" style="320" customWidth="1"/>
    <col min="12046" max="12288" width="11.42578125" style="320"/>
    <col min="12289" max="12289" width="13.5703125" style="320" customWidth="1"/>
    <col min="12290" max="12290" width="35.7109375" style="320" customWidth="1"/>
    <col min="12291" max="12292" width="12.85546875" style="320" customWidth="1"/>
    <col min="12293" max="12293" width="13.7109375" style="320" customWidth="1"/>
    <col min="12294" max="12294" width="10.7109375" style="320" customWidth="1"/>
    <col min="12295" max="12300" width="11.42578125" style="320"/>
    <col min="12301" max="12301" width="14.42578125" style="320" customWidth="1"/>
    <col min="12302" max="12544" width="11.42578125" style="320"/>
    <col min="12545" max="12545" width="13.5703125" style="320" customWidth="1"/>
    <col min="12546" max="12546" width="35.7109375" style="320" customWidth="1"/>
    <col min="12547" max="12548" width="12.85546875" style="320" customWidth="1"/>
    <col min="12549" max="12549" width="13.7109375" style="320" customWidth="1"/>
    <col min="12550" max="12550" width="10.7109375" style="320" customWidth="1"/>
    <col min="12551" max="12556" width="11.42578125" style="320"/>
    <col min="12557" max="12557" width="14.42578125" style="320" customWidth="1"/>
    <col min="12558" max="12800" width="11.42578125" style="320"/>
    <col min="12801" max="12801" width="13.5703125" style="320" customWidth="1"/>
    <col min="12802" max="12802" width="35.7109375" style="320" customWidth="1"/>
    <col min="12803" max="12804" width="12.85546875" style="320" customWidth="1"/>
    <col min="12805" max="12805" width="13.7109375" style="320" customWidth="1"/>
    <col min="12806" max="12806" width="10.7109375" style="320" customWidth="1"/>
    <col min="12807" max="12812" width="11.42578125" style="320"/>
    <col min="12813" max="12813" width="14.42578125" style="320" customWidth="1"/>
    <col min="12814" max="13056" width="11.42578125" style="320"/>
    <col min="13057" max="13057" width="13.5703125" style="320" customWidth="1"/>
    <col min="13058" max="13058" width="35.7109375" style="320" customWidth="1"/>
    <col min="13059" max="13060" width="12.85546875" style="320" customWidth="1"/>
    <col min="13061" max="13061" width="13.7109375" style="320" customWidth="1"/>
    <col min="13062" max="13062" width="10.7109375" style="320" customWidth="1"/>
    <col min="13063" max="13068" width="11.42578125" style="320"/>
    <col min="13069" max="13069" width="14.42578125" style="320" customWidth="1"/>
    <col min="13070" max="13312" width="11.42578125" style="320"/>
    <col min="13313" max="13313" width="13.5703125" style="320" customWidth="1"/>
    <col min="13314" max="13314" width="35.7109375" style="320" customWidth="1"/>
    <col min="13315" max="13316" width="12.85546875" style="320" customWidth="1"/>
    <col min="13317" max="13317" width="13.7109375" style="320" customWidth="1"/>
    <col min="13318" max="13318" width="10.7109375" style="320" customWidth="1"/>
    <col min="13319" max="13324" width="11.42578125" style="320"/>
    <col min="13325" max="13325" width="14.42578125" style="320" customWidth="1"/>
    <col min="13326" max="13568" width="11.42578125" style="320"/>
    <col min="13569" max="13569" width="13.5703125" style="320" customWidth="1"/>
    <col min="13570" max="13570" width="35.7109375" style="320" customWidth="1"/>
    <col min="13571" max="13572" width="12.85546875" style="320" customWidth="1"/>
    <col min="13573" max="13573" width="13.7109375" style="320" customWidth="1"/>
    <col min="13574" max="13574" width="10.7109375" style="320" customWidth="1"/>
    <col min="13575" max="13580" width="11.42578125" style="320"/>
    <col min="13581" max="13581" width="14.42578125" style="320" customWidth="1"/>
    <col min="13582" max="13824" width="11.42578125" style="320"/>
    <col min="13825" max="13825" width="13.5703125" style="320" customWidth="1"/>
    <col min="13826" max="13826" width="35.7109375" style="320" customWidth="1"/>
    <col min="13827" max="13828" width="12.85546875" style="320" customWidth="1"/>
    <col min="13829" max="13829" width="13.7109375" style="320" customWidth="1"/>
    <col min="13830" max="13830" width="10.7109375" style="320" customWidth="1"/>
    <col min="13831" max="13836" width="11.42578125" style="320"/>
    <col min="13837" max="13837" width="14.42578125" style="320" customWidth="1"/>
    <col min="13838" max="14080" width="11.42578125" style="320"/>
    <col min="14081" max="14081" width="13.5703125" style="320" customWidth="1"/>
    <col min="14082" max="14082" width="35.7109375" style="320" customWidth="1"/>
    <col min="14083" max="14084" width="12.85546875" style="320" customWidth="1"/>
    <col min="14085" max="14085" width="13.7109375" style="320" customWidth="1"/>
    <col min="14086" max="14086" width="10.7109375" style="320" customWidth="1"/>
    <col min="14087" max="14092" width="11.42578125" style="320"/>
    <col min="14093" max="14093" width="14.42578125" style="320" customWidth="1"/>
    <col min="14094" max="14336" width="11.42578125" style="320"/>
    <col min="14337" max="14337" width="13.5703125" style="320" customWidth="1"/>
    <col min="14338" max="14338" width="35.7109375" style="320" customWidth="1"/>
    <col min="14339" max="14340" width="12.85546875" style="320" customWidth="1"/>
    <col min="14341" max="14341" width="13.7109375" style="320" customWidth="1"/>
    <col min="14342" max="14342" width="10.7109375" style="320" customWidth="1"/>
    <col min="14343" max="14348" width="11.42578125" style="320"/>
    <col min="14349" max="14349" width="14.42578125" style="320" customWidth="1"/>
    <col min="14350" max="14592" width="11.42578125" style="320"/>
    <col min="14593" max="14593" width="13.5703125" style="320" customWidth="1"/>
    <col min="14594" max="14594" width="35.7109375" style="320" customWidth="1"/>
    <col min="14595" max="14596" width="12.85546875" style="320" customWidth="1"/>
    <col min="14597" max="14597" width="13.7109375" style="320" customWidth="1"/>
    <col min="14598" max="14598" width="10.7109375" style="320" customWidth="1"/>
    <col min="14599" max="14604" width="11.42578125" style="320"/>
    <col min="14605" max="14605" width="14.42578125" style="320" customWidth="1"/>
    <col min="14606" max="14848" width="11.42578125" style="320"/>
    <col min="14849" max="14849" width="13.5703125" style="320" customWidth="1"/>
    <col min="14850" max="14850" width="35.7109375" style="320" customWidth="1"/>
    <col min="14851" max="14852" width="12.85546875" style="320" customWidth="1"/>
    <col min="14853" max="14853" width="13.7109375" style="320" customWidth="1"/>
    <col min="14854" max="14854" width="10.7109375" style="320" customWidth="1"/>
    <col min="14855" max="14860" width="11.42578125" style="320"/>
    <col min="14861" max="14861" width="14.42578125" style="320" customWidth="1"/>
    <col min="14862" max="15104" width="11.42578125" style="320"/>
    <col min="15105" max="15105" width="13.5703125" style="320" customWidth="1"/>
    <col min="15106" max="15106" width="35.7109375" style="320" customWidth="1"/>
    <col min="15107" max="15108" width="12.85546875" style="320" customWidth="1"/>
    <col min="15109" max="15109" width="13.7109375" style="320" customWidth="1"/>
    <col min="15110" max="15110" width="10.7109375" style="320" customWidth="1"/>
    <col min="15111" max="15116" width="11.42578125" style="320"/>
    <col min="15117" max="15117" width="14.42578125" style="320" customWidth="1"/>
    <col min="15118" max="15360" width="11.42578125" style="320"/>
    <col min="15361" max="15361" width="13.5703125" style="320" customWidth="1"/>
    <col min="15362" max="15362" width="35.7109375" style="320" customWidth="1"/>
    <col min="15363" max="15364" width="12.85546875" style="320" customWidth="1"/>
    <col min="15365" max="15365" width="13.7109375" style="320" customWidth="1"/>
    <col min="15366" max="15366" width="10.7109375" style="320" customWidth="1"/>
    <col min="15367" max="15372" width="11.42578125" style="320"/>
    <col min="15373" max="15373" width="14.42578125" style="320" customWidth="1"/>
    <col min="15374" max="15616" width="11.42578125" style="320"/>
    <col min="15617" max="15617" width="13.5703125" style="320" customWidth="1"/>
    <col min="15618" max="15618" width="35.7109375" style="320" customWidth="1"/>
    <col min="15619" max="15620" width="12.85546875" style="320" customWidth="1"/>
    <col min="15621" max="15621" width="13.7109375" style="320" customWidth="1"/>
    <col min="15622" max="15622" width="10.7109375" style="320" customWidth="1"/>
    <col min="15623" max="15628" width="11.42578125" style="320"/>
    <col min="15629" max="15629" width="14.42578125" style="320" customWidth="1"/>
    <col min="15630" max="15872" width="11.42578125" style="320"/>
    <col min="15873" max="15873" width="13.5703125" style="320" customWidth="1"/>
    <col min="15874" max="15874" width="35.7109375" style="320" customWidth="1"/>
    <col min="15875" max="15876" width="12.85546875" style="320" customWidth="1"/>
    <col min="15877" max="15877" width="13.7109375" style="320" customWidth="1"/>
    <col min="15878" max="15878" width="10.7109375" style="320" customWidth="1"/>
    <col min="15879" max="15884" width="11.42578125" style="320"/>
    <col min="15885" max="15885" width="14.42578125" style="320" customWidth="1"/>
    <col min="15886" max="16128" width="11.42578125" style="320"/>
    <col min="16129" max="16129" width="13.5703125" style="320" customWidth="1"/>
    <col min="16130" max="16130" width="35.7109375" style="320" customWidth="1"/>
    <col min="16131" max="16132" width="12.85546875" style="320" customWidth="1"/>
    <col min="16133" max="16133" width="13.7109375" style="320" customWidth="1"/>
    <col min="16134" max="16134" width="10.7109375" style="320" customWidth="1"/>
    <col min="16135" max="16140" width="11.42578125" style="320"/>
    <col min="16141" max="16141" width="14.42578125" style="320" customWidth="1"/>
    <col min="16142" max="16384" width="11.42578125" style="320"/>
  </cols>
  <sheetData>
    <row r="6" spans="2:5" ht="37.5" customHeight="1">
      <c r="B6" s="665" t="s">
        <v>285</v>
      </c>
      <c r="C6" s="666"/>
      <c r="D6" s="666"/>
      <c r="E6" s="667"/>
    </row>
    <row r="7" spans="2:5" ht="37.5" customHeight="1">
      <c r="B7" s="322" t="s">
        <v>233</v>
      </c>
      <c r="C7" s="377" t="str">
        <f>actualizaciones!A3</f>
        <v>acumulado agosto 2009</v>
      </c>
      <c r="D7" s="377" t="str">
        <f>actualizaciones!A2</f>
        <v xml:space="preserve">acumulado agosto 2010 </v>
      </c>
      <c r="E7" s="378" t="s">
        <v>245</v>
      </c>
    </row>
    <row r="8" spans="2:5" ht="15" customHeight="1">
      <c r="B8" s="325" t="s">
        <v>234</v>
      </c>
      <c r="C8" s="351"/>
      <c r="D8" s="326"/>
      <c r="E8" s="327"/>
    </row>
    <row r="9" spans="2:5">
      <c r="B9" s="353" t="s">
        <v>246</v>
      </c>
      <c r="C9" s="253">
        <v>7.668701574094178</v>
      </c>
      <c r="D9" s="253">
        <v>7.4696014812196978</v>
      </c>
      <c r="E9" s="410">
        <f>D9-C9</f>
        <v>-0.19910009287448016</v>
      </c>
    </row>
    <row r="10" spans="2:5">
      <c r="B10" s="370" t="s">
        <v>247</v>
      </c>
      <c r="C10" s="255">
        <v>7.2058174479730237</v>
      </c>
      <c r="D10" s="255">
        <v>6.9941533826857318</v>
      </c>
      <c r="E10" s="411">
        <f>D10-C10</f>
        <v>-0.21166406528729187</v>
      </c>
    </row>
    <row r="11" spans="2:5">
      <c r="B11" s="366" t="s">
        <v>248</v>
      </c>
      <c r="C11" s="387">
        <v>8.3264088123290207</v>
      </c>
      <c r="D11" s="387">
        <v>8.2036398933444179</v>
      </c>
      <c r="E11" s="412">
        <f>D11-C11</f>
        <v>-0.12276891898460285</v>
      </c>
    </row>
    <row r="12" spans="2:5" ht="15" customHeight="1">
      <c r="B12" s="325" t="s">
        <v>258</v>
      </c>
      <c r="C12" s="389"/>
      <c r="D12" s="389"/>
      <c r="E12" s="413"/>
    </row>
    <row r="13" spans="2:5">
      <c r="B13" s="353" t="s">
        <v>246</v>
      </c>
      <c r="C13" s="253">
        <v>8.1610270782673204</v>
      </c>
      <c r="D13" s="253">
        <v>7.9442044815796811</v>
      </c>
      <c r="E13" s="410">
        <f>D13-C13</f>
        <v>-0.21682259668763937</v>
      </c>
    </row>
    <row r="14" spans="2:5">
      <c r="B14" s="370" t="s">
        <v>247</v>
      </c>
      <c r="C14" s="255">
        <v>7.8948323882364733</v>
      </c>
      <c r="D14" s="255">
        <v>7.6109931659722809</v>
      </c>
      <c r="E14" s="411">
        <f>D14-C14</f>
        <v>-0.28383922226419234</v>
      </c>
    </row>
    <row r="15" spans="2:5">
      <c r="B15" s="366" t="s">
        <v>248</v>
      </c>
      <c r="C15" s="391">
        <v>8.6235439840080446</v>
      </c>
      <c r="D15" s="391">
        <v>8.5852953430652086</v>
      </c>
      <c r="E15" s="411">
        <f>D15-C15</f>
        <v>-3.8248640942835976E-2</v>
      </c>
    </row>
    <row r="16" spans="2:5" ht="15" customHeight="1">
      <c r="B16" s="325" t="s">
        <v>74</v>
      </c>
      <c r="C16" s="309"/>
      <c r="D16" s="309"/>
      <c r="E16" s="413"/>
    </row>
    <row r="17" spans="2:12">
      <c r="B17" s="353" t="s">
        <v>246</v>
      </c>
      <c r="C17" s="253">
        <v>8.1465201853526459</v>
      </c>
      <c r="D17" s="253">
        <v>7.9862856641189621</v>
      </c>
      <c r="E17" s="410">
        <f>D17-C17</f>
        <v>-0.16023452123368376</v>
      </c>
    </row>
    <row r="18" spans="2:12">
      <c r="B18" s="370" t="s">
        <v>247</v>
      </c>
      <c r="C18" s="255">
        <v>8.0438882554729627</v>
      </c>
      <c r="D18" s="255">
        <v>7.7574415113682127</v>
      </c>
      <c r="E18" s="411">
        <f>D18-C18</f>
        <v>-0.28644674410475002</v>
      </c>
    </row>
    <row r="19" spans="2:12">
      <c r="B19" s="366" t="s">
        <v>248</v>
      </c>
      <c r="C19" s="391">
        <v>8.2226444428441905</v>
      </c>
      <c r="D19" s="391">
        <v>8.1786799178916549</v>
      </c>
      <c r="E19" s="412">
        <f>D19-C19</f>
        <v>-4.3964524952535555E-2</v>
      </c>
    </row>
    <row r="20" spans="2:12" ht="15" customHeight="1">
      <c r="B20" s="325" t="s">
        <v>259</v>
      </c>
      <c r="C20" s="389"/>
      <c r="D20" s="389"/>
      <c r="E20" s="413"/>
    </row>
    <row r="21" spans="2:12">
      <c r="B21" s="353" t="s">
        <v>246</v>
      </c>
      <c r="C21" s="253">
        <v>7.3937042291467661</v>
      </c>
      <c r="D21" s="253">
        <v>7.2610026419889433</v>
      </c>
      <c r="E21" s="410">
        <f>D21-C21</f>
        <v>-0.13270158715782276</v>
      </c>
    </row>
    <row r="22" spans="2:12">
      <c r="B22" s="370" t="s">
        <v>247</v>
      </c>
      <c r="C22" s="255">
        <v>7.1488384803035521</v>
      </c>
      <c r="D22" s="255">
        <v>7.1274322572956548</v>
      </c>
      <c r="E22" s="411">
        <f>D22-C22</f>
        <v>-2.1406223007897296E-2</v>
      </c>
    </row>
    <row r="23" spans="2:12">
      <c r="B23" s="366" t="s">
        <v>248</v>
      </c>
      <c r="C23" s="391">
        <v>7.873042761141634</v>
      </c>
      <c r="D23" s="391">
        <v>7.5569484051542037</v>
      </c>
      <c r="E23" s="412">
        <f>D23-C23</f>
        <v>-0.3160943559874303</v>
      </c>
    </row>
    <row r="24" spans="2:12" ht="15" customHeight="1">
      <c r="B24" s="325" t="s">
        <v>260</v>
      </c>
      <c r="C24" s="389"/>
      <c r="D24" s="389"/>
      <c r="E24" s="413"/>
    </row>
    <row r="25" spans="2:12">
      <c r="B25" s="353" t="s">
        <v>246</v>
      </c>
      <c r="C25" s="253">
        <v>2.3764330285880133</v>
      </c>
      <c r="D25" s="253">
        <v>2.1079577018663809</v>
      </c>
      <c r="E25" s="410">
        <f>D25-C25</f>
        <v>-0.26847532672163243</v>
      </c>
    </row>
    <row r="26" spans="2:12">
      <c r="B26" s="370" t="s">
        <v>247</v>
      </c>
      <c r="C26" s="255">
        <v>2.3764330285880133</v>
      </c>
      <c r="D26" s="255">
        <v>2.1079577018663809</v>
      </c>
      <c r="E26" s="411">
        <f>D26-C26</f>
        <v>-0.26847532672163243</v>
      </c>
    </row>
    <row r="27" spans="2:12">
      <c r="B27" s="366" t="s">
        <v>248</v>
      </c>
      <c r="C27" s="391" t="s">
        <v>191</v>
      </c>
      <c r="D27" s="391" t="s">
        <v>191</v>
      </c>
      <c r="E27" s="391" t="s">
        <v>191</v>
      </c>
    </row>
    <row r="28" spans="2:12">
      <c r="B28" s="668" t="s">
        <v>250</v>
      </c>
      <c r="C28" s="668"/>
      <c r="D28" s="668"/>
      <c r="E28" s="668"/>
    </row>
    <row r="29" spans="2:12" ht="15" customHeight="1" thickBot="1"/>
    <row r="30" spans="2:12" ht="30" customHeight="1" thickBot="1">
      <c r="B30" s="349"/>
      <c r="C30" s="349"/>
      <c r="D30" s="349"/>
      <c r="E30" s="43" t="s">
        <v>40</v>
      </c>
      <c r="F30" s="349"/>
      <c r="G30" s="349"/>
      <c r="H30" s="349"/>
      <c r="I30" s="349"/>
      <c r="J30" s="349"/>
      <c r="K30" s="349"/>
      <c r="L30" s="349"/>
    </row>
  </sheetData>
  <mergeCells count="2">
    <mergeCell ref="B6:E6"/>
    <mergeCell ref="B28:E28"/>
  </mergeCells>
  <hyperlinks>
    <hyperlink ref="E30" location="'gráfico EM MUNICIPI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78.xml><?xml version="1.0" encoding="utf-8"?>
<worksheet xmlns="http://schemas.openxmlformats.org/spreadsheetml/2006/main" xmlns:r="http://schemas.openxmlformats.org/officeDocument/2006/relationships">
  <sheetPr codeName="Hoja2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I30" sqref="I30"/>
    </sheetView>
  </sheetViews>
  <sheetFormatPr baseColWidth="10" defaultRowHeight="12.75"/>
  <cols>
    <col min="1" max="1" width="15.7109375" style="320" customWidth="1"/>
    <col min="2" max="2" width="12.7109375" style="320" customWidth="1"/>
    <col min="3" max="18" width="11.42578125" style="320"/>
    <col min="19" max="19" width="10.7109375" style="320" customWidth="1"/>
    <col min="20" max="25" width="11.42578125" style="320"/>
    <col min="26" max="26" width="14.42578125" style="320" customWidth="1"/>
    <col min="27" max="256" width="11.42578125" style="320"/>
    <col min="257" max="257" width="15.7109375" style="320" customWidth="1"/>
    <col min="258" max="258" width="12.7109375" style="320" customWidth="1"/>
    <col min="259" max="274" width="11.42578125" style="320"/>
    <col min="275" max="275" width="10.7109375" style="320" customWidth="1"/>
    <col min="276" max="281" width="11.42578125" style="320"/>
    <col min="282" max="282" width="14.42578125" style="320" customWidth="1"/>
    <col min="283" max="512" width="11.42578125" style="320"/>
    <col min="513" max="513" width="15.7109375" style="320" customWidth="1"/>
    <col min="514" max="514" width="12.7109375" style="320" customWidth="1"/>
    <col min="515" max="530" width="11.42578125" style="320"/>
    <col min="531" max="531" width="10.7109375" style="320" customWidth="1"/>
    <col min="532" max="537" width="11.42578125" style="320"/>
    <col min="538" max="538" width="14.42578125" style="320" customWidth="1"/>
    <col min="539" max="768" width="11.42578125" style="320"/>
    <col min="769" max="769" width="15.7109375" style="320" customWidth="1"/>
    <col min="770" max="770" width="12.7109375" style="320" customWidth="1"/>
    <col min="771" max="786" width="11.42578125" style="320"/>
    <col min="787" max="787" width="10.7109375" style="320" customWidth="1"/>
    <col min="788" max="793" width="11.42578125" style="320"/>
    <col min="794" max="794" width="14.42578125" style="320" customWidth="1"/>
    <col min="795" max="1024" width="11.42578125" style="320"/>
    <col min="1025" max="1025" width="15.7109375" style="320" customWidth="1"/>
    <col min="1026" max="1026" width="12.7109375" style="320" customWidth="1"/>
    <col min="1027" max="1042" width="11.42578125" style="320"/>
    <col min="1043" max="1043" width="10.7109375" style="320" customWidth="1"/>
    <col min="1044" max="1049" width="11.42578125" style="320"/>
    <col min="1050" max="1050" width="14.42578125" style="320" customWidth="1"/>
    <col min="1051" max="1280" width="11.42578125" style="320"/>
    <col min="1281" max="1281" width="15.7109375" style="320" customWidth="1"/>
    <col min="1282" max="1282" width="12.7109375" style="320" customWidth="1"/>
    <col min="1283" max="1298" width="11.42578125" style="320"/>
    <col min="1299" max="1299" width="10.7109375" style="320" customWidth="1"/>
    <col min="1300" max="1305" width="11.42578125" style="320"/>
    <col min="1306" max="1306" width="14.42578125" style="320" customWidth="1"/>
    <col min="1307" max="1536" width="11.42578125" style="320"/>
    <col min="1537" max="1537" width="15.7109375" style="320" customWidth="1"/>
    <col min="1538" max="1538" width="12.7109375" style="320" customWidth="1"/>
    <col min="1539" max="1554" width="11.42578125" style="320"/>
    <col min="1555" max="1555" width="10.7109375" style="320" customWidth="1"/>
    <col min="1556" max="1561" width="11.42578125" style="320"/>
    <col min="1562" max="1562" width="14.42578125" style="320" customWidth="1"/>
    <col min="1563" max="1792" width="11.42578125" style="320"/>
    <col min="1793" max="1793" width="15.7109375" style="320" customWidth="1"/>
    <col min="1794" max="1794" width="12.7109375" style="320" customWidth="1"/>
    <col min="1795" max="1810" width="11.42578125" style="320"/>
    <col min="1811" max="1811" width="10.7109375" style="320" customWidth="1"/>
    <col min="1812" max="1817" width="11.42578125" style="320"/>
    <col min="1818" max="1818" width="14.42578125" style="320" customWidth="1"/>
    <col min="1819" max="2048" width="11.42578125" style="320"/>
    <col min="2049" max="2049" width="15.7109375" style="320" customWidth="1"/>
    <col min="2050" max="2050" width="12.7109375" style="320" customWidth="1"/>
    <col min="2051" max="2066" width="11.42578125" style="320"/>
    <col min="2067" max="2067" width="10.7109375" style="320" customWidth="1"/>
    <col min="2068" max="2073" width="11.42578125" style="320"/>
    <col min="2074" max="2074" width="14.42578125" style="320" customWidth="1"/>
    <col min="2075" max="2304" width="11.42578125" style="320"/>
    <col min="2305" max="2305" width="15.7109375" style="320" customWidth="1"/>
    <col min="2306" max="2306" width="12.7109375" style="320" customWidth="1"/>
    <col min="2307" max="2322" width="11.42578125" style="320"/>
    <col min="2323" max="2323" width="10.7109375" style="320" customWidth="1"/>
    <col min="2324" max="2329" width="11.42578125" style="320"/>
    <col min="2330" max="2330" width="14.42578125" style="320" customWidth="1"/>
    <col min="2331" max="2560" width="11.42578125" style="320"/>
    <col min="2561" max="2561" width="15.7109375" style="320" customWidth="1"/>
    <col min="2562" max="2562" width="12.7109375" style="320" customWidth="1"/>
    <col min="2563" max="2578" width="11.42578125" style="320"/>
    <col min="2579" max="2579" width="10.7109375" style="320" customWidth="1"/>
    <col min="2580" max="2585" width="11.42578125" style="320"/>
    <col min="2586" max="2586" width="14.42578125" style="320" customWidth="1"/>
    <col min="2587" max="2816" width="11.42578125" style="320"/>
    <col min="2817" max="2817" width="15.7109375" style="320" customWidth="1"/>
    <col min="2818" max="2818" width="12.7109375" style="320" customWidth="1"/>
    <col min="2819" max="2834" width="11.42578125" style="320"/>
    <col min="2835" max="2835" width="10.7109375" style="320" customWidth="1"/>
    <col min="2836" max="2841" width="11.42578125" style="320"/>
    <col min="2842" max="2842" width="14.42578125" style="320" customWidth="1"/>
    <col min="2843" max="3072" width="11.42578125" style="320"/>
    <col min="3073" max="3073" width="15.7109375" style="320" customWidth="1"/>
    <col min="3074" max="3074" width="12.7109375" style="320" customWidth="1"/>
    <col min="3075" max="3090" width="11.42578125" style="320"/>
    <col min="3091" max="3091" width="10.7109375" style="320" customWidth="1"/>
    <col min="3092" max="3097" width="11.42578125" style="320"/>
    <col min="3098" max="3098" width="14.42578125" style="320" customWidth="1"/>
    <col min="3099" max="3328" width="11.42578125" style="320"/>
    <col min="3329" max="3329" width="15.7109375" style="320" customWidth="1"/>
    <col min="3330" max="3330" width="12.7109375" style="320" customWidth="1"/>
    <col min="3331" max="3346" width="11.42578125" style="320"/>
    <col min="3347" max="3347" width="10.7109375" style="320" customWidth="1"/>
    <col min="3348" max="3353" width="11.42578125" style="320"/>
    <col min="3354" max="3354" width="14.42578125" style="320" customWidth="1"/>
    <col min="3355" max="3584" width="11.42578125" style="320"/>
    <col min="3585" max="3585" width="15.7109375" style="320" customWidth="1"/>
    <col min="3586" max="3586" width="12.7109375" style="320" customWidth="1"/>
    <col min="3587" max="3602" width="11.42578125" style="320"/>
    <col min="3603" max="3603" width="10.7109375" style="320" customWidth="1"/>
    <col min="3604" max="3609" width="11.42578125" style="320"/>
    <col min="3610" max="3610" width="14.42578125" style="320" customWidth="1"/>
    <col min="3611" max="3840" width="11.42578125" style="320"/>
    <col min="3841" max="3841" width="15.7109375" style="320" customWidth="1"/>
    <col min="3842" max="3842" width="12.7109375" style="320" customWidth="1"/>
    <col min="3843" max="3858" width="11.42578125" style="320"/>
    <col min="3859" max="3859" width="10.7109375" style="320" customWidth="1"/>
    <col min="3860" max="3865" width="11.42578125" style="320"/>
    <col min="3866" max="3866" width="14.42578125" style="320" customWidth="1"/>
    <col min="3867" max="4096" width="11.42578125" style="320"/>
    <col min="4097" max="4097" width="15.7109375" style="320" customWidth="1"/>
    <col min="4098" max="4098" width="12.7109375" style="320" customWidth="1"/>
    <col min="4099" max="4114" width="11.42578125" style="320"/>
    <col min="4115" max="4115" width="10.7109375" style="320" customWidth="1"/>
    <col min="4116" max="4121" width="11.42578125" style="320"/>
    <col min="4122" max="4122" width="14.42578125" style="320" customWidth="1"/>
    <col min="4123" max="4352" width="11.42578125" style="320"/>
    <col min="4353" max="4353" width="15.7109375" style="320" customWidth="1"/>
    <col min="4354" max="4354" width="12.7109375" style="320" customWidth="1"/>
    <col min="4355" max="4370" width="11.42578125" style="320"/>
    <col min="4371" max="4371" width="10.7109375" style="320" customWidth="1"/>
    <col min="4372" max="4377" width="11.42578125" style="320"/>
    <col min="4378" max="4378" width="14.42578125" style="320" customWidth="1"/>
    <col min="4379" max="4608" width="11.42578125" style="320"/>
    <col min="4609" max="4609" width="15.7109375" style="320" customWidth="1"/>
    <col min="4610" max="4610" width="12.7109375" style="320" customWidth="1"/>
    <col min="4611" max="4626" width="11.42578125" style="320"/>
    <col min="4627" max="4627" width="10.7109375" style="320" customWidth="1"/>
    <col min="4628" max="4633" width="11.42578125" style="320"/>
    <col min="4634" max="4634" width="14.42578125" style="320" customWidth="1"/>
    <col min="4635" max="4864" width="11.42578125" style="320"/>
    <col min="4865" max="4865" width="15.7109375" style="320" customWidth="1"/>
    <col min="4866" max="4866" width="12.7109375" style="320" customWidth="1"/>
    <col min="4867" max="4882" width="11.42578125" style="320"/>
    <col min="4883" max="4883" width="10.7109375" style="320" customWidth="1"/>
    <col min="4884" max="4889" width="11.42578125" style="320"/>
    <col min="4890" max="4890" width="14.42578125" style="320" customWidth="1"/>
    <col min="4891" max="5120" width="11.42578125" style="320"/>
    <col min="5121" max="5121" width="15.7109375" style="320" customWidth="1"/>
    <col min="5122" max="5122" width="12.7109375" style="320" customWidth="1"/>
    <col min="5123" max="5138" width="11.42578125" style="320"/>
    <col min="5139" max="5139" width="10.7109375" style="320" customWidth="1"/>
    <col min="5140" max="5145" width="11.42578125" style="320"/>
    <col min="5146" max="5146" width="14.42578125" style="320" customWidth="1"/>
    <col min="5147" max="5376" width="11.42578125" style="320"/>
    <col min="5377" max="5377" width="15.7109375" style="320" customWidth="1"/>
    <col min="5378" max="5378" width="12.7109375" style="320" customWidth="1"/>
    <col min="5379" max="5394" width="11.42578125" style="320"/>
    <col min="5395" max="5395" width="10.7109375" style="320" customWidth="1"/>
    <col min="5396" max="5401" width="11.42578125" style="320"/>
    <col min="5402" max="5402" width="14.42578125" style="320" customWidth="1"/>
    <col min="5403" max="5632" width="11.42578125" style="320"/>
    <col min="5633" max="5633" width="15.7109375" style="320" customWidth="1"/>
    <col min="5634" max="5634" width="12.7109375" style="320" customWidth="1"/>
    <col min="5635" max="5650" width="11.42578125" style="320"/>
    <col min="5651" max="5651" width="10.7109375" style="320" customWidth="1"/>
    <col min="5652" max="5657" width="11.42578125" style="320"/>
    <col min="5658" max="5658" width="14.42578125" style="320" customWidth="1"/>
    <col min="5659" max="5888" width="11.42578125" style="320"/>
    <col min="5889" max="5889" width="15.7109375" style="320" customWidth="1"/>
    <col min="5890" max="5890" width="12.7109375" style="320" customWidth="1"/>
    <col min="5891" max="5906" width="11.42578125" style="320"/>
    <col min="5907" max="5907" width="10.7109375" style="320" customWidth="1"/>
    <col min="5908" max="5913" width="11.42578125" style="320"/>
    <col min="5914" max="5914" width="14.42578125" style="320" customWidth="1"/>
    <col min="5915" max="6144" width="11.42578125" style="320"/>
    <col min="6145" max="6145" width="15.7109375" style="320" customWidth="1"/>
    <col min="6146" max="6146" width="12.7109375" style="320" customWidth="1"/>
    <col min="6147" max="6162" width="11.42578125" style="320"/>
    <col min="6163" max="6163" width="10.7109375" style="320" customWidth="1"/>
    <col min="6164" max="6169" width="11.42578125" style="320"/>
    <col min="6170" max="6170" width="14.42578125" style="320" customWidth="1"/>
    <col min="6171" max="6400" width="11.42578125" style="320"/>
    <col min="6401" max="6401" width="15.7109375" style="320" customWidth="1"/>
    <col min="6402" max="6402" width="12.7109375" style="320" customWidth="1"/>
    <col min="6403" max="6418" width="11.42578125" style="320"/>
    <col min="6419" max="6419" width="10.7109375" style="320" customWidth="1"/>
    <col min="6420" max="6425" width="11.42578125" style="320"/>
    <col min="6426" max="6426" width="14.42578125" style="320" customWidth="1"/>
    <col min="6427" max="6656" width="11.42578125" style="320"/>
    <col min="6657" max="6657" width="15.7109375" style="320" customWidth="1"/>
    <col min="6658" max="6658" width="12.7109375" style="320" customWidth="1"/>
    <col min="6659" max="6674" width="11.42578125" style="320"/>
    <col min="6675" max="6675" width="10.7109375" style="320" customWidth="1"/>
    <col min="6676" max="6681" width="11.42578125" style="320"/>
    <col min="6682" max="6682" width="14.42578125" style="320" customWidth="1"/>
    <col min="6683" max="6912" width="11.42578125" style="320"/>
    <col min="6913" max="6913" width="15.7109375" style="320" customWidth="1"/>
    <col min="6914" max="6914" width="12.7109375" style="320" customWidth="1"/>
    <col min="6915" max="6930" width="11.42578125" style="320"/>
    <col min="6931" max="6931" width="10.7109375" style="320" customWidth="1"/>
    <col min="6932" max="6937" width="11.42578125" style="320"/>
    <col min="6938" max="6938" width="14.42578125" style="320" customWidth="1"/>
    <col min="6939" max="7168" width="11.42578125" style="320"/>
    <col min="7169" max="7169" width="15.7109375" style="320" customWidth="1"/>
    <col min="7170" max="7170" width="12.7109375" style="320" customWidth="1"/>
    <col min="7171" max="7186" width="11.42578125" style="320"/>
    <col min="7187" max="7187" width="10.7109375" style="320" customWidth="1"/>
    <col min="7188" max="7193" width="11.42578125" style="320"/>
    <col min="7194" max="7194" width="14.42578125" style="320" customWidth="1"/>
    <col min="7195" max="7424" width="11.42578125" style="320"/>
    <col min="7425" max="7425" width="15.7109375" style="320" customWidth="1"/>
    <col min="7426" max="7426" width="12.7109375" style="320" customWidth="1"/>
    <col min="7427" max="7442" width="11.42578125" style="320"/>
    <col min="7443" max="7443" width="10.7109375" style="320" customWidth="1"/>
    <col min="7444" max="7449" width="11.42578125" style="320"/>
    <col min="7450" max="7450" width="14.42578125" style="320" customWidth="1"/>
    <col min="7451" max="7680" width="11.42578125" style="320"/>
    <col min="7681" max="7681" width="15.7109375" style="320" customWidth="1"/>
    <col min="7682" max="7682" width="12.7109375" style="320" customWidth="1"/>
    <col min="7683" max="7698" width="11.42578125" style="320"/>
    <col min="7699" max="7699" width="10.7109375" style="320" customWidth="1"/>
    <col min="7700" max="7705" width="11.42578125" style="320"/>
    <col min="7706" max="7706" width="14.42578125" style="320" customWidth="1"/>
    <col min="7707" max="7936" width="11.42578125" style="320"/>
    <col min="7937" max="7937" width="15.7109375" style="320" customWidth="1"/>
    <col min="7938" max="7938" width="12.7109375" style="320" customWidth="1"/>
    <col min="7939" max="7954" width="11.42578125" style="320"/>
    <col min="7955" max="7955" width="10.7109375" style="320" customWidth="1"/>
    <col min="7956" max="7961" width="11.42578125" style="320"/>
    <col min="7962" max="7962" width="14.42578125" style="320" customWidth="1"/>
    <col min="7963" max="8192" width="11.42578125" style="320"/>
    <col min="8193" max="8193" width="15.7109375" style="320" customWidth="1"/>
    <col min="8194" max="8194" width="12.7109375" style="320" customWidth="1"/>
    <col min="8195" max="8210" width="11.42578125" style="320"/>
    <col min="8211" max="8211" width="10.7109375" style="320" customWidth="1"/>
    <col min="8212" max="8217" width="11.42578125" style="320"/>
    <col min="8218" max="8218" width="14.42578125" style="320" customWidth="1"/>
    <col min="8219" max="8448" width="11.42578125" style="320"/>
    <col min="8449" max="8449" width="15.7109375" style="320" customWidth="1"/>
    <col min="8450" max="8450" width="12.7109375" style="320" customWidth="1"/>
    <col min="8451" max="8466" width="11.42578125" style="320"/>
    <col min="8467" max="8467" width="10.7109375" style="320" customWidth="1"/>
    <col min="8468" max="8473" width="11.42578125" style="320"/>
    <col min="8474" max="8474" width="14.42578125" style="320" customWidth="1"/>
    <col min="8475" max="8704" width="11.42578125" style="320"/>
    <col min="8705" max="8705" width="15.7109375" style="320" customWidth="1"/>
    <col min="8706" max="8706" width="12.7109375" style="320" customWidth="1"/>
    <col min="8707" max="8722" width="11.42578125" style="320"/>
    <col min="8723" max="8723" width="10.7109375" style="320" customWidth="1"/>
    <col min="8724" max="8729" width="11.42578125" style="320"/>
    <col min="8730" max="8730" width="14.42578125" style="320" customWidth="1"/>
    <col min="8731" max="8960" width="11.42578125" style="320"/>
    <col min="8961" max="8961" width="15.7109375" style="320" customWidth="1"/>
    <col min="8962" max="8962" width="12.7109375" style="320" customWidth="1"/>
    <col min="8963" max="8978" width="11.42578125" style="320"/>
    <col min="8979" max="8979" width="10.7109375" style="320" customWidth="1"/>
    <col min="8980" max="8985" width="11.42578125" style="320"/>
    <col min="8986" max="8986" width="14.42578125" style="320" customWidth="1"/>
    <col min="8987" max="9216" width="11.42578125" style="320"/>
    <col min="9217" max="9217" width="15.7109375" style="320" customWidth="1"/>
    <col min="9218" max="9218" width="12.7109375" style="320" customWidth="1"/>
    <col min="9219" max="9234" width="11.42578125" style="320"/>
    <col min="9235" max="9235" width="10.7109375" style="320" customWidth="1"/>
    <col min="9236" max="9241" width="11.42578125" style="320"/>
    <col min="9242" max="9242" width="14.42578125" style="320" customWidth="1"/>
    <col min="9243" max="9472" width="11.42578125" style="320"/>
    <col min="9473" max="9473" width="15.7109375" style="320" customWidth="1"/>
    <col min="9474" max="9474" width="12.7109375" style="320" customWidth="1"/>
    <col min="9475" max="9490" width="11.42578125" style="320"/>
    <col min="9491" max="9491" width="10.7109375" style="320" customWidth="1"/>
    <col min="9492" max="9497" width="11.42578125" style="320"/>
    <col min="9498" max="9498" width="14.42578125" style="320" customWidth="1"/>
    <col min="9499" max="9728" width="11.42578125" style="320"/>
    <col min="9729" max="9729" width="15.7109375" style="320" customWidth="1"/>
    <col min="9730" max="9730" width="12.7109375" style="320" customWidth="1"/>
    <col min="9731" max="9746" width="11.42578125" style="320"/>
    <col min="9747" max="9747" width="10.7109375" style="320" customWidth="1"/>
    <col min="9748" max="9753" width="11.42578125" style="320"/>
    <col min="9754" max="9754" width="14.42578125" style="320" customWidth="1"/>
    <col min="9755" max="9984" width="11.42578125" style="320"/>
    <col min="9985" max="9985" width="15.7109375" style="320" customWidth="1"/>
    <col min="9986" max="9986" width="12.7109375" style="320" customWidth="1"/>
    <col min="9987" max="10002" width="11.42578125" style="320"/>
    <col min="10003" max="10003" width="10.7109375" style="320" customWidth="1"/>
    <col min="10004" max="10009" width="11.42578125" style="320"/>
    <col min="10010" max="10010" width="14.42578125" style="320" customWidth="1"/>
    <col min="10011" max="10240" width="11.42578125" style="320"/>
    <col min="10241" max="10241" width="15.7109375" style="320" customWidth="1"/>
    <col min="10242" max="10242" width="12.7109375" style="320" customWidth="1"/>
    <col min="10243" max="10258" width="11.42578125" style="320"/>
    <col min="10259" max="10259" width="10.7109375" style="320" customWidth="1"/>
    <col min="10260" max="10265" width="11.42578125" style="320"/>
    <col min="10266" max="10266" width="14.42578125" style="320" customWidth="1"/>
    <col min="10267" max="10496" width="11.42578125" style="320"/>
    <col min="10497" max="10497" width="15.7109375" style="320" customWidth="1"/>
    <col min="10498" max="10498" width="12.7109375" style="320" customWidth="1"/>
    <col min="10499" max="10514" width="11.42578125" style="320"/>
    <col min="10515" max="10515" width="10.7109375" style="320" customWidth="1"/>
    <col min="10516" max="10521" width="11.42578125" style="320"/>
    <col min="10522" max="10522" width="14.42578125" style="320" customWidth="1"/>
    <col min="10523" max="10752" width="11.42578125" style="320"/>
    <col min="10753" max="10753" width="15.7109375" style="320" customWidth="1"/>
    <col min="10754" max="10754" width="12.7109375" style="320" customWidth="1"/>
    <col min="10755" max="10770" width="11.42578125" style="320"/>
    <col min="10771" max="10771" width="10.7109375" style="320" customWidth="1"/>
    <col min="10772" max="10777" width="11.42578125" style="320"/>
    <col min="10778" max="10778" width="14.42578125" style="320" customWidth="1"/>
    <col min="10779" max="11008" width="11.42578125" style="320"/>
    <col min="11009" max="11009" width="15.7109375" style="320" customWidth="1"/>
    <col min="11010" max="11010" width="12.7109375" style="320" customWidth="1"/>
    <col min="11011" max="11026" width="11.42578125" style="320"/>
    <col min="11027" max="11027" width="10.7109375" style="320" customWidth="1"/>
    <col min="11028" max="11033" width="11.42578125" style="320"/>
    <col min="11034" max="11034" width="14.42578125" style="320" customWidth="1"/>
    <col min="11035" max="11264" width="11.42578125" style="320"/>
    <col min="11265" max="11265" width="15.7109375" style="320" customWidth="1"/>
    <col min="11266" max="11266" width="12.7109375" style="320" customWidth="1"/>
    <col min="11267" max="11282" width="11.42578125" style="320"/>
    <col min="11283" max="11283" width="10.7109375" style="320" customWidth="1"/>
    <col min="11284" max="11289" width="11.42578125" style="320"/>
    <col min="11290" max="11290" width="14.42578125" style="320" customWidth="1"/>
    <col min="11291" max="11520" width="11.42578125" style="320"/>
    <col min="11521" max="11521" width="15.7109375" style="320" customWidth="1"/>
    <col min="11522" max="11522" width="12.7109375" style="320" customWidth="1"/>
    <col min="11523" max="11538" width="11.42578125" style="320"/>
    <col min="11539" max="11539" width="10.7109375" style="320" customWidth="1"/>
    <col min="11540" max="11545" width="11.42578125" style="320"/>
    <col min="11546" max="11546" width="14.42578125" style="320" customWidth="1"/>
    <col min="11547" max="11776" width="11.42578125" style="320"/>
    <col min="11777" max="11777" width="15.7109375" style="320" customWidth="1"/>
    <col min="11778" max="11778" width="12.7109375" style="320" customWidth="1"/>
    <col min="11779" max="11794" width="11.42578125" style="320"/>
    <col min="11795" max="11795" width="10.7109375" style="320" customWidth="1"/>
    <col min="11796" max="11801" width="11.42578125" style="320"/>
    <col min="11802" max="11802" width="14.42578125" style="320" customWidth="1"/>
    <col min="11803" max="12032" width="11.42578125" style="320"/>
    <col min="12033" max="12033" width="15.7109375" style="320" customWidth="1"/>
    <col min="12034" max="12034" width="12.7109375" style="320" customWidth="1"/>
    <col min="12035" max="12050" width="11.42578125" style="320"/>
    <col min="12051" max="12051" width="10.7109375" style="320" customWidth="1"/>
    <col min="12052" max="12057" width="11.42578125" style="320"/>
    <col min="12058" max="12058" width="14.42578125" style="320" customWidth="1"/>
    <col min="12059" max="12288" width="11.42578125" style="320"/>
    <col min="12289" max="12289" width="15.7109375" style="320" customWidth="1"/>
    <col min="12290" max="12290" width="12.7109375" style="320" customWidth="1"/>
    <col min="12291" max="12306" width="11.42578125" style="320"/>
    <col min="12307" max="12307" width="10.7109375" style="320" customWidth="1"/>
    <col min="12308" max="12313" width="11.42578125" style="320"/>
    <col min="12314" max="12314" width="14.42578125" style="320" customWidth="1"/>
    <col min="12315" max="12544" width="11.42578125" style="320"/>
    <col min="12545" max="12545" width="15.7109375" style="320" customWidth="1"/>
    <col min="12546" max="12546" width="12.7109375" style="320" customWidth="1"/>
    <col min="12547" max="12562" width="11.42578125" style="320"/>
    <col min="12563" max="12563" width="10.7109375" style="320" customWidth="1"/>
    <col min="12564" max="12569" width="11.42578125" style="320"/>
    <col min="12570" max="12570" width="14.42578125" style="320" customWidth="1"/>
    <col min="12571" max="12800" width="11.42578125" style="320"/>
    <col min="12801" max="12801" width="15.7109375" style="320" customWidth="1"/>
    <col min="12802" max="12802" width="12.7109375" style="320" customWidth="1"/>
    <col min="12803" max="12818" width="11.42578125" style="320"/>
    <col min="12819" max="12819" width="10.7109375" style="320" customWidth="1"/>
    <col min="12820" max="12825" width="11.42578125" style="320"/>
    <col min="12826" max="12826" width="14.42578125" style="320" customWidth="1"/>
    <col min="12827" max="13056" width="11.42578125" style="320"/>
    <col min="13057" max="13057" width="15.7109375" style="320" customWidth="1"/>
    <col min="13058" max="13058" width="12.7109375" style="320" customWidth="1"/>
    <col min="13059" max="13074" width="11.42578125" style="320"/>
    <col min="13075" max="13075" width="10.7109375" style="320" customWidth="1"/>
    <col min="13076" max="13081" width="11.42578125" style="320"/>
    <col min="13082" max="13082" width="14.42578125" style="320" customWidth="1"/>
    <col min="13083" max="13312" width="11.42578125" style="320"/>
    <col min="13313" max="13313" width="15.7109375" style="320" customWidth="1"/>
    <col min="13314" max="13314" width="12.7109375" style="320" customWidth="1"/>
    <col min="13315" max="13330" width="11.42578125" style="320"/>
    <col min="13331" max="13331" width="10.7109375" style="320" customWidth="1"/>
    <col min="13332" max="13337" width="11.42578125" style="320"/>
    <col min="13338" max="13338" width="14.42578125" style="320" customWidth="1"/>
    <col min="13339" max="13568" width="11.42578125" style="320"/>
    <col min="13569" max="13569" width="15.7109375" style="320" customWidth="1"/>
    <col min="13570" max="13570" width="12.7109375" style="320" customWidth="1"/>
    <col min="13571" max="13586" width="11.42578125" style="320"/>
    <col min="13587" max="13587" width="10.7109375" style="320" customWidth="1"/>
    <col min="13588" max="13593" width="11.42578125" style="320"/>
    <col min="13594" max="13594" width="14.42578125" style="320" customWidth="1"/>
    <col min="13595" max="13824" width="11.42578125" style="320"/>
    <col min="13825" max="13825" width="15.7109375" style="320" customWidth="1"/>
    <col min="13826" max="13826" width="12.7109375" style="320" customWidth="1"/>
    <col min="13827" max="13842" width="11.42578125" style="320"/>
    <col min="13843" max="13843" width="10.7109375" style="320" customWidth="1"/>
    <col min="13844" max="13849" width="11.42578125" style="320"/>
    <col min="13850" max="13850" width="14.42578125" style="320" customWidth="1"/>
    <col min="13851" max="14080" width="11.42578125" style="320"/>
    <col min="14081" max="14081" width="15.7109375" style="320" customWidth="1"/>
    <col min="14082" max="14082" width="12.7109375" style="320" customWidth="1"/>
    <col min="14083" max="14098" width="11.42578125" style="320"/>
    <col min="14099" max="14099" width="10.7109375" style="320" customWidth="1"/>
    <col min="14100" max="14105" width="11.42578125" style="320"/>
    <col min="14106" max="14106" width="14.42578125" style="320" customWidth="1"/>
    <col min="14107" max="14336" width="11.42578125" style="320"/>
    <col min="14337" max="14337" width="15.7109375" style="320" customWidth="1"/>
    <col min="14338" max="14338" width="12.7109375" style="320" customWidth="1"/>
    <col min="14339" max="14354" width="11.42578125" style="320"/>
    <col min="14355" max="14355" width="10.7109375" style="320" customWidth="1"/>
    <col min="14356" max="14361" width="11.42578125" style="320"/>
    <col min="14362" max="14362" width="14.42578125" style="320" customWidth="1"/>
    <col min="14363" max="14592" width="11.42578125" style="320"/>
    <col min="14593" max="14593" width="15.7109375" style="320" customWidth="1"/>
    <col min="14594" max="14594" width="12.7109375" style="320" customWidth="1"/>
    <col min="14595" max="14610" width="11.42578125" style="320"/>
    <col min="14611" max="14611" width="10.7109375" style="320" customWidth="1"/>
    <col min="14612" max="14617" width="11.42578125" style="320"/>
    <col min="14618" max="14618" width="14.42578125" style="320" customWidth="1"/>
    <col min="14619" max="14848" width="11.42578125" style="320"/>
    <col min="14849" max="14849" width="15.7109375" style="320" customWidth="1"/>
    <col min="14850" max="14850" width="12.7109375" style="320" customWidth="1"/>
    <col min="14851" max="14866" width="11.42578125" style="320"/>
    <col min="14867" max="14867" width="10.7109375" style="320" customWidth="1"/>
    <col min="14868" max="14873" width="11.42578125" style="320"/>
    <col min="14874" max="14874" width="14.42578125" style="320" customWidth="1"/>
    <col min="14875" max="15104" width="11.42578125" style="320"/>
    <col min="15105" max="15105" width="15.7109375" style="320" customWidth="1"/>
    <col min="15106" max="15106" width="12.7109375" style="320" customWidth="1"/>
    <col min="15107" max="15122" width="11.42578125" style="320"/>
    <col min="15123" max="15123" width="10.7109375" style="320" customWidth="1"/>
    <col min="15124" max="15129" width="11.42578125" style="320"/>
    <col min="15130" max="15130" width="14.42578125" style="320" customWidth="1"/>
    <col min="15131" max="15360" width="11.42578125" style="320"/>
    <col min="15361" max="15361" width="15.7109375" style="320" customWidth="1"/>
    <col min="15362" max="15362" width="12.7109375" style="320" customWidth="1"/>
    <col min="15363" max="15378" width="11.42578125" style="320"/>
    <col min="15379" max="15379" width="10.7109375" style="320" customWidth="1"/>
    <col min="15380" max="15385" width="11.42578125" style="320"/>
    <col min="15386" max="15386" width="14.42578125" style="320" customWidth="1"/>
    <col min="15387" max="15616" width="11.42578125" style="320"/>
    <col min="15617" max="15617" width="15.7109375" style="320" customWidth="1"/>
    <col min="15618" max="15618" width="12.7109375" style="320" customWidth="1"/>
    <col min="15619" max="15634" width="11.42578125" style="320"/>
    <col min="15635" max="15635" width="10.7109375" style="320" customWidth="1"/>
    <col min="15636" max="15641" width="11.42578125" style="320"/>
    <col min="15642" max="15642" width="14.42578125" style="320" customWidth="1"/>
    <col min="15643" max="15872" width="11.42578125" style="320"/>
    <col min="15873" max="15873" width="15.7109375" style="320" customWidth="1"/>
    <col min="15874" max="15874" width="12.7109375" style="320" customWidth="1"/>
    <col min="15875" max="15890" width="11.42578125" style="320"/>
    <col min="15891" max="15891" width="10.7109375" style="320" customWidth="1"/>
    <col min="15892" max="15897" width="11.42578125" style="320"/>
    <col min="15898" max="15898" width="14.42578125" style="320" customWidth="1"/>
    <col min="15899" max="16128" width="11.42578125" style="320"/>
    <col min="16129" max="16129" width="15.7109375" style="320" customWidth="1"/>
    <col min="16130" max="16130" width="12.7109375" style="320" customWidth="1"/>
    <col min="16131" max="16146" width="11.42578125" style="320"/>
    <col min="16147" max="16147" width="10.7109375" style="320" customWidth="1"/>
    <col min="16148" max="16153" width="11.42578125" style="320"/>
    <col min="16154" max="16154" width="14.42578125" style="320" customWidth="1"/>
    <col min="16155" max="16384" width="11.42578125" style="320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349"/>
      <c r="C28" s="349"/>
      <c r="D28" s="349"/>
      <c r="E28" s="349"/>
      <c r="F28" s="349"/>
      <c r="G28" s="349"/>
      <c r="H28" s="349"/>
      <c r="I28" s="43" t="s">
        <v>42</v>
      </c>
      <c r="J28" s="349"/>
      <c r="K28" s="349"/>
      <c r="L28" s="349"/>
    </row>
  </sheetData>
  <hyperlinks>
    <hyperlink ref="I28" location="'EM MUNICIPIO y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79.xml><?xml version="1.0" encoding="utf-8"?>
<worksheet xmlns="http://schemas.openxmlformats.org/spreadsheetml/2006/main" xmlns:r="http://schemas.openxmlformats.org/officeDocument/2006/relationships">
  <sheetPr codeName="Hoja47">
    <tabColor rgb="FF000099"/>
    <pageSetUpPr autoPageBreaks="0" fitToPage="1"/>
  </sheetPr>
  <dimension ref="B1:L51"/>
  <sheetViews>
    <sheetView showGridLines="0" showOutlineSymbols="0" zoomScaleNormal="100" workbookViewId="0"/>
  </sheetViews>
  <sheetFormatPr baseColWidth="10" defaultRowHeight="12.75"/>
  <cols>
    <col min="1" max="1" width="11.42578125" style="320"/>
    <col min="2" max="2" width="28.85546875" style="320" customWidth="1"/>
    <col min="3" max="4" width="12.7109375" style="320" customWidth="1"/>
    <col min="5" max="5" width="10.7109375" style="320" customWidth="1"/>
    <col min="6" max="6" width="11.42578125" style="320"/>
    <col min="7" max="7" width="28.7109375" style="320" customWidth="1"/>
    <col min="8" max="9" width="11.42578125" style="320"/>
    <col min="10" max="10" width="12.28515625" style="320" bestFit="1" customWidth="1"/>
    <col min="11" max="11" width="13.28515625" style="320" customWidth="1"/>
    <col min="12" max="253" width="11.42578125" style="320"/>
    <col min="254" max="254" width="36.7109375" style="320" customWidth="1"/>
    <col min="255" max="255" width="12.7109375" style="320" customWidth="1"/>
    <col min="256" max="256" width="10.7109375" style="320" customWidth="1"/>
    <col min="257" max="257" width="12.7109375" style="320" customWidth="1"/>
    <col min="258" max="259" width="10.7109375" style="320" customWidth="1"/>
    <col min="260" max="266" width="11.42578125" style="320"/>
    <col min="267" max="267" width="13.28515625" style="320" customWidth="1"/>
    <col min="268" max="509" width="11.42578125" style="320"/>
    <col min="510" max="510" width="36.7109375" style="320" customWidth="1"/>
    <col min="511" max="511" width="12.7109375" style="320" customWidth="1"/>
    <col min="512" max="512" width="10.7109375" style="320" customWidth="1"/>
    <col min="513" max="513" width="12.7109375" style="320" customWidth="1"/>
    <col min="514" max="515" width="10.7109375" style="320" customWidth="1"/>
    <col min="516" max="522" width="11.42578125" style="320"/>
    <col min="523" max="523" width="13.28515625" style="320" customWidth="1"/>
    <col min="524" max="765" width="11.42578125" style="320"/>
    <col min="766" max="766" width="36.7109375" style="320" customWidth="1"/>
    <col min="767" max="767" width="12.7109375" style="320" customWidth="1"/>
    <col min="768" max="768" width="10.7109375" style="320" customWidth="1"/>
    <col min="769" max="769" width="12.7109375" style="320" customWidth="1"/>
    <col min="770" max="771" width="10.7109375" style="320" customWidth="1"/>
    <col min="772" max="778" width="11.42578125" style="320"/>
    <col min="779" max="779" width="13.28515625" style="320" customWidth="1"/>
    <col min="780" max="1021" width="11.42578125" style="320"/>
    <col min="1022" max="1022" width="36.7109375" style="320" customWidth="1"/>
    <col min="1023" max="1023" width="12.7109375" style="320" customWidth="1"/>
    <col min="1024" max="1024" width="10.7109375" style="320" customWidth="1"/>
    <col min="1025" max="1025" width="12.7109375" style="320" customWidth="1"/>
    <col min="1026" max="1027" width="10.7109375" style="320" customWidth="1"/>
    <col min="1028" max="1034" width="11.42578125" style="320"/>
    <col min="1035" max="1035" width="13.28515625" style="320" customWidth="1"/>
    <col min="1036" max="1277" width="11.42578125" style="320"/>
    <col min="1278" max="1278" width="36.7109375" style="320" customWidth="1"/>
    <col min="1279" max="1279" width="12.7109375" style="320" customWidth="1"/>
    <col min="1280" max="1280" width="10.7109375" style="320" customWidth="1"/>
    <col min="1281" max="1281" width="12.7109375" style="320" customWidth="1"/>
    <col min="1282" max="1283" width="10.7109375" style="320" customWidth="1"/>
    <col min="1284" max="1290" width="11.42578125" style="320"/>
    <col min="1291" max="1291" width="13.28515625" style="320" customWidth="1"/>
    <col min="1292" max="1533" width="11.42578125" style="320"/>
    <col min="1534" max="1534" width="36.7109375" style="320" customWidth="1"/>
    <col min="1535" max="1535" width="12.7109375" style="320" customWidth="1"/>
    <col min="1536" max="1536" width="10.7109375" style="320" customWidth="1"/>
    <col min="1537" max="1537" width="12.7109375" style="320" customWidth="1"/>
    <col min="1538" max="1539" width="10.7109375" style="320" customWidth="1"/>
    <col min="1540" max="1546" width="11.42578125" style="320"/>
    <col min="1547" max="1547" width="13.28515625" style="320" customWidth="1"/>
    <col min="1548" max="1789" width="11.42578125" style="320"/>
    <col min="1790" max="1790" width="36.7109375" style="320" customWidth="1"/>
    <col min="1791" max="1791" width="12.7109375" style="320" customWidth="1"/>
    <col min="1792" max="1792" width="10.7109375" style="320" customWidth="1"/>
    <col min="1793" max="1793" width="12.7109375" style="320" customWidth="1"/>
    <col min="1794" max="1795" width="10.7109375" style="320" customWidth="1"/>
    <col min="1796" max="1802" width="11.42578125" style="320"/>
    <col min="1803" max="1803" width="13.28515625" style="320" customWidth="1"/>
    <col min="1804" max="2045" width="11.42578125" style="320"/>
    <col min="2046" max="2046" width="36.7109375" style="320" customWidth="1"/>
    <col min="2047" max="2047" width="12.7109375" style="320" customWidth="1"/>
    <col min="2048" max="2048" width="10.7109375" style="320" customWidth="1"/>
    <col min="2049" max="2049" width="12.7109375" style="320" customWidth="1"/>
    <col min="2050" max="2051" width="10.7109375" style="320" customWidth="1"/>
    <col min="2052" max="2058" width="11.42578125" style="320"/>
    <col min="2059" max="2059" width="13.28515625" style="320" customWidth="1"/>
    <col min="2060" max="2301" width="11.42578125" style="320"/>
    <col min="2302" max="2302" width="36.7109375" style="320" customWidth="1"/>
    <col min="2303" max="2303" width="12.7109375" style="320" customWidth="1"/>
    <col min="2304" max="2304" width="10.7109375" style="320" customWidth="1"/>
    <col min="2305" max="2305" width="12.7109375" style="320" customWidth="1"/>
    <col min="2306" max="2307" width="10.7109375" style="320" customWidth="1"/>
    <col min="2308" max="2314" width="11.42578125" style="320"/>
    <col min="2315" max="2315" width="13.28515625" style="320" customWidth="1"/>
    <col min="2316" max="2557" width="11.42578125" style="320"/>
    <col min="2558" max="2558" width="36.7109375" style="320" customWidth="1"/>
    <col min="2559" max="2559" width="12.7109375" style="320" customWidth="1"/>
    <col min="2560" max="2560" width="10.7109375" style="320" customWidth="1"/>
    <col min="2561" max="2561" width="12.7109375" style="320" customWidth="1"/>
    <col min="2562" max="2563" width="10.7109375" style="320" customWidth="1"/>
    <col min="2564" max="2570" width="11.42578125" style="320"/>
    <col min="2571" max="2571" width="13.28515625" style="320" customWidth="1"/>
    <col min="2572" max="2813" width="11.42578125" style="320"/>
    <col min="2814" max="2814" width="36.7109375" style="320" customWidth="1"/>
    <col min="2815" max="2815" width="12.7109375" style="320" customWidth="1"/>
    <col min="2816" max="2816" width="10.7109375" style="320" customWidth="1"/>
    <col min="2817" max="2817" width="12.7109375" style="320" customWidth="1"/>
    <col min="2818" max="2819" width="10.7109375" style="320" customWidth="1"/>
    <col min="2820" max="2826" width="11.42578125" style="320"/>
    <col min="2827" max="2827" width="13.28515625" style="320" customWidth="1"/>
    <col min="2828" max="3069" width="11.42578125" style="320"/>
    <col min="3070" max="3070" width="36.7109375" style="320" customWidth="1"/>
    <col min="3071" max="3071" width="12.7109375" style="320" customWidth="1"/>
    <col min="3072" max="3072" width="10.7109375" style="320" customWidth="1"/>
    <col min="3073" max="3073" width="12.7109375" style="320" customWidth="1"/>
    <col min="3074" max="3075" width="10.7109375" style="320" customWidth="1"/>
    <col min="3076" max="3082" width="11.42578125" style="320"/>
    <col min="3083" max="3083" width="13.28515625" style="320" customWidth="1"/>
    <col min="3084" max="3325" width="11.42578125" style="320"/>
    <col min="3326" max="3326" width="36.7109375" style="320" customWidth="1"/>
    <col min="3327" max="3327" width="12.7109375" style="320" customWidth="1"/>
    <col min="3328" max="3328" width="10.7109375" style="320" customWidth="1"/>
    <col min="3329" max="3329" width="12.7109375" style="320" customWidth="1"/>
    <col min="3330" max="3331" width="10.7109375" style="320" customWidth="1"/>
    <col min="3332" max="3338" width="11.42578125" style="320"/>
    <col min="3339" max="3339" width="13.28515625" style="320" customWidth="1"/>
    <col min="3340" max="3581" width="11.42578125" style="320"/>
    <col min="3582" max="3582" width="36.7109375" style="320" customWidth="1"/>
    <col min="3583" max="3583" width="12.7109375" style="320" customWidth="1"/>
    <col min="3584" max="3584" width="10.7109375" style="320" customWidth="1"/>
    <col min="3585" max="3585" width="12.7109375" style="320" customWidth="1"/>
    <col min="3586" max="3587" width="10.7109375" style="320" customWidth="1"/>
    <col min="3588" max="3594" width="11.42578125" style="320"/>
    <col min="3595" max="3595" width="13.28515625" style="320" customWidth="1"/>
    <col min="3596" max="3837" width="11.42578125" style="320"/>
    <col min="3838" max="3838" width="36.7109375" style="320" customWidth="1"/>
    <col min="3839" max="3839" width="12.7109375" style="320" customWidth="1"/>
    <col min="3840" max="3840" width="10.7109375" style="320" customWidth="1"/>
    <col min="3841" max="3841" width="12.7109375" style="320" customWidth="1"/>
    <col min="3842" max="3843" width="10.7109375" style="320" customWidth="1"/>
    <col min="3844" max="3850" width="11.42578125" style="320"/>
    <col min="3851" max="3851" width="13.28515625" style="320" customWidth="1"/>
    <col min="3852" max="4093" width="11.42578125" style="320"/>
    <col min="4094" max="4094" width="36.7109375" style="320" customWidth="1"/>
    <col min="4095" max="4095" width="12.7109375" style="320" customWidth="1"/>
    <col min="4096" max="4096" width="10.7109375" style="320" customWidth="1"/>
    <col min="4097" max="4097" width="12.7109375" style="320" customWidth="1"/>
    <col min="4098" max="4099" width="10.7109375" style="320" customWidth="1"/>
    <col min="4100" max="4106" width="11.42578125" style="320"/>
    <col min="4107" max="4107" width="13.28515625" style="320" customWidth="1"/>
    <col min="4108" max="4349" width="11.42578125" style="320"/>
    <col min="4350" max="4350" width="36.7109375" style="320" customWidth="1"/>
    <col min="4351" max="4351" width="12.7109375" style="320" customWidth="1"/>
    <col min="4352" max="4352" width="10.7109375" style="320" customWidth="1"/>
    <col min="4353" max="4353" width="12.7109375" style="320" customWidth="1"/>
    <col min="4354" max="4355" width="10.7109375" style="320" customWidth="1"/>
    <col min="4356" max="4362" width="11.42578125" style="320"/>
    <col min="4363" max="4363" width="13.28515625" style="320" customWidth="1"/>
    <col min="4364" max="4605" width="11.42578125" style="320"/>
    <col min="4606" max="4606" width="36.7109375" style="320" customWidth="1"/>
    <col min="4607" max="4607" width="12.7109375" style="320" customWidth="1"/>
    <col min="4608" max="4608" width="10.7109375" style="320" customWidth="1"/>
    <col min="4609" max="4609" width="12.7109375" style="320" customWidth="1"/>
    <col min="4610" max="4611" width="10.7109375" style="320" customWidth="1"/>
    <col min="4612" max="4618" width="11.42578125" style="320"/>
    <col min="4619" max="4619" width="13.28515625" style="320" customWidth="1"/>
    <col min="4620" max="4861" width="11.42578125" style="320"/>
    <col min="4862" max="4862" width="36.7109375" style="320" customWidth="1"/>
    <col min="4863" max="4863" width="12.7109375" style="320" customWidth="1"/>
    <col min="4864" max="4864" width="10.7109375" style="320" customWidth="1"/>
    <col min="4865" max="4865" width="12.7109375" style="320" customWidth="1"/>
    <col min="4866" max="4867" width="10.7109375" style="320" customWidth="1"/>
    <col min="4868" max="4874" width="11.42578125" style="320"/>
    <col min="4875" max="4875" width="13.28515625" style="320" customWidth="1"/>
    <col min="4876" max="5117" width="11.42578125" style="320"/>
    <col min="5118" max="5118" width="36.7109375" style="320" customWidth="1"/>
    <col min="5119" max="5119" width="12.7109375" style="320" customWidth="1"/>
    <col min="5120" max="5120" width="10.7109375" style="320" customWidth="1"/>
    <col min="5121" max="5121" width="12.7109375" style="320" customWidth="1"/>
    <col min="5122" max="5123" width="10.7109375" style="320" customWidth="1"/>
    <col min="5124" max="5130" width="11.42578125" style="320"/>
    <col min="5131" max="5131" width="13.28515625" style="320" customWidth="1"/>
    <col min="5132" max="5373" width="11.42578125" style="320"/>
    <col min="5374" max="5374" width="36.7109375" style="320" customWidth="1"/>
    <col min="5375" max="5375" width="12.7109375" style="320" customWidth="1"/>
    <col min="5376" max="5376" width="10.7109375" style="320" customWidth="1"/>
    <col min="5377" max="5377" width="12.7109375" style="320" customWidth="1"/>
    <col min="5378" max="5379" width="10.7109375" style="320" customWidth="1"/>
    <col min="5380" max="5386" width="11.42578125" style="320"/>
    <col min="5387" max="5387" width="13.28515625" style="320" customWidth="1"/>
    <col min="5388" max="5629" width="11.42578125" style="320"/>
    <col min="5630" max="5630" width="36.7109375" style="320" customWidth="1"/>
    <col min="5631" max="5631" width="12.7109375" style="320" customWidth="1"/>
    <col min="5632" max="5632" width="10.7109375" style="320" customWidth="1"/>
    <col min="5633" max="5633" width="12.7109375" style="320" customWidth="1"/>
    <col min="5634" max="5635" width="10.7109375" style="320" customWidth="1"/>
    <col min="5636" max="5642" width="11.42578125" style="320"/>
    <col min="5643" max="5643" width="13.28515625" style="320" customWidth="1"/>
    <col min="5644" max="5885" width="11.42578125" style="320"/>
    <col min="5886" max="5886" width="36.7109375" style="320" customWidth="1"/>
    <col min="5887" max="5887" width="12.7109375" style="320" customWidth="1"/>
    <col min="5888" max="5888" width="10.7109375" style="320" customWidth="1"/>
    <col min="5889" max="5889" width="12.7109375" style="320" customWidth="1"/>
    <col min="5890" max="5891" width="10.7109375" style="320" customWidth="1"/>
    <col min="5892" max="5898" width="11.42578125" style="320"/>
    <col min="5899" max="5899" width="13.28515625" style="320" customWidth="1"/>
    <col min="5900" max="6141" width="11.42578125" style="320"/>
    <col min="6142" max="6142" width="36.7109375" style="320" customWidth="1"/>
    <col min="6143" max="6143" width="12.7109375" style="320" customWidth="1"/>
    <col min="6144" max="6144" width="10.7109375" style="320" customWidth="1"/>
    <col min="6145" max="6145" width="12.7109375" style="320" customWidth="1"/>
    <col min="6146" max="6147" width="10.7109375" style="320" customWidth="1"/>
    <col min="6148" max="6154" width="11.42578125" style="320"/>
    <col min="6155" max="6155" width="13.28515625" style="320" customWidth="1"/>
    <col min="6156" max="6397" width="11.42578125" style="320"/>
    <col min="6398" max="6398" width="36.7109375" style="320" customWidth="1"/>
    <col min="6399" max="6399" width="12.7109375" style="320" customWidth="1"/>
    <col min="6400" max="6400" width="10.7109375" style="320" customWidth="1"/>
    <col min="6401" max="6401" width="12.7109375" style="320" customWidth="1"/>
    <col min="6402" max="6403" width="10.7109375" style="320" customWidth="1"/>
    <col min="6404" max="6410" width="11.42578125" style="320"/>
    <col min="6411" max="6411" width="13.28515625" style="320" customWidth="1"/>
    <col min="6412" max="6653" width="11.42578125" style="320"/>
    <col min="6654" max="6654" width="36.7109375" style="320" customWidth="1"/>
    <col min="6655" max="6655" width="12.7109375" style="320" customWidth="1"/>
    <col min="6656" max="6656" width="10.7109375" style="320" customWidth="1"/>
    <col min="6657" max="6657" width="12.7109375" style="320" customWidth="1"/>
    <col min="6658" max="6659" width="10.7109375" style="320" customWidth="1"/>
    <col min="6660" max="6666" width="11.42578125" style="320"/>
    <col min="6667" max="6667" width="13.28515625" style="320" customWidth="1"/>
    <col min="6668" max="6909" width="11.42578125" style="320"/>
    <col min="6910" max="6910" width="36.7109375" style="320" customWidth="1"/>
    <col min="6911" max="6911" width="12.7109375" style="320" customWidth="1"/>
    <col min="6912" max="6912" width="10.7109375" style="320" customWidth="1"/>
    <col min="6913" max="6913" width="12.7109375" style="320" customWidth="1"/>
    <col min="6914" max="6915" width="10.7109375" style="320" customWidth="1"/>
    <col min="6916" max="6922" width="11.42578125" style="320"/>
    <col min="6923" max="6923" width="13.28515625" style="320" customWidth="1"/>
    <col min="6924" max="7165" width="11.42578125" style="320"/>
    <col min="7166" max="7166" width="36.7109375" style="320" customWidth="1"/>
    <col min="7167" max="7167" width="12.7109375" style="320" customWidth="1"/>
    <col min="7168" max="7168" width="10.7109375" style="320" customWidth="1"/>
    <col min="7169" max="7169" width="12.7109375" style="320" customWidth="1"/>
    <col min="7170" max="7171" width="10.7109375" style="320" customWidth="1"/>
    <col min="7172" max="7178" width="11.42578125" style="320"/>
    <col min="7179" max="7179" width="13.28515625" style="320" customWidth="1"/>
    <col min="7180" max="7421" width="11.42578125" style="320"/>
    <col min="7422" max="7422" width="36.7109375" style="320" customWidth="1"/>
    <col min="7423" max="7423" width="12.7109375" style="320" customWidth="1"/>
    <col min="7424" max="7424" width="10.7109375" style="320" customWidth="1"/>
    <col min="7425" max="7425" width="12.7109375" style="320" customWidth="1"/>
    <col min="7426" max="7427" width="10.7109375" style="320" customWidth="1"/>
    <col min="7428" max="7434" width="11.42578125" style="320"/>
    <col min="7435" max="7435" width="13.28515625" style="320" customWidth="1"/>
    <col min="7436" max="7677" width="11.42578125" style="320"/>
    <col min="7678" max="7678" width="36.7109375" style="320" customWidth="1"/>
    <col min="7679" max="7679" width="12.7109375" style="320" customWidth="1"/>
    <col min="7680" max="7680" width="10.7109375" style="320" customWidth="1"/>
    <col min="7681" max="7681" width="12.7109375" style="320" customWidth="1"/>
    <col min="7682" max="7683" width="10.7109375" style="320" customWidth="1"/>
    <col min="7684" max="7690" width="11.42578125" style="320"/>
    <col min="7691" max="7691" width="13.28515625" style="320" customWidth="1"/>
    <col min="7692" max="7933" width="11.42578125" style="320"/>
    <col min="7934" max="7934" width="36.7109375" style="320" customWidth="1"/>
    <col min="7935" max="7935" width="12.7109375" style="320" customWidth="1"/>
    <col min="7936" max="7936" width="10.7109375" style="320" customWidth="1"/>
    <col min="7937" max="7937" width="12.7109375" style="320" customWidth="1"/>
    <col min="7938" max="7939" width="10.7109375" style="320" customWidth="1"/>
    <col min="7940" max="7946" width="11.42578125" style="320"/>
    <col min="7947" max="7947" width="13.28515625" style="320" customWidth="1"/>
    <col min="7948" max="8189" width="11.42578125" style="320"/>
    <col min="8190" max="8190" width="36.7109375" style="320" customWidth="1"/>
    <col min="8191" max="8191" width="12.7109375" style="320" customWidth="1"/>
    <col min="8192" max="8192" width="10.7109375" style="320" customWidth="1"/>
    <col min="8193" max="8193" width="12.7109375" style="320" customWidth="1"/>
    <col min="8194" max="8195" width="10.7109375" style="320" customWidth="1"/>
    <col min="8196" max="8202" width="11.42578125" style="320"/>
    <col min="8203" max="8203" width="13.28515625" style="320" customWidth="1"/>
    <col min="8204" max="8445" width="11.42578125" style="320"/>
    <col min="8446" max="8446" width="36.7109375" style="320" customWidth="1"/>
    <col min="8447" max="8447" width="12.7109375" style="320" customWidth="1"/>
    <col min="8448" max="8448" width="10.7109375" style="320" customWidth="1"/>
    <col min="8449" max="8449" width="12.7109375" style="320" customWidth="1"/>
    <col min="8450" max="8451" width="10.7109375" style="320" customWidth="1"/>
    <col min="8452" max="8458" width="11.42578125" style="320"/>
    <col min="8459" max="8459" width="13.28515625" style="320" customWidth="1"/>
    <col min="8460" max="8701" width="11.42578125" style="320"/>
    <col min="8702" max="8702" width="36.7109375" style="320" customWidth="1"/>
    <col min="8703" max="8703" width="12.7109375" style="320" customWidth="1"/>
    <col min="8704" max="8704" width="10.7109375" style="320" customWidth="1"/>
    <col min="8705" max="8705" width="12.7109375" style="320" customWidth="1"/>
    <col min="8706" max="8707" width="10.7109375" style="320" customWidth="1"/>
    <col min="8708" max="8714" width="11.42578125" style="320"/>
    <col min="8715" max="8715" width="13.28515625" style="320" customWidth="1"/>
    <col min="8716" max="8957" width="11.42578125" style="320"/>
    <col min="8958" max="8958" width="36.7109375" style="320" customWidth="1"/>
    <col min="8959" max="8959" width="12.7109375" style="320" customWidth="1"/>
    <col min="8960" max="8960" width="10.7109375" style="320" customWidth="1"/>
    <col min="8961" max="8961" width="12.7109375" style="320" customWidth="1"/>
    <col min="8962" max="8963" width="10.7109375" style="320" customWidth="1"/>
    <col min="8964" max="8970" width="11.42578125" style="320"/>
    <col min="8971" max="8971" width="13.28515625" style="320" customWidth="1"/>
    <col min="8972" max="9213" width="11.42578125" style="320"/>
    <col min="9214" max="9214" width="36.7109375" style="320" customWidth="1"/>
    <col min="9215" max="9215" width="12.7109375" style="320" customWidth="1"/>
    <col min="9216" max="9216" width="10.7109375" style="320" customWidth="1"/>
    <col min="9217" max="9217" width="12.7109375" style="320" customWidth="1"/>
    <col min="9218" max="9219" width="10.7109375" style="320" customWidth="1"/>
    <col min="9220" max="9226" width="11.42578125" style="320"/>
    <col min="9227" max="9227" width="13.28515625" style="320" customWidth="1"/>
    <col min="9228" max="9469" width="11.42578125" style="320"/>
    <col min="9470" max="9470" width="36.7109375" style="320" customWidth="1"/>
    <col min="9471" max="9471" width="12.7109375" style="320" customWidth="1"/>
    <col min="9472" max="9472" width="10.7109375" style="320" customWidth="1"/>
    <col min="9473" max="9473" width="12.7109375" style="320" customWidth="1"/>
    <col min="9474" max="9475" width="10.7109375" style="320" customWidth="1"/>
    <col min="9476" max="9482" width="11.42578125" style="320"/>
    <col min="9483" max="9483" width="13.28515625" style="320" customWidth="1"/>
    <col min="9484" max="9725" width="11.42578125" style="320"/>
    <col min="9726" max="9726" width="36.7109375" style="320" customWidth="1"/>
    <col min="9727" max="9727" width="12.7109375" style="320" customWidth="1"/>
    <col min="9728" max="9728" width="10.7109375" style="320" customWidth="1"/>
    <col min="9729" max="9729" width="12.7109375" style="320" customWidth="1"/>
    <col min="9730" max="9731" width="10.7109375" style="320" customWidth="1"/>
    <col min="9732" max="9738" width="11.42578125" style="320"/>
    <col min="9739" max="9739" width="13.28515625" style="320" customWidth="1"/>
    <col min="9740" max="9981" width="11.42578125" style="320"/>
    <col min="9982" max="9982" width="36.7109375" style="320" customWidth="1"/>
    <col min="9983" max="9983" width="12.7109375" style="320" customWidth="1"/>
    <col min="9984" max="9984" width="10.7109375" style="320" customWidth="1"/>
    <col min="9985" max="9985" width="12.7109375" style="320" customWidth="1"/>
    <col min="9986" max="9987" width="10.7109375" style="320" customWidth="1"/>
    <col min="9988" max="9994" width="11.42578125" style="320"/>
    <col min="9995" max="9995" width="13.28515625" style="320" customWidth="1"/>
    <col min="9996" max="10237" width="11.42578125" style="320"/>
    <col min="10238" max="10238" width="36.7109375" style="320" customWidth="1"/>
    <col min="10239" max="10239" width="12.7109375" style="320" customWidth="1"/>
    <col min="10240" max="10240" width="10.7109375" style="320" customWidth="1"/>
    <col min="10241" max="10241" width="12.7109375" style="320" customWidth="1"/>
    <col min="10242" max="10243" width="10.7109375" style="320" customWidth="1"/>
    <col min="10244" max="10250" width="11.42578125" style="320"/>
    <col min="10251" max="10251" width="13.28515625" style="320" customWidth="1"/>
    <col min="10252" max="10493" width="11.42578125" style="320"/>
    <col min="10494" max="10494" width="36.7109375" style="320" customWidth="1"/>
    <col min="10495" max="10495" width="12.7109375" style="320" customWidth="1"/>
    <col min="10496" max="10496" width="10.7109375" style="320" customWidth="1"/>
    <col min="10497" max="10497" width="12.7109375" style="320" customWidth="1"/>
    <col min="10498" max="10499" width="10.7109375" style="320" customWidth="1"/>
    <col min="10500" max="10506" width="11.42578125" style="320"/>
    <col min="10507" max="10507" width="13.28515625" style="320" customWidth="1"/>
    <col min="10508" max="10749" width="11.42578125" style="320"/>
    <col min="10750" max="10750" width="36.7109375" style="320" customWidth="1"/>
    <col min="10751" max="10751" width="12.7109375" style="320" customWidth="1"/>
    <col min="10752" max="10752" width="10.7109375" style="320" customWidth="1"/>
    <col min="10753" max="10753" width="12.7109375" style="320" customWidth="1"/>
    <col min="10754" max="10755" width="10.7109375" style="320" customWidth="1"/>
    <col min="10756" max="10762" width="11.42578125" style="320"/>
    <col min="10763" max="10763" width="13.28515625" style="320" customWidth="1"/>
    <col min="10764" max="11005" width="11.42578125" style="320"/>
    <col min="11006" max="11006" width="36.7109375" style="320" customWidth="1"/>
    <col min="11007" max="11007" width="12.7109375" style="320" customWidth="1"/>
    <col min="11008" max="11008" width="10.7109375" style="320" customWidth="1"/>
    <col min="11009" max="11009" width="12.7109375" style="320" customWidth="1"/>
    <col min="11010" max="11011" width="10.7109375" style="320" customWidth="1"/>
    <col min="11012" max="11018" width="11.42578125" style="320"/>
    <col min="11019" max="11019" width="13.28515625" style="320" customWidth="1"/>
    <col min="11020" max="11261" width="11.42578125" style="320"/>
    <col min="11262" max="11262" width="36.7109375" style="320" customWidth="1"/>
    <col min="11263" max="11263" width="12.7109375" style="320" customWidth="1"/>
    <col min="11264" max="11264" width="10.7109375" style="320" customWidth="1"/>
    <col min="11265" max="11265" width="12.7109375" style="320" customWidth="1"/>
    <col min="11266" max="11267" width="10.7109375" style="320" customWidth="1"/>
    <col min="11268" max="11274" width="11.42578125" style="320"/>
    <col min="11275" max="11275" width="13.28515625" style="320" customWidth="1"/>
    <col min="11276" max="11517" width="11.42578125" style="320"/>
    <col min="11518" max="11518" width="36.7109375" style="320" customWidth="1"/>
    <col min="11519" max="11519" width="12.7109375" style="320" customWidth="1"/>
    <col min="11520" max="11520" width="10.7109375" style="320" customWidth="1"/>
    <col min="11521" max="11521" width="12.7109375" style="320" customWidth="1"/>
    <col min="11522" max="11523" width="10.7109375" style="320" customWidth="1"/>
    <col min="11524" max="11530" width="11.42578125" style="320"/>
    <col min="11531" max="11531" width="13.28515625" style="320" customWidth="1"/>
    <col min="11532" max="11773" width="11.42578125" style="320"/>
    <col min="11774" max="11774" width="36.7109375" style="320" customWidth="1"/>
    <col min="11775" max="11775" width="12.7109375" style="320" customWidth="1"/>
    <col min="11776" max="11776" width="10.7109375" style="320" customWidth="1"/>
    <col min="11777" max="11777" width="12.7109375" style="320" customWidth="1"/>
    <col min="11778" max="11779" width="10.7109375" style="320" customWidth="1"/>
    <col min="11780" max="11786" width="11.42578125" style="320"/>
    <col min="11787" max="11787" width="13.28515625" style="320" customWidth="1"/>
    <col min="11788" max="12029" width="11.42578125" style="320"/>
    <col min="12030" max="12030" width="36.7109375" style="320" customWidth="1"/>
    <col min="12031" max="12031" width="12.7109375" style="320" customWidth="1"/>
    <col min="12032" max="12032" width="10.7109375" style="320" customWidth="1"/>
    <col min="12033" max="12033" width="12.7109375" style="320" customWidth="1"/>
    <col min="12034" max="12035" width="10.7109375" style="320" customWidth="1"/>
    <col min="12036" max="12042" width="11.42578125" style="320"/>
    <col min="12043" max="12043" width="13.28515625" style="320" customWidth="1"/>
    <col min="12044" max="12285" width="11.42578125" style="320"/>
    <col min="12286" max="12286" width="36.7109375" style="320" customWidth="1"/>
    <col min="12287" max="12287" width="12.7109375" style="320" customWidth="1"/>
    <col min="12288" max="12288" width="10.7109375" style="320" customWidth="1"/>
    <col min="12289" max="12289" width="12.7109375" style="320" customWidth="1"/>
    <col min="12290" max="12291" width="10.7109375" style="320" customWidth="1"/>
    <col min="12292" max="12298" width="11.42578125" style="320"/>
    <col min="12299" max="12299" width="13.28515625" style="320" customWidth="1"/>
    <col min="12300" max="12541" width="11.42578125" style="320"/>
    <col min="12542" max="12542" width="36.7109375" style="320" customWidth="1"/>
    <col min="12543" max="12543" width="12.7109375" style="320" customWidth="1"/>
    <col min="12544" max="12544" width="10.7109375" style="320" customWidth="1"/>
    <col min="12545" max="12545" width="12.7109375" style="320" customWidth="1"/>
    <col min="12546" max="12547" width="10.7109375" style="320" customWidth="1"/>
    <col min="12548" max="12554" width="11.42578125" style="320"/>
    <col min="12555" max="12555" width="13.28515625" style="320" customWidth="1"/>
    <col min="12556" max="12797" width="11.42578125" style="320"/>
    <col min="12798" max="12798" width="36.7109375" style="320" customWidth="1"/>
    <col min="12799" max="12799" width="12.7109375" style="320" customWidth="1"/>
    <col min="12800" max="12800" width="10.7109375" style="320" customWidth="1"/>
    <col min="12801" max="12801" width="12.7109375" style="320" customWidth="1"/>
    <col min="12802" max="12803" width="10.7109375" style="320" customWidth="1"/>
    <col min="12804" max="12810" width="11.42578125" style="320"/>
    <col min="12811" max="12811" width="13.28515625" style="320" customWidth="1"/>
    <col min="12812" max="13053" width="11.42578125" style="320"/>
    <col min="13054" max="13054" width="36.7109375" style="320" customWidth="1"/>
    <col min="13055" max="13055" width="12.7109375" style="320" customWidth="1"/>
    <col min="13056" max="13056" width="10.7109375" style="320" customWidth="1"/>
    <col min="13057" max="13057" width="12.7109375" style="320" customWidth="1"/>
    <col min="13058" max="13059" width="10.7109375" style="320" customWidth="1"/>
    <col min="13060" max="13066" width="11.42578125" style="320"/>
    <col min="13067" max="13067" width="13.28515625" style="320" customWidth="1"/>
    <col min="13068" max="13309" width="11.42578125" style="320"/>
    <col min="13310" max="13310" width="36.7109375" style="320" customWidth="1"/>
    <col min="13311" max="13311" width="12.7109375" style="320" customWidth="1"/>
    <col min="13312" max="13312" width="10.7109375" style="320" customWidth="1"/>
    <col min="13313" max="13313" width="12.7109375" style="320" customWidth="1"/>
    <col min="13314" max="13315" width="10.7109375" style="320" customWidth="1"/>
    <col min="13316" max="13322" width="11.42578125" style="320"/>
    <col min="13323" max="13323" width="13.28515625" style="320" customWidth="1"/>
    <col min="13324" max="13565" width="11.42578125" style="320"/>
    <col min="13566" max="13566" width="36.7109375" style="320" customWidth="1"/>
    <col min="13567" max="13567" width="12.7109375" style="320" customWidth="1"/>
    <col min="13568" max="13568" width="10.7109375" style="320" customWidth="1"/>
    <col min="13569" max="13569" width="12.7109375" style="320" customWidth="1"/>
    <col min="13570" max="13571" width="10.7109375" style="320" customWidth="1"/>
    <col min="13572" max="13578" width="11.42578125" style="320"/>
    <col min="13579" max="13579" width="13.28515625" style="320" customWidth="1"/>
    <col min="13580" max="13821" width="11.42578125" style="320"/>
    <col min="13822" max="13822" width="36.7109375" style="320" customWidth="1"/>
    <col min="13823" max="13823" width="12.7109375" style="320" customWidth="1"/>
    <col min="13824" max="13824" width="10.7109375" style="320" customWidth="1"/>
    <col min="13825" max="13825" width="12.7109375" style="320" customWidth="1"/>
    <col min="13826" max="13827" width="10.7109375" style="320" customWidth="1"/>
    <col min="13828" max="13834" width="11.42578125" style="320"/>
    <col min="13835" max="13835" width="13.28515625" style="320" customWidth="1"/>
    <col min="13836" max="14077" width="11.42578125" style="320"/>
    <col min="14078" max="14078" width="36.7109375" style="320" customWidth="1"/>
    <col min="14079" max="14079" width="12.7109375" style="320" customWidth="1"/>
    <col min="14080" max="14080" width="10.7109375" style="320" customWidth="1"/>
    <col min="14081" max="14081" width="12.7109375" style="320" customWidth="1"/>
    <col min="14082" max="14083" width="10.7109375" style="320" customWidth="1"/>
    <col min="14084" max="14090" width="11.42578125" style="320"/>
    <col min="14091" max="14091" width="13.28515625" style="320" customWidth="1"/>
    <col min="14092" max="14333" width="11.42578125" style="320"/>
    <col min="14334" max="14334" width="36.7109375" style="320" customWidth="1"/>
    <col min="14335" max="14335" width="12.7109375" style="320" customWidth="1"/>
    <col min="14336" max="14336" width="10.7109375" style="320" customWidth="1"/>
    <col min="14337" max="14337" width="12.7109375" style="320" customWidth="1"/>
    <col min="14338" max="14339" width="10.7109375" style="320" customWidth="1"/>
    <col min="14340" max="14346" width="11.42578125" style="320"/>
    <col min="14347" max="14347" width="13.28515625" style="320" customWidth="1"/>
    <col min="14348" max="14589" width="11.42578125" style="320"/>
    <col min="14590" max="14590" width="36.7109375" style="320" customWidth="1"/>
    <col min="14591" max="14591" width="12.7109375" style="320" customWidth="1"/>
    <col min="14592" max="14592" width="10.7109375" style="320" customWidth="1"/>
    <col min="14593" max="14593" width="12.7109375" style="320" customWidth="1"/>
    <col min="14594" max="14595" width="10.7109375" style="320" customWidth="1"/>
    <col min="14596" max="14602" width="11.42578125" style="320"/>
    <col min="14603" max="14603" width="13.28515625" style="320" customWidth="1"/>
    <col min="14604" max="14845" width="11.42578125" style="320"/>
    <col min="14846" max="14846" width="36.7109375" style="320" customWidth="1"/>
    <col min="14847" max="14847" width="12.7109375" style="320" customWidth="1"/>
    <col min="14848" max="14848" width="10.7109375" style="320" customWidth="1"/>
    <col min="14849" max="14849" width="12.7109375" style="320" customWidth="1"/>
    <col min="14850" max="14851" width="10.7109375" style="320" customWidth="1"/>
    <col min="14852" max="14858" width="11.42578125" style="320"/>
    <col min="14859" max="14859" width="13.28515625" style="320" customWidth="1"/>
    <col min="14860" max="15101" width="11.42578125" style="320"/>
    <col min="15102" max="15102" width="36.7109375" style="320" customWidth="1"/>
    <col min="15103" max="15103" width="12.7109375" style="320" customWidth="1"/>
    <col min="15104" max="15104" width="10.7109375" style="320" customWidth="1"/>
    <col min="15105" max="15105" width="12.7109375" style="320" customWidth="1"/>
    <col min="15106" max="15107" width="10.7109375" style="320" customWidth="1"/>
    <col min="15108" max="15114" width="11.42578125" style="320"/>
    <col min="15115" max="15115" width="13.28515625" style="320" customWidth="1"/>
    <col min="15116" max="15357" width="11.42578125" style="320"/>
    <col min="15358" max="15358" width="36.7109375" style="320" customWidth="1"/>
    <col min="15359" max="15359" width="12.7109375" style="320" customWidth="1"/>
    <col min="15360" max="15360" width="10.7109375" style="320" customWidth="1"/>
    <col min="15361" max="15361" width="12.7109375" style="320" customWidth="1"/>
    <col min="15362" max="15363" width="10.7109375" style="320" customWidth="1"/>
    <col min="15364" max="15370" width="11.42578125" style="320"/>
    <col min="15371" max="15371" width="13.28515625" style="320" customWidth="1"/>
    <col min="15372" max="15613" width="11.42578125" style="320"/>
    <col min="15614" max="15614" width="36.7109375" style="320" customWidth="1"/>
    <col min="15615" max="15615" width="12.7109375" style="320" customWidth="1"/>
    <col min="15616" max="15616" width="10.7109375" style="320" customWidth="1"/>
    <col min="15617" max="15617" width="12.7109375" style="320" customWidth="1"/>
    <col min="15618" max="15619" width="10.7109375" style="320" customWidth="1"/>
    <col min="15620" max="15626" width="11.42578125" style="320"/>
    <col min="15627" max="15627" width="13.28515625" style="320" customWidth="1"/>
    <col min="15628" max="15869" width="11.42578125" style="320"/>
    <col min="15870" max="15870" width="36.7109375" style="320" customWidth="1"/>
    <col min="15871" max="15871" width="12.7109375" style="320" customWidth="1"/>
    <col min="15872" max="15872" width="10.7109375" style="320" customWidth="1"/>
    <col min="15873" max="15873" width="12.7109375" style="320" customWidth="1"/>
    <col min="15874" max="15875" width="10.7109375" style="320" customWidth="1"/>
    <col min="15876" max="15882" width="11.42578125" style="320"/>
    <col min="15883" max="15883" width="13.28515625" style="320" customWidth="1"/>
    <col min="15884" max="16125" width="11.42578125" style="320"/>
    <col min="16126" max="16126" width="36.7109375" style="320" customWidth="1"/>
    <col min="16127" max="16127" width="12.7109375" style="320" customWidth="1"/>
    <col min="16128" max="16128" width="10.7109375" style="320" customWidth="1"/>
    <col min="16129" max="16129" width="12.7109375" style="320" customWidth="1"/>
    <col min="16130" max="16131" width="10.7109375" style="320" customWidth="1"/>
    <col min="16132" max="16138" width="11.42578125" style="320"/>
    <col min="16139" max="16139" width="13.28515625" style="320" customWidth="1"/>
    <col min="16140" max="16384" width="11.42578125" style="320"/>
  </cols>
  <sheetData>
    <row r="1" spans="2:10" ht="26.25">
      <c r="B1" s="350"/>
    </row>
    <row r="7" spans="2:10" ht="52.5" customHeight="1">
      <c r="B7" s="644" t="s">
        <v>286</v>
      </c>
      <c r="C7" s="645"/>
      <c r="D7" s="645"/>
      <c r="E7" s="646"/>
      <c r="G7" s="644" t="s">
        <v>287</v>
      </c>
      <c r="H7" s="645"/>
      <c r="I7" s="645"/>
      <c r="J7" s="646"/>
    </row>
    <row r="8" spans="2:10" ht="41.25" customHeight="1">
      <c r="B8" s="322" t="s">
        <v>206</v>
      </c>
      <c r="C8" s="323" t="str">
        <f>actualizaciones!$A$3</f>
        <v>acumulado agosto 2009</v>
      </c>
      <c r="D8" s="323" t="str">
        <f>actualizaciones!$A$2</f>
        <v xml:space="preserve">acumulado agosto 2010 </v>
      </c>
      <c r="E8" s="324" t="s">
        <v>288</v>
      </c>
      <c r="G8" s="322" t="s">
        <v>206</v>
      </c>
      <c r="H8" s="323" t="str">
        <f>actualizaciones!$A$3</f>
        <v>acumulado agosto 2009</v>
      </c>
      <c r="I8" s="323" t="str">
        <f>actualizaciones!$A$2</f>
        <v xml:space="preserve">acumulado agosto 2010 </v>
      </c>
      <c r="J8" s="324" t="s">
        <v>288</v>
      </c>
    </row>
    <row r="9" spans="2:10">
      <c r="B9" s="325" t="s">
        <v>207</v>
      </c>
      <c r="C9" s="351"/>
      <c r="D9" s="351"/>
      <c r="E9" s="352"/>
      <c r="G9" s="325" t="s">
        <v>207</v>
      </c>
      <c r="H9" s="351"/>
      <c r="I9" s="351"/>
      <c r="J9" s="352"/>
    </row>
    <row r="10" spans="2:10">
      <c r="B10" s="353" t="s">
        <v>289</v>
      </c>
      <c r="C10" s="397">
        <v>8.1610270782673204</v>
      </c>
      <c r="D10" s="397">
        <v>7.9442044815796811</v>
      </c>
      <c r="E10" s="414">
        <f>(D10-C10)</f>
        <v>-0.21682259668763937</v>
      </c>
      <c r="G10" s="353" t="s">
        <v>289</v>
      </c>
      <c r="H10" s="397">
        <v>8.1465201853526459</v>
      </c>
      <c r="I10" s="397">
        <v>7.9862856641189621</v>
      </c>
      <c r="J10" s="415">
        <f>(I10-H10)</f>
        <v>-0.16023452123368376</v>
      </c>
    </row>
    <row r="11" spans="2:10">
      <c r="B11" s="325" t="s">
        <v>209</v>
      </c>
      <c r="C11" s="351"/>
      <c r="D11" s="351"/>
      <c r="E11" s="416"/>
      <c r="G11" s="325" t="s">
        <v>209</v>
      </c>
      <c r="H11" s="351"/>
      <c r="I11" s="351"/>
      <c r="J11" s="399"/>
    </row>
    <row r="12" spans="2:10">
      <c r="B12" s="343" t="s">
        <v>210</v>
      </c>
      <c r="C12" s="400">
        <v>7.8948323882364733</v>
      </c>
      <c r="D12" s="400">
        <v>7.6109931659722809</v>
      </c>
      <c r="E12" s="417">
        <f>(D12-C12)</f>
        <v>-0.28383922226419234</v>
      </c>
      <c r="G12" s="343" t="s">
        <v>210</v>
      </c>
      <c r="H12" s="400">
        <v>8.0438882554729627</v>
      </c>
      <c r="I12" s="400">
        <v>7.7574415113682127</v>
      </c>
      <c r="J12" s="418">
        <f t="shared" ref="J12:J16" si="0">(I12-H12)</f>
        <v>-0.28644674410475002</v>
      </c>
    </row>
    <row r="13" spans="2:10">
      <c r="B13" s="343" t="s">
        <v>211</v>
      </c>
      <c r="C13" s="402">
        <v>7.0690239517245654</v>
      </c>
      <c r="D13" s="402">
        <v>6.8482342649293244</v>
      </c>
      <c r="E13" s="419">
        <f t="shared" ref="E13:E16" si="1">(D13-C13)</f>
        <v>-0.22078968679524102</v>
      </c>
      <c r="G13" s="343" t="s">
        <v>211</v>
      </c>
      <c r="H13" s="402">
        <v>7.9493676222596967</v>
      </c>
      <c r="I13" s="402">
        <v>7.89465797411696</v>
      </c>
      <c r="J13" s="420">
        <f t="shared" si="0"/>
        <v>-5.4709648142736711E-2</v>
      </c>
    </row>
    <row r="14" spans="2:10">
      <c r="B14" s="343" t="s">
        <v>212</v>
      </c>
      <c r="C14" s="402">
        <v>7.8846140046894755</v>
      </c>
      <c r="D14" s="402">
        <v>7.6919594648302922</v>
      </c>
      <c r="E14" s="419">
        <f t="shared" si="1"/>
        <v>-0.19265453985918324</v>
      </c>
      <c r="G14" s="343" t="s">
        <v>212</v>
      </c>
      <c r="H14" s="402">
        <v>8.1886525139664812</v>
      </c>
      <c r="I14" s="402">
        <v>7.8374811254377716</v>
      </c>
      <c r="J14" s="420">
        <f t="shared" si="0"/>
        <v>-0.35117138852870955</v>
      </c>
    </row>
    <row r="15" spans="2:10">
      <c r="B15" s="343" t="s">
        <v>213</v>
      </c>
      <c r="C15" s="402">
        <v>8.6268356388141445</v>
      </c>
      <c r="D15" s="402">
        <v>8.0265151839453424</v>
      </c>
      <c r="E15" s="419">
        <f t="shared" si="1"/>
        <v>-0.60032045486880214</v>
      </c>
      <c r="G15" s="343" t="s">
        <v>213</v>
      </c>
      <c r="H15" s="402">
        <v>7.8411345306564488</v>
      </c>
      <c r="I15" s="402">
        <v>7.6245512233469217</v>
      </c>
      <c r="J15" s="420">
        <f t="shared" si="0"/>
        <v>-0.21658330730952713</v>
      </c>
    </row>
    <row r="16" spans="2:10">
      <c r="B16" s="343" t="s">
        <v>214</v>
      </c>
      <c r="C16" s="402">
        <v>7.1713226652201429</v>
      </c>
      <c r="D16" s="402">
        <v>6.9624641584846643</v>
      </c>
      <c r="E16" s="421">
        <f t="shared" si="1"/>
        <v>-0.20885850673547868</v>
      </c>
      <c r="G16" s="343" t="s">
        <v>214</v>
      </c>
      <c r="H16" s="402">
        <v>7.6736585931162358</v>
      </c>
      <c r="I16" s="402">
        <v>6.5783041315163313</v>
      </c>
      <c r="J16" s="422">
        <f t="shared" si="0"/>
        <v>-1.0953544615999045</v>
      </c>
    </row>
    <row r="17" spans="2:12">
      <c r="B17" s="325" t="s">
        <v>215</v>
      </c>
      <c r="C17" s="326"/>
      <c r="D17" s="326"/>
      <c r="E17" s="423"/>
      <c r="G17" s="325" t="s">
        <v>215</v>
      </c>
      <c r="H17" s="326"/>
      <c r="I17" s="326"/>
      <c r="J17" s="406"/>
    </row>
    <row r="18" spans="2:12">
      <c r="B18" s="366" t="s">
        <v>216</v>
      </c>
      <c r="C18" s="404">
        <v>8.6235439840080446</v>
      </c>
      <c r="D18" s="404">
        <v>8.5852953430652086</v>
      </c>
      <c r="E18" s="421">
        <f>(D18-C18)</f>
        <v>-3.8248640942835976E-2</v>
      </c>
      <c r="G18" s="366" t="s">
        <v>216</v>
      </c>
      <c r="H18" s="404">
        <v>8.2226444428441905</v>
      </c>
      <c r="I18" s="404">
        <v>8.1786799178916549</v>
      </c>
      <c r="J18" s="422">
        <f>(I18-H18)</f>
        <v>-4.3964524952535555E-2</v>
      </c>
    </row>
    <row r="19" spans="2:12">
      <c r="B19" s="647" t="s">
        <v>75</v>
      </c>
      <c r="C19" s="648"/>
      <c r="D19" s="648"/>
      <c r="E19" s="649"/>
      <c r="G19" s="647" t="s">
        <v>75</v>
      </c>
      <c r="H19" s="648"/>
      <c r="I19" s="648"/>
      <c r="J19" s="649"/>
    </row>
    <row r="20" spans="2:12" ht="20.100000000000001" customHeight="1" thickBot="1"/>
    <row r="21" spans="2:12" ht="51.75" customHeight="1" thickBot="1">
      <c r="B21" s="644" t="s">
        <v>290</v>
      </c>
      <c r="C21" s="645"/>
      <c r="D21" s="645"/>
      <c r="E21" s="646"/>
      <c r="G21" s="644" t="s">
        <v>291</v>
      </c>
      <c r="H21" s="645"/>
      <c r="I21" s="645"/>
      <c r="J21" s="646"/>
      <c r="L21" s="43" t="s">
        <v>40</v>
      </c>
    </row>
    <row r="22" spans="2:12" ht="33.75" customHeight="1">
      <c r="B22" s="322" t="s">
        <v>206</v>
      </c>
      <c r="C22" s="323" t="str">
        <f>actualizaciones!$A$3</f>
        <v>acumulado agosto 2009</v>
      </c>
      <c r="D22" s="323" t="str">
        <f>actualizaciones!$A$2</f>
        <v xml:space="preserve">acumulado agosto 2010 </v>
      </c>
      <c r="E22" s="324" t="s">
        <v>288</v>
      </c>
      <c r="G22" s="322" t="s">
        <v>206</v>
      </c>
      <c r="H22" s="323" t="str">
        <f>actualizaciones!$A$3</f>
        <v>acumulado agosto 2009</v>
      </c>
      <c r="I22" s="323" t="str">
        <f>actualizaciones!$A$2</f>
        <v xml:space="preserve">acumulado agosto 2010 </v>
      </c>
      <c r="J22" s="324" t="s">
        <v>288</v>
      </c>
    </row>
    <row r="23" spans="2:12">
      <c r="B23" s="325" t="s">
        <v>207</v>
      </c>
      <c r="C23" s="351"/>
      <c r="D23" s="351"/>
      <c r="E23" s="352"/>
      <c r="G23" s="325" t="s">
        <v>207</v>
      </c>
      <c r="H23" s="351"/>
      <c r="I23" s="351"/>
      <c r="J23" s="352"/>
    </row>
    <row r="24" spans="2:12">
      <c r="B24" s="353" t="s">
        <v>289</v>
      </c>
      <c r="C24" s="397">
        <v>7.3937042291467661</v>
      </c>
      <c r="D24" s="397">
        <v>7.2610026419889433</v>
      </c>
      <c r="E24" s="415">
        <f>(D24-C24)</f>
        <v>-0.13270158715782276</v>
      </c>
      <c r="G24" s="353" t="s">
        <v>289</v>
      </c>
      <c r="H24" s="397">
        <v>2.3764330285880133</v>
      </c>
      <c r="I24" s="397">
        <v>2.1079577018663809</v>
      </c>
      <c r="J24" s="415">
        <f>(I24-H24)</f>
        <v>-0.26847532672163243</v>
      </c>
    </row>
    <row r="25" spans="2:12">
      <c r="B25" s="325" t="s">
        <v>209</v>
      </c>
      <c r="C25" s="351"/>
      <c r="D25" s="351"/>
      <c r="E25" s="399"/>
      <c r="G25" s="325" t="s">
        <v>209</v>
      </c>
      <c r="H25" s="351"/>
      <c r="I25" s="351"/>
      <c r="J25" s="399"/>
    </row>
    <row r="26" spans="2:12">
      <c r="B26" s="343" t="s">
        <v>210</v>
      </c>
      <c r="C26" s="400">
        <v>7.1488384803035521</v>
      </c>
      <c r="D26" s="400">
        <v>7.1274322572956548</v>
      </c>
      <c r="E26" s="418">
        <f t="shared" ref="E26:E29" si="2">(D26-C26)</f>
        <v>-2.1406223007897296E-2</v>
      </c>
      <c r="G26" s="343" t="s">
        <v>210</v>
      </c>
      <c r="H26" s="400">
        <v>2.3764330285880133</v>
      </c>
      <c r="I26" s="400">
        <v>2.1079577018663809</v>
      </c>
      <c r="J26" s="418">
        <f t="shared" ref="J26:J30" si="3">(I26-H26)</f>
        <v>-0.26847532672163243</v>
      </c>
    </row>
    <row r="27" spans="2:12">
      <c r="B27" s="343" t="s">
        <v>265</v>
      </c>
      <c r="C27" s="402">
        <v>7.2826367190236656</v>
      </c>
      <c r="D27" s="402">
        <v>7.1896645998248845</v>
      </c>
      <c r="E27" s="420">
        <f t="shared" si="2"/>
        <v>-9.2972119198781122E-2</v>
      </c>
      <c r="G27" s="343" t="s">
        <v>265</v>
      </c>
      <c r="H27" s="402">
        <v>2.2757094506638897</v>
      </c>
      <c r="I27" s="402">
        <v>1.8700301778441886</v>
      </c>
      <c r="J27" s="420">
        <f t="shared" si="3"/>
        <v>-0.40567927281970118</v>
      </c>
    </row>
    <row r="28" spans="2:12">
      <c r="B28" s="343" t="s">
        <v>213</v>
      </c>
      <c r="C28" s="402">
        <v>6.8438039669366058</v>
      </c>
      <c r="D28" s="402">
        <v>7.226000162298142</v>
      </c>
      <c r="E28" s="420">
        <f t="shared" si="2"/>
        <v>0.38219619536153626</v>
      </c>
      <c r="G28" s="343" t="s">
        <v>213</v>
      </c>
      <c r="H28" s="402">
        <v>2.1939873637436644</v>
      </c>
      <c r="I28" s="402">
        <v>2.1350024707626423</v>
      </c>
      <c r="J28" s="420">
        <f t="shared" si="3"/>
        <v>-5.8984892981022163E-2</v>
      </c>
    </row>
    <row r="29" spans="2:12">
      <c r="B29" s="343" t="s">
        <v>214</v>
      </c>
      <c r="C29" s="402">
        <v>3.9162895927601808</v>
      </c>
      <c r="D29" s="402">
        <v>3.7208626491281738</v>
      </c>
      <c r="E29" s="422">
        <f t="shared" si="2"/>
        <v>-0.19542694363200708</v>
      </c>
      <c r="G29" s="343" t="s">
        <v>266</v>
      </c>
      <c r="H29" s="402">
        <v>2.5041835855789345</v>
      </c>
      <c r="I29" s="402">
        <v>2.0613135567356404</v>
      </c>
      <c r="J29" s="420">
        <f t="shared" si="3"/>
        <v>-0.44287002884329407</v>
      </c>
    </row>
    <row r="30" spans="2:12">
      <c r="B30" s="325" t="s">
        <v>215</v>
      </c>
      <c r="C30" s="326"/>
      <c r="D30" s="326"/>
      <c r="E30" s="406"/>
      <c r="G30" s="343" t="s">
        <v>267</v>
      </c>
      <c r="H30" s="402">
        <v>2.9891740176423416</v>
      </c>
      <c r="I30" s="402">
        <v>3.7571455258733422</v>
      </c>
      <c r="J30" s="420">
        <f t="shared" si="3"/>
        <v>0.76797150823100058</v>
      </c>
    </row>
    <row r="31" spans="2:12">
      <c r="B31" s="366" t="s">
        <v>216</v>
      </c>
      <c r="C31" s="404">
        <v>7.873042761141634</v>
      </c>
      <c r="D31" s="404">
        <v>7.5569484051542037</v>
      </c>
      <c r="E31" s="422">
        <f>(D31-C31)</f>
        <v>-0.3160943559874303</v>
      </c>
      <c r="G31" s="325" t="s">
        <v>215</v>
      </c>
      <c r="H31" s="326"/>
      <c r="I31" s="326"/>
      <c r="J31" s="406"/>
    </row>
    <row r="32" spans="2:12">
      <c r="B32" s="647" t="s">
        <v>75</v>
      </c>
      <c r="C32" s="648"/>
      <c r="D32" s="648"/>
      <c r="E32" s="649"/>
      <c r="G32" s="366" t="s">
        <v>216</v>
      </c>
      <c r="H32" s="367" t="s">
        <v>191</v>
      </c>
      <c r="I32" s="367" t="s">
        <v>191</v>
      </c>
      <c r="J32" s="407" t="str">
        <f>IFERROR((I32-H32)/H32,"-")</f>
        <v>-</v>
      </c>
    </row>
    <row r="33" spans="2:11">
      <c r="G33" s="647" t="s">
        <v>75</v>
      </c>
      <c r="H33" s="648"/>
      <c r="I33" s="648"/>
      <c r="J33" s="649"/>
    </row>
    <row r="37" spans="2:11" ht="42" customHeight="1">
      <c r="B37" s="654" t="s">
        <v>292</v>
      </c>
      <c r="C37" s="655"/>
      <c r="D37" s="655"/>
      <c r="E37" s="656"/>
      <c r="G37" s="659" t="s">
        <v>293</v>
      </c>
      <c r="H37" s="660"/>
      <c r="I37" s="660"/>
      <c r="J37" s="660"/>
      <c r="K37" s="661"/>
    </row>
    <row r="38" spans="2:11" ht="27" customHeight="1">
      <c r="B38" s="657"/>
      <c r="C38" s="603"/>
      <c r="D38" s="603"/>
      <c r="E38" s="658"/>
      <c r="G38" s="662" t="str">
        <f>actualizaciones!$A$2</f>
        <v xml:space="preserve">acumulado agosto 2010 </v>
      </c>
      <c r="H38" s="663"/>
      <c r="I38" s="663"/>
      <c r="J38" s="663"/>
      <c r="K38" s="664"/>
    </row>
    <row r="39" spans="2:11" ht="25.5">
      <c r="B39" s="322" t="s">
        <v>206</v>
      </c>
      <c r="C39" s="323" t="str">
        <f>actualizaciones!$A$3</f>
        <v>acumulado agosto 2009</v>
      </c>
      <c r="D39" s="323" t="str">
        <f>actualizaciones!$A$2</f>
        <v xml:space="preserve">acumulado agosto 2010 </v>
      </c>
      <c r="E39" s="324" t="s">
        <v>288</v>
      </c>
      <c r="G39" s="322" t="s">
        <v>206</v>
      </c>
      <c r="H39" s="323" t="s">
        <v>74</v>
      </c>
      <c r="I39" s="324" t="s">
        <v>288</v>
      </c>
      <c r="J39" s="323" t="s">
        <v>234</v>
      </c>
      <c r="K39" s="324" t="s">
        <v>288</v>
      </c>
    </row>
    <row r="40" spans="2:11">
      <c r="B40" s="325" t="s">
        <v>207</v>
      </c>
      <c r="C40" s="351"/>
      <c r="D40" s="351"/>
      <c r="E40" s="352"/>
      <c r="G40" s="325" t="s">
        <v>207</v>
      </c>
      <c r="H40" s="351"/>
      <c r="I40" s="351"/>
      <c r="J40" s="351"/>
      <c r="K40" s="352"/>
    </row>
    <row r="41" spans="2:11">
      <c r="B41" s="353" t="s">
        <v>289</v>
      </c>
      <c r="C41" s="397">
        <v>7.668701574094178</v>
      </c>
      <c r="D41" s="397">
        <v>7.4696014812196978</v>
      </c>
      <c r="E41" s="414">
        <f>($D$41-$C$41)</f>
        <v>-0.19910009287448016</v>
      </c>
      <c r="G41" s="353" t="s">
        <v>289</v>
      </c>
      <c r="H41" s="397">
        <v>8.1465201853526459</v>
      </c>
      <c r="I41" s="415">
        <f>I10-H10</f>
        <v>-0.16023452123368376</v>
      </c>
      <c r="J41" s="397">
        <v>7.4696014812196978</v>
      </c>
      <c r="K41" s="414">
        <f>($D$41-$C$41)</f>
        <v>-0.19910009287448016</v>
      </c>
    </row>
    <row r="42" spans="2:11">
      <c r="B42" s="325" t="s">
        <v>209</v>
      </c>
      <c r="C42" s="351"/>
      <c r="D42" s="351"/>
      <c r="E42" s="416"/>
      <c r="G42" s="325" t="s">
        <v>209</v>
      </c>
      <c r="H42" s="351"/>
      <c r="I42" s="351"/>
      <c r="J42" s="351"/>
      <c r="K42" s="416"/>
    </row>
    <row r="43" spans="2:11">
      <c r="B43" s="343" t="s">
        <v>210</v>
      </c>
      <c r="C43" s="400">
        <v>7.2058174479730237</v>
      </c>
      <c r="D43" s="400">
        <v>6.9941533826857318</v>
      </c>
      <c r="E43" s="417">
        <f>($D$43-$C$43)</f>
        <v>-0.21166406528729187</v>
      </c>
      <c r="G43" s="343" t="s">
        <v>210</v>
      </c>
      <c r="H43" s="400">
        <v>8.0438882554729627</v>
      </c>
      <c r="I43" s="424">
        <f t="shared" ref="I43:I46" si="4">I12-H12</f>
        <v>-0.28644674410475002</v>
      </c>
      <c r="J43" s="400">
        <v>6.9941533826857318</v>
      </c>
      <c r="K43" s="417">
        <f>($D$43-$C$43)</f>
        <v>-0.21166406528729187</v>
      </c>
    </row>
    <row r="44" spans="2:11">
      <c r="B44" s="343" t="s">
        <v>211</v>
      </c>
      <c r="C44" s="402">
        <v>6.8065057879483355</v>
      </c>
      <c r="D44" s="402">
        <v>6.6003191413351541</v>
      </c>
      <c r="E44" s="419">
        <f>($D$44-$C$44)</f>
        <v>-0.20618664661318142</v>
      </c>
      <c r="G44" s="343" t="s">
        <v>211</v>
      </c>
      <c r="H44" s="402">
        <v>7.9493676222596967</v>
      </c>
      <c r="I44" s="674">
        <f t="shared" si="4"/>
        <v>-5.4709648142736711E-2</v>
      </c>
      <c r="J44" s="402">
        <v>6.6003191413351541</v>
      </c>
      <c r="K44" s="419">
        <f>($D$44-$C$44)</f>
        <v>-0.20618664661318142</v>
      </c>
    </row>
    <row r="45" spans="2:11">
      <c r="B45" s="343" t="s">
        <v>212</v>
      </c>
      <c r="C45" s="402">
        <v>7.552476255446039</v>
      </c>
      <c r="D45" s="402">
        <v>7.3608076378719334</v>
      </c>
      <c r="E45" s="419">
        <f>($D$45-$C$45)</f>
        <v>-0.19166861757410558</v>
      </c>
      <c r="G45" s="343" t="s">
        <v>212</v>
      </c>
      <c r="H45" s="402">
        <v>8.1886525139664812</v>
      </c>
      <c r="I45" s="674">
        <f t="shared" si="4"/>
        <v>-0.35117138852870955</v>
      </c>
      <c r="J45" s="402">
        <v>7.3608076378719334</v>
      </c>
      <c r="K45" s="419">
        <f>($D$45-$C$45)</f>
        <v>-0.19166861757410558</v>
      </c>
    </row>
    <row r="46" spans="2:11">
      <c r="B46" s="343" t="s">
        <v>213</v>
      </c>
      <c r="C46" s="402">
        <v>7.1512995374589812</v>
      </c>
      <c r="D46" s="402">
        <v>6.8062739691690686</v>
      </c>
      <c r="E46" s="419">
        <f>($D$46-$C$46)</f>
        <v>-0.3450255682899126</v>
      </c>
      <c r="G46" s="343" t="s">
        <v>213</v>
      </c>
      <c r="H46" s="402">
        <v>7.8411345306564488</v>
      </c>
      <c r="I46" s="425">
        <f t="shared" si="4"/>
        <v>-0.21658330730952713</v>
      </c>
      <c r="J46" s="402">
        <v>6.8062739691690686</v>
      </c>
      <c r="K46" s="419">
        <f>($D$46-$C$46)</f>
        <v>-0.3450255682899126</v>
      </c>
    </row>
    <row r="47" spans="2:11">
      <c r="B47" s="343" t="s">
        <v>266</v>
      </c>
      <c r="C47" s="402">
        <v>3.6567182472805269</v>
      </c>
      <c r="D47" s="402">
        <v>3.3121422482036293</v>
      </c>
      <c r="E47" s="419">
        <f>($D$47-$C$47)</f>
        <v>-0.34457599907689751</v>
      </c>
      <c r="G47" s="343" t="s">
        <v>266</v>
      </c>
      <c r="H47" s="670">
        <v>7.6736585931162358</v>
      </c>
      <c r="I47" s="674">
        <f>I16-H16</f>
        <v>-1.0953544615999045</v>
      </c>
      <c r="J47" s="402">
        <v>3.3121422482036293</v>
      </c>
      <c r="K47" s="419">
        <f>($D$47-$C$47)</f>
        <v>-0.34457599907689751</v>
      </c>
    </row>
    <row r="48" spans="2:11">
      <c r="B48" s="370" t="s">
        <v>267</v>
      </c>
      <c r="C48" s="402">
        <v>5.4203973194813431</v>
      </c>
      <c r="D48" s="402">
        <v>5.5491456834532373</v>
      </c>
      <c r="E48" s="421">
        <f>($D$48-$C$48)</f>
        <v>0.12874836397189426</v>
      </c>
      <c r="G48" s="370" t="s">
        <v>267</v>
      </c>
      <c r="H48" s="671"/>
      <c r="I48" s="675"/>
      <c r="J48" s="402">
        <v>5.5491456834532373</v>
      </c>
      <c r="K48" s="421">
        <f>($D$48-$C$48)</f>
        <v>0.12874836397189426</v>
      </c>
    </row>
    <row r="49" spans="2:11">
      <c r="B49" s="325" t="s">
        <v>215</v>
      </c>
      <c r="C49" s="326"/>
      <c r="D49" s="326"/>
      <c r="E49" s="423"/>
      <c r="G49" s="325" t="s">
        <v>215</v>
      </c>
      <c r="H49" s="326"/>
      <c r="I49" s="326"/>
      <c r="J49" s="326"/>
      <c r="K49" s="423"/>
    </row>
    <row r="50" spans="2:11">
      <c r="B50" s="366" t="s">
        <v>216</v>
      </c>
      <c r="C50" s="404">
        <v>8.3264088123290207</v>
      </c>
      <c r="D50" s="404">
        <v>8.2036398933444179</v>
      </c>
      <c r="E50" s="421">
        <f>($D$50-$C$50)</f>
        <v>-0.12276891898460285</v>
      </c>
      <c r="G50" s="366" t="s">
        <v>216</v>
      </c>
      <c r="H50" s="404">
        <v>8.2226444428441905</v>
      </c>
      <c r="I50" s="422">
        <f>I18-H18</f>
        <v>-4.3964524952535555E-2</v>
      </c>
      <c r="J50" s="404">
        <v>8.2036398933444179</v>
      </c>
      <c r="K50" s="421">
        <f>($D$50-$C$50)</f>
        <v>-0.12276891898460285</v>
      </c>
    </row>
    <row r="51" spans="2:11">
      <c r="B51" s="647" t="s">
        <v>75</v>
      </c>
      <c r="C51" s="648"/>
      <c r="D51" s="648"/>
      <c r="E51" s="649"/>
      <c r="G51" s="647" t="s">
        <v>75</v>
      </c>
      <c r="H51" s="648"/>
      <c r="I51" s="648"/>
      <c r="J51" s="648"/>
      <c r="K51" s="649"/>
    </row>
  </sheetData>
  <mergeCells count="16">
    <mergeCell ref="H47:H48"/>
    <mergeCell ref="I47:I48"/>
    <mergeCell ref="B51:E51"/>
    <mergeCell ref="G51:K51"/>
    <mergeCell ref="B32:E32"/>
    <mergeCell ref="G33:J33"/>
    <mergeCell ref="B37:E38"/>
    <mergeCell ref="G37:K37"/>
    <mergeCell ref="G38:K38"/>
    <mergeCell ref="I44:I45"/>
    <mergeCell ref="B7:E7"/>
    <mergeCell ref="G7:J7"/>
    <mergeCell ref="B19:E19"/>
    <mergeCell ref="G19:J19"/>
    <mergeCell ref="B21:E21"/>
    <mergeCell ref="G21:J21"/>
  </mergeCells>
  <hyperlinks>
    <hyperlink ref="L21" location="'Gráfico EM munic y ca 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colBreaks count="1" manualBreakCount="1">
    <brk id="5" max="4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3:L20"/>
  <sheetViews>
    <sheetView showGridLines="0" showRowColHeaders="0" showOutlineSymbols="0" zoomScaleNormal="100" workbookViewId="0"/>
  </sheetViews>
  <sheetFormatPr baseColWidth="10" defaultRowHeight="12.75"/>
  <cols>
    <col min="1" max="2" width="11.42578125" style="12"/>
    <col min="3" max="3" width="36.7109375" style="12" customWidth="1"/>
    <col min="4" max="4" width="12.7109375" style="12" customWidth="1"/>
    <col min="5" max="5" width="10.7109375" style="12" customWidth="1"/>
    <col min="6" max="6" width="12.7109375" style="12" customWidth="1"/>
    <col min="7" max="8" width="10.7109375" style="12" customWidth="1"/>
    <col min="9" max="15" width="11.42578125" style="12"/>
    <col min="16" max="16" width="13.28515625" style="12" customWidth="1"/>
    <col min="17" max="258" width="11.42578125" style="12"/>
    <col min="259" max="259" width="36.7109375" style="12" customWidth="1"/>
    <col min="260" max="260" width="12.7109375" style="12" customWidth="1"/>
    <col min="261" max="261" width="10.7109375" style="12" customWidth="1"/>
    <col min="262" max="262" width="12.7109375" style="12" customWidth="1"/>
    <col min="263" max="264" width="10.7109375" style="12" customWidth="1"/>
    <col min="265" max="271" width="11.42578125" style="12"/>
    <col min="272" max="272" width="13.28515625" style="12" customWidth="1"/>
    <col min="273" max="514" width="11.42578125" style="12"/>
    <col min="515" max="515" width="36.7109375" style="12" customWidth="1"/>
    <col min="516" max="516" width="12.7109375" style="12" customWidth="1"/>
    <col min="517" max="517" width="10.7109375" style="12" customWidth="1"/>
    <col min="518" max="518" width="12.7109375" style="12" customWidth="1"/>
    <col min="519" max="520" width="10.7109375" style="12" customWidth="1"/>
    <col min="521" max="527" width="11.42578125" style="12"/>
    <col min="528" max="528" width="13.28515625" style="12" customWidth="1"/>
    <col min="529" max="770" width="11.42578125" style="12"/>
    <col min="771" max="771" width="36.7109375" style="12" customWidth="1"/>
    <col min="772" max="772" width="12.7109375" style="12" customWidth="1"/>
    <col min="773" max="773" width="10.7109375" style="12" customWidth="1"/>
    <col min="774" max="774" width="12.7109375" style="12" customWidth="1"/>
    <col min="775" max="776" width="10.7109375" style="12" customWidth="1"/>
    <col min="777" max="783" width="11.42578125" style="12"/>
    <col min="784" max="784" width="13.28515625" style="12" customWidth="1"/>
    <col min="785" max="1026" width="11.42578125" style="12"/>
    <col min="1027" max="1027" width="36.7109375" style="12" customWidth="1"/>
    <col min="1028" max="1028" width="12.7109375" style="12" customWidth="1"/>
    <col min="1029" max="1029" width="10.7109375" style="12" customWidth="1"/>
    <col min="1030" max="1030" width="12.7109375" style="12" customWidth="1"/>
    <col min="1031" max="1032" width="10.7109375" style="12" customWidth="1"/>
    <col min="1033" max="1039" width="11.42578125" style="12"/>
    <col min="1040" max="1040" width="13.28515625" style="12" customWidth="1"/>
    <col min="1041" max="1282" width="11.42578125" style="12"/>
    <col min="1283" max="1283" width="36.7109375" style="12" customWidth="1"/>
    <col min="1284" max="1284" width="12.7109375" style="12" customWidth="1"/>
    <col min="1285" max="1285" width="10.7109375" style="12" customWidth="1"/>
    <col min="1286" max="1286" width="12.7109375" style="12" customWidth="1"/>
    <col min="1287" max="1288" width="10.7109375" style="12" customWidth="1"/>
    <col min="1289" max="1295" width="11.42578125" style="12"/>
    <col min="1296" max="1296" width="13.28515625" style="12" customWidth="1"/>
    <col min="1297" max="1538" width="11.42578125" style="12"/>
    <col min="1539" max="1539" width="36.7109375" style="12" customWidth="1"/>
    <col min="1540" max="1540" width="12.7109375" style="12" customWidth="1"/>
    <col min="1541" max="1541" width="10.7109375" style="12" customWidth="1"/>
    <col min="1542" max="1542" width="12.7109375" style="12" customWidth="1"/>
    <col min="1543" max="1544" width="10.7109375" style="12" customWidth="1"/>
    <col min="1545" max="1551" width="11.42578125" style="12"/>
    <col min="1552" max="1552" width="13.28515625" style="12" customWidth="1"/>
    <col min="1553" max="1794" width="11.42578125" style="12"/>
    <col min="1795" max="1795" width="36.7109375" style="12" customWidth="1"/>
    <col min="1796" max="1796" width="12.7109375" style="12" customWidth="1"/>
    <col min="1797" max="1797" width="10.7109375" style="12" customWidth="1"/>
    <col min="1798" max="1798" width="12.7109375" style="12" customWidth="1"/>
    <col min="1799" max="1800" width="10.7109375" style="12" customWidth="1"/>
    <col min="1801" max="1807" width="11.42578125" style="12"/>
    <col min="1808" max="1808" width="13.28515625" style="12" customWidth="1"/>
    <col min="1809" max="2050" width="11.42578125" style="12"/>
    <col min="2051" max="2051" width="36.7109375" style="12" customWidth="1"/>
    <col min="2052" max="2052" width="12.7109375" style="12" customWidth="1"/>
    <col min="2053" max="2053" width="10.7109375" style="12" customWidth="1"/>
    <col min="2054" max="2054" width="12.7109375" style="12" customWidth="1"/>
    <col min="2055" max="2056" width="10.7109375" style="12" customWidth="1"/>
    <col min="2057" max="2063" width="11.42578125" style="12"/>
    <col min="2064" max="2064" width="13.28515625" style="12" customWidth="1"/>
    <col min="2065" max="2306" width="11.42578125" style="12"/>
    <col min="2307" max="2307" width="36.7109375" style="12" customWidth="1"/>
    <col min="2308" max="2308" width="12.7109375" style="12" customWidth="1"/>
    <col min="2309" max="2309" width="10.7109375" style="12" customWidth="1"/>
    <col min="2310" max="2310" width="12.7109375" style="12" customWidth="1"/>
    <col min="2311" max="2312" width="10.7109375" style="12" customWidth="1"/>
    <col min="2313" max="2319" width="11.42578125" style="12"/>
    <col min="2320" max="2320" width="13.28515625" style="12" customWidth="1"/>
    <col min="2321" max="2562" width="11.42578125" style="12"/>
    <col min="2563" max="2563" width="36.7109375" style="12" customWidth="1"/>
    <col min="2564" max="2564" width="12.7109375" style="12" customWidth="1"/>
    <col min="2565" max="2565" width="10.7109375" style="12" customWidth="1"/>
    <col min="2566" max="2566" width="12.7109375" style="12" customWidth="1"/>
    <col min="2567" max="2568" width="10.7109375" style="12" customWidth="1"/>
    <col min="2569" max="2575" width="11.42578125" style="12"/>
    <col min="2576" max="2576" width="13.28515625" style="12" customWidth="1"/>
    <col min="2577" max="2818" width="11.42578125" style="12"/>
    <col min="2819" max="2819" width="36.7109375" style="12" customWidth="1"/>
    <col min="2820" max="2820" width="12.7109375" style="12" customWidth="1"/>
    <col min="2821" max="2821" width="10.7109375" style="12" customWidth="1"/>
    <col min="2822" max="2822" width="12.7109375" style="12" customWidth="1"/>
    <col min="2823" max="2824" width="10.7109375" style="12" customWidth="1"/>
    <col min="2825" max="2831" width="11.42578125" style="12"/>
    <col min="2832" max="2832" width="13.28515625" style="12" customWidth="1"/>
    <col min="2833" max="3074" width="11.42578125" style="12"/>
    <col min="3075" max="3075" width="36.7109375" style="12" customWidth="1"/>
    <col min="3076" max="3076" width="12.7109375" style="12" customWidth="1"/>
    <col min="3077" max="3077" width="10.7109375" style="12" customWidth="1"/>
    <col min="3078" max="3078" width="12.7109375" style="12" customWidth="1"/>
    <col min="3079" max="3080" width="10.7109375" style="12" customWidth="1"/>
    <col min="3081" max="3087" width="11.42578125" style="12"/>
    <col min="3088" max="3088" width="13.28515625" style="12" customWidth="1"/>
    <col min="3089" max="3330" width="11.42578125" style="12"/>
    <col min="3331" max="3331" width="36.7109375" style="12" customWidth="1"/>
    <col min="3332" max="3332" width="12.7109375" style="12" customWidth="1"/>
    <col min="3333" max="3333" width="10.7109375" style="12" customWidth="1"/>
    <col min="3334" max="3334" width="12.7109375" style="12" customWidth="1"/>
    <col min="3335" max="3336" width="10.7109375" style="12" customWidth="1"/>
    <col min="3337" max="3343" width="11.42578125" style="12"/>
    <col min="3344" max="3344" width="13.28515625" style="12" customWidth="1"/>
    <col min="3345" max="3586" width="11.42578125" style="12"/>
    <col min="3587" max="3587" width="36.7109375" style="12" customWidth="1"/>
    <col min="3588" max="3588" width="12.7109375" style="12" customWidth="1"/>
    <col min="3589" max="3589" width="10.7109375" style="12" customWidth="1"/>
    <col min="3590" max="3590" width="12.7109375" style="12" customWidth="1"/>
    <col min="3591" max="3592" width="10.7109375" style="12" customWidth="1"/>
    <col min="3593" max="3599" width="11.42578125" style="12"/>
    <col min="3600" max="3600" width="13.28515625" style="12" customWidth="1"/>
    <col min="3601" max="3842" width="11.42578125" style="12"/>
    <col min="3843" max="3843" width="36.7109375" style="12" customWidth="1"/>
    <col min="3844" max="3844" width="12.7109375" style="12" customWidth="1"/>
    <col min="3845" max="3845" width="10.7109375" style="12" customWidth="1"/>
    <col min="3846" max="3846" width="12.7109375" style="12" customWidth="1"/>
    <col min="3847" max="3848" width="10.7109375" style="12" customWidth="1"/>
    <col min="3849" max="3855" width="11.42578125" style="12"/>
    <col min="3856" max="3856" width="13.28515625" style="12" customWidth="1"/>
    <col min="3857" max="4098" width="11.42578125" style="12"/>
    <col min="4099" max="4099" width="36.7109375" style="12" customWidth="1"/>
    <col min="4100" max="4100" width="12.7109375" style="12" customWidth="1"/>
    <col min="4101" max="4101" width="10.7109375" style="12" customWidth="1"/>
    <col min="4102" max="4102" width="12.7109375" style="12" customWidth="1"/>
    <col min="4103" max="4104" width="10.7109375" style="12" customWidth="1"/>
    <col min="4105" max="4111" width="11.42578125" style="12"/>
    <col min="4112" max="4112" width="13.28515625" style="12" customWidth="1"/>
    <col min="4113" max="4354" width="11.42578125" style="12"/>
    <col min="4355" max="4355" width="36.7109375" style="12" customWidth="1"/>
    <col min="4356" max="4356" width="12.7109375" style="12" customWidth="1"/>
    <col min="4357" max="4357" width="10.7109375" style="12" customWidth="1"/>
    <col min="4358" max="4358" width="12.7109375" style="12" customWidth="1"/>
    <col min="4359" max="4360" width="10.7109375" style="12" customWidth="1"/>
    <col min="4361" max="4367" width="11.42578125" style="12"/>
    <col min="4368" max="4368" width="13.28515625" style="12" customWidth="1"/>
    <col min="4369" max="4610" width="11.42578125" style="12"/>
    <col min="4611" max="4611" width="36.7109375" style="12" customWidth="1"/>
    <col min="4612" max="4612" width="12.7109375" style="12" customWidth="1"/>
    <col min="4613" max="4613" width="10.7109375" style="12" customWidth="1"/>
    <col min="4614" max="4614" width="12.7109375" style="12" customWidth="1"/>
    <col min="4615" max="4616" width="10.7109375" style="12" customWidth="1"/>
    <col min="4617" max="4623" width="11.42578125" style="12"/>
    <col min="4624" max="4624" width="13.28515625" style="12" customWidth="1"/>
    <col min="4625" max="4866" width="11.42578125" style="12"/>
    <col min="4867" max="4867" width="36.7109375" style="12" customWidth="1"/>
    <col min="4868" max="4868" width="12.7109375" style="12" customWidth="1"/>
    <col min="4869" max="4869" width="10.7109375" style="12" customWidth="1"/>
    <col min="4870" max="4870" width="12.7109375" style="12" customWidth="1"/>
    <col min="4871" max="4872" width="10.7109375" style="12" customWidth="1"/>
    <col min="4873" max="4879" width="11.42578125" style="12"/>
    <col min="4880" max="4880" width="13.28515625" style="12" customWidth="1"/>
    <col min="4881" max="5122" width="11.42578125" style="12"/>
    <col min="5123" max="5123" width="36.7109375" style="12" customWidth="1"/>
    <col min="5124" max="5124" width="12.7109375" style="12" customWidth="1"/>
    <col min="5125" max="5125" width="10.7109375" style="12" customWidth="1"/>
    <col min="5126" max="5126" width="12.7109375" style="12" customWidth="1"/>
    <col min="5127" max="5128" width="10.7109375" style="12" customWidth="1"/>
    <col min="5129" max="5135" width="11.42578125" style="12"/>
    <col min="5136" max="5136" width="13.28515625" style="12" customWidth="1"/>
    <col min="5137" max="5378" width="11.42578125" style="12"/>
    <col min="5379" max="5379" width="36.7109375" style="12" customWidth="1"/>
    <col min="5380" max="5380" width="12.7109375" style="12" customWidth="1"/>
    <col min="5381" max="5381" width="10.7109375" style="12" customWidth="1"/>
    <col min="5382" max="5382" width="12.7109375" style="12" customWidth="1"/>
    <col min="5383" max="5384" width="10.7109375" style="12" customWidth="1"/>
    <col min="5385" max="5391" width="11.42578125" style="12"/>
    <col min="5392" max="5392" width="13.28515625" style="12" customWidth="1"/>
    <col min="5393" max="5634" width="11.42578125" style="12"/>
    <col min="5635" max="5635" width="36.7109375" style="12" customWidth="1"/>
    <col min="5636" max="5636" width="12.7109375" style="12" customWidth="1"/>
    <col min="5637" max="5637" width="10.7109375" style="12" customWidth="1"/>
    <col min="5638" max="5638" width="12.7109375" style="12" customWidth="1"/>
    <col min="5639" max="5640" width="10.7109375" style="12" customWidth="1"/>
    <col min="5641" max="5647" width="11.42578125" style="12"/>
    <col min="5648" max="5648" width="13.28515625" style="12" customWidth="1"/>
    <col min="5649" max="5890" width="11.42578125" style="12"/>
    <col min="5891" max="5891" width="36.7109375" style="12" customWidth="1"/>
    <col min="5892" max="5892" width="12.7109375" style="12" customWidth="1"/>
    <col min="5893" max="5893" width="10.7109375" style="12" customWidth="1"/>
    <col min="5894" max="5894" width="12.7109375" style="12" customWidth="1"/>
    <col min="5895" max="5896" width="10.7109375" style="12" customWidth="1"/>
    <col min="5897" max="5903" width="11.42578125" style="12"/>
    <col min="5904" max="5904" width="13.28515625" style="12" customWidth="1"/>
    <col min="5905" max="6146" width="11.42578125" style="12"/>
    <col min="6147" max="6147" width="36.7109375" style="12" customWidth="1"/>
    <col min="6148" max="6148" width="12.7109375" style="12" customWidth="1"/>
    <col min="6149" max="6149" width="10.7109375" style="12" customWidth="1"/>
    <col min="6150" max="6150" width="12.7109375" style="12" customWidth="1"/>
    <col min="6151" max="6152" width="10.7109375" style="12" customWidth="1"/>
    <col min="6153" max="6159" width="11.42578125" style="12"/>
    <col min="6160" max="6160" width="13.28515625" style="12" customWidth="1"/>
    <col min="6161" max="6402" width="11.42578125" style="12"/>
    <col min="6403" max="6403" width="36.7109375" style="12" customWidth="1"/>
    <col min="6404" max="6404" width="12.7109375" style="12" customWidth="1"/>
    <col min="6405" max="6405" width="10.7109375" style="12" customWidth="1"/>
    <col min="6406" max="6406" width="12.7109375" style="12" customWidth="1"/>
    <col min="6407" max="6408" width="10.7109375" style="12" customWidth="1"/>
    <col min="6409" max="6415" width="11.42578125" style="12"/>
    <col min="6416" max="6416" width="13.28515625" style="12" customWidth="1"/>
    <col min="6417" max="6658" width="11.42578125" style="12"/>
    <col min="6659" max="6659" width="36.7109375" style="12" customWidth="1"/>
    <col min="6660" max="6660" width="12.7109375" style="12" customWidth="1"/>
    <col min="6661" max="6661" width="10.7109375" style="12" customWidth="1"/>
    <col min="6662" max="6662" width="12.7109375" style="12" customWidth="1"/>
    <col min="6663" max="6664" width="10.7109375" style="12" customWidth="1"/>
    <col min="6665" max="6671" width="11.42578125" style="12"/>
    <col min="6672" max="6672" width="13.28515625" style="12" customWidth="1"/>
    <col min="6673" max="6914" width="11.42578125" style="12"/>
    <col min="6915" max="6915" width="36.7109375" style="12" customWidth="1"/>
    <col min="6916" max="6916" width="12.7109375" style="12" customWidth="1"/>
    <col min="6917" max="6917" width="10.7109375" style="12" customWidth="1"/>
    <col min="6918" max="6918" width="12.7109375" style="12" customWidth="1"/>
    <col min="6919" max="6920" width="10.7109375" style="12" customWidth="1"/>
    <col min="6921" max="6927" width="11.42578125" style="12"/>
    <col min="6928" max="6928" width="13.28515625" style="12" customWidth="1"/>
    <col min="6929" max="7170" width="11.42578125" style="12"/>
    <col min="7171" max="7171" width="36.7109375" style="12" customWidth="1"/>
    <col min="7172" max="7172" width="12.7109375" style="12" customWidth="1"/>
    <col min="7173" max="7173" width="10.7109375" style="12" customWidth="1"/>
    <col min="7174" max="7174" width="12.7109375" style="12" customWidth="1"/>
    <col min="7175" max="7176" width="10.7109375" style="12" customWidth="1"/>
    <col min="7177" max="7183" width="11.42578125" style="12"/>
    <col min="7184" max="7184" width="13.28515625" style="12" customWidth="1"/>
    <col min="7185" max="7426" width="11.42578125" style="12"/>
    <col min="7427" max="7427" width="36.7109375" style="12" customWidth="1"/>
    <col min="7428" max="7428" width="12.7109375" style="12" customWidth="1"/>
    <col min="7429" max="7429" width="10.7109375" style="12" customWidth="1"/>
    <col min="7430" max="7430" width="12.7109375" style="12" customWidth="1"/>
    <col min="7431" max="7432" width="10.7109375" style="12" customWidth="1"/>
    <col min="7433" max="7439" width="11.42578125" style="12"/>
    <col min="7440" max="7440" width="13.28515625" style="12" customWidth="1"/>
    <col min="7441" max="7682" width="11.42578125" style="12"/>
    <col min="7683" max="7683" width="36.7109375" style="12" customWidth="1"/>
    <col min="7684" max="7684" width="12.7109375" style="12" customWidth="1"/>
    <col min="7685" max="7685" width="10.7109375" style="12" customWidth="1"/>
    <col min="7686" max="7686" width="12.7109375" style="12" customWidth="1"/>
    <col min="7687" max="7688" width="10.7109375" style="12" customWidth="1"/>
    <col min="7689" max="7695" width="11.42578125" style="12"/>
    <col min="7696" max="7696" width="13.28515625" style="12" customWidth="1"/>
    <col min="7697" max="7938" width="11.42578125" style="12"/>
    <col min="7939" max="7939" width="36.7109375" style="12" customWidth="1"/>
    <col min="7940" max="7940" width="12.7109375" style="12" customWidth="1"/>
    <col min="7941" max="7941" width="10.7109375" style="12" customWidth="1"/>
    <col min="7942" max="7942" width="12.7109375" style="12" customWidth="1"/>
    <col min="7943" max="7944" width="10.7109375" style="12" customWidth="1"/>
    <col min="7945" max="7951" width="11.42578125" style="12"/>
    <col min="7952" max="7952" width="13.28515625" style="12" customWidth="1"/>
    <col min="7953" max="8194" width="11.42578125" style="12"/>
    <col min="8195" max="8195" width="36.7109375" style="12" customWidth="1"/>
    <col min="8196" max="8196" width="12.7109375" style="12" customWidth="1"/>
    <col min="8197" max="8197" width="10.7109375" style="12" customWidth="1"/>
    <col min="8198" max="8198" width="12.7109375" style="12" customWidth="1"/>
    <col min="8199" max="8200" width="10.7109375" style="12" customWidth="1"/>
    <col min="8201" max="8207" width="11.42578125" style="12"/>
    <col min="8208" max="8208" width="13.28515625" style="12" customWidth="1"/>
    <col min="8209" max="8450" width="11.42578125" style="12"/>
    <col min="8451" max="8451" width="36.7109375" style="12" customWidth="1"/>
    <col min="8452" max="8452" width="12.7109375" style="12" customWidth="1"/>
    <col min="8453" max="8453" width="10.7109375" style="12" customWidth="1"/>
    <col min="8454" max="8454" width="12.7109375" style="12" customWidth="1"/>
    <col min="8455" max="8456" width="10.7109375" style="12" customWidth="1"/>
    <col min="8457" max="8463" width="11.42578125" style="12"/>
    <col min="8464" max="8464" width="13.28515625" style="12" customWidth="1"/>
    <col min="8465" max="8706" width="11.42578125" style="12"/>
    <col min="8707" max="8707" width="36.7109375" style="12" customWidth="1"/>
    <col min="8708" max="8708" width="12.7109375" style="12" customWidth="1"/>
    <col min="8709" max="8709" width="10.7109375" style="12" customWidth="1"/>
    <col min="8710" max="8710" width="12.7109375" style="12" customWidth="1"/>
    <col min="8711" max="8712" width="10.7109375" style="12" customWidth="1"/>
    <col min="8713" max="8719" width="11.42578125" style="12"/>
    <col min="8720" max="8720" width="13.28515625" style="12" customWidth="1"/>
    <col min="8721" max="8962" width="11.42578125" style="12"/>
    <col min="8963" max="8963" width="36.7109375" style="12" customWidth="1"/>
    <col min="8964" max="8964" width="12.7109375" style="12" customWidth="1"/>
    <col min="8965" max="8965" width="10.7109375" style="12" customWidth="1"/>
    <col min="8966" max="8966" width="12.7109375" style="12" customWidth="1"/>
    <col min="8967" max="8968" width="10.7109375" style="12" customWidth="1"/>
    <col min="8969" max="8975" width="11.42578125" style="12"/>
    <col min="8976" max="8976" width="13.28515625" style="12" customWidth="1"/>
    <col min="8977" max="9218" width="11.42578125" style="12"/>
    <col min="9219" max="9219" width="36.7109375" style="12" customWidth="1"/>
    <col min="9220" max="9220" width="12.7109375" style="12" customWidth="1"/>
    <col min="9221" max="9221" width="10.7109375" style="12" customWidth="1"/>
    <col min="9222" max="9222" width="12.7109375" style="12" customWidth="1"/>
    <col min="9223" max="9224" width="10.7109375" style="12" customWidth="1"/>
    <col min="9225" max="9231" width="11.42578125" style="12"/>
    <col min="9232" max="9232" width="13.28515625" style="12" customWidth="1"/>
    <col min="9233" max="9474" width="11.42578125" style="12"/>
    <col min="9475" max="9475" width="36.7109375" style="12" customWidth="1"/>
    <col min="9476" max="9476" width="12.7109375" style="12" customWidth="1"/>
    <col min="9477" max="9477" width="10.7109375" style="12" customWidth="1"/>
    <col min="9478" max="9478" width="12.7109375" style="12" customWidth="1"/>
    <col min="9479" max="9480" width="10.7109375" style="12" customWidth="1"/>
    <col min="9481" max="9487" width="11.42578125" style="12"/>
    <col min="9488" max="9488" width="13.28515625" style="12" customWidth="1"/>
    <col min="9489" max="9730" width="11.42578125" style="12"/>
    <col min="9731" max="9731" width="36.7109375" style="12" customWidth="1"/>
    <col min="9732" max="9732" width="12.7109375" style="12" customWidth="1"/>
    <col min="9733" max="9733" width="10.7109375" style="12" customWidth="1"/>
    <col min="9734" max="9734" width="12.7109375" style="12" customWidth="1"/>
    <col min="9735" max="9736" width="10.7109375" style="12" customWidth="1"/>
    <col min="9737" max="9743" width="11.42578125" style="12"/>
    <col min="9744" max="9744" width="13.28515625" style="12" customWidth="1"/>
    <col min="9745" max="9986" width="11.42578125" style="12"/>
    <col min="9987" max="9987" width="36.7109375" style="12" customWidth="1"/>
    <col min="9988" max="9988" width="12.7109375" style="12" customWidth="1"/>
    <col min="9989" max="9989" width="10.7109375" style="12" customWidth="1"/>
    <col min="9990" max="9990" width="12.7109375" style="12" customWidth="1"/>
    <col min="9991" max="9992" width="10.7109375" style="12" customWidth="1"/>
    <col min="9993" max="9999" width="11.42578125" style="12"/>
    <col min="10000" max="10000" width="13.28515625" style="12" customWidth="1"/>
    <col min="10001" max="10242" width="11.42578125" style="12"/>
    <col min="10243" max="10243" width="36.7109375" style="12" customWidth="1"/>
    <col min="10244" max="10244" width="12.7109375" style="12" customWidth="1"/>
    <col min="10245" max="10245" width="10.7109375" style="12" customWidth="1"/>
    <col min="10246" max="10246" width="12.7109375" style="12" customWidth="1"/>
    <col min="10247" max="10248" width="10.7109375" style="12" customWidth="1"/>
    <col min="10249" max="10255" width="11.42578125" style="12"/>
    <col min="10256" max="10256" width="13.28515625" style="12" customWidth="1"/>
    <col min="10257" max="10498" width="11.42578125" style="12"/>
    <col min="10499" max="10499" width="36.7109375" style="12" customWidth="1"/>
    <col min="10500" max="10500" width="12.7109375" style="12" customWidth="1"/>
    <col min="10501" max="10501" width="10.7109375" style="12" customWidth="1"/>
    <col min="10502" max="10502" width="12.7109375" style="12" customWidth="1"/>
    <col min="10503" max="10504" width="10.7109375" style="12" customWidth="1"/>
    <col min="10505" max="10511" width="11.42578125" style="12"/>
    <col min="10512" max="10512" width="13.28515625" style="12" customWidth="1"/>
    <col min="10513" max="10754" width="11.42578125" style="12"/>
    <col min="10755" max="10755" width="36.7109375" style="12" customWidth="1"/>
    <col min="10756" max="10756" width="12.7109375" style="12" customWidth="1"/>
    <col min="10757" max="10757" width="10.7109375" style="12" customWidth="1"/>
    <col min="10758" max="10758" width="12.7109375" style="12" customWidth="1"/>
    <col min="10759" max="10760" width="10.7109375" style="12" customWidth="1"/>
    <col min="10761" max="10767" width="11.42578125" style="12"/>
    <col min="10768" max="10768" width="13.28515625" style="12" customWidth="1"/>
    <col min="10769" max="11010" width="11.42578125" style="12"/>
    <col min="11011" max="11011" width="36.7109375" style="12" customWidth="1"/>
    <col min="11012" max="11012" width="12.7109375" style="12" customWidth="1"/>
    <col min="11013" max="11013" width="10.7109375" style="12" customWidth="1"/>
    <col min="11014" max="11014" width="12.7109375" style="12" customWidth="1"/>
    <col min="11015" max="11016" width="10.7109375" style="12" customWidth="1"/>
    <col min="11017" max="11023" width="11.42578125" style="12"/>
    <col min="11024" max="11024" width="13.28515625" style="12" customWidth="1"/>
    <col min="11025" max="11266" width="11.42578125" style="12"/>
    <col min="11267" max="11267" width="36.7109375" style="12" customWidth="1"/>
    <col min="11268" max="11268" width="12.7109375" style="12" customWidth="1"/>
    <col min="11269" max="11269" width="10.7109375" style="12" customWidth="1"/>
    <col min="11270" max="11270" width="12.7109375" style="12" customWidth="1"/>
    <col min="11271" max="11272" width="10.7109375" style="12" customWidth="1"/>
    <col min="11273" max="11279" width="11.42578125" style="12"/>
    <col min="11280" max="11280" width="13.28515625" style="12" customWidth="1"/>
    <col min="11281" max="11522" width="11.42578125" style="12"/>
    <col min="11523" max="11523" width="36.7109375" style="12" customWidth="1"/>
    <col min="11524" max="11524" width="12.7109375" style="12" customWidth="1"/>
    <col min="11525" max="11525" width="10.7109375" style="12" customWidth="1"/>
    <col min="11526" max="11526" width="12.7109375" style="12" customWidth="1"/>
    <col min="11527" max="11528" width="10.7109375" style="12" customWidth="1"/>
    <col min="11529" max="11535" width="11.42578125" style="12"/>
    <col min="11536" max="11536" width="13.28515625" style="12" customWidth="1"/>
    <col min="11537" max="11778" width="11.42578125" style="12"/>
    <col min="11779" max="11779" width="36.7109375" style="12" customWidth="1"/>
    <col min="11780" max="11780" width="12.7109375" style="12" customWidth="1"/>
    <col min="11781" max="11781" width="10.7109375" style="12" customWidth="1"/>
    <col min="11782" max="11782" width="12.7109375" style="12" customWidth="1"/>
    <col min="11783" max="11784" width="10.7109375" style="12" customWidth="1"/>
    <col min="11785" max="11791" width="11.42578125" style="12"/>
    <col min="11792" max="11792" width="13.28515625" style="12" customWidth="1"/>
    <col min="11793" max="12034" width="11.42578125" style="12"/>
    <col min="12035" max="12035" width="36.7109375" style="12" customWidth="1"/>
    <col min="12036" max="12036" width="12.7109375" style="12" customWidth="1"/>
    <col min="12037" max="12037" width="10.7109375" style="12" customWidth="1"/>
    <col min="12038" max="12038" width="12.7109375" style="12" customWidth="1"/>
    <col min="12039" max="12040" width="10.7109375" style="12" customWidth="1"/>
    <col min="12041" max="12047" width="11.42578125" style="12"/>
    <col min="12048" max="12048" width="13.28515625" style="12" customWidth="1"/>
    <col min="12049" max="12290" width="11.42578125" style="12"/>
    <col min="12291" max="12291" width="36.7109375" style="12" customWidth="1"/>
    <col min="12292" max="12292" width="12.7109375" style="12" customWidth="1"/>
    <col min="12293" max="12293" width="10.7109375" style="12" customWidth="1"/>
    <col min="12294" max="12294" width="12.7109375" style="12" customWidth="1"/>
    <col min="12295" max="12296" width="10.7109375" style="12" customWidth="1"/>
    <col min="12297" max="12303" width="11.42578125" style="12"/>
    <col min="12304" max="12304" width="13.28515625" style="12" customWidth="1"/>
    <col min="12305" max="12546" width="11.42578125" style="12"/>
    <col min="12547" max="12547" width="36.7109375" style="12" customWidth="1"/>
    <col min="12548" max="12548" width="12.7109375" style="12" customWidth="1"/>
    <col min="12549" max="12549" width="10.7109375" style="12" customWidth="1"/>
    <col min="12550" max="12550" width="12.7109375" style="12" customWidth="1"/>
    <col min="12551" max="12552" width="10.7109375" style="12" customWidth="1"/>
    <col min="12553" max="12559" width="11.42578125" style="12"/>
    <col min="12560" max="12560" width="13.28515625" style="12" customWidth="1"/>
    <col min="12561" max="12802" width="11.42578125" style="12"/>
    <col min="12803" max="12803" width="36.7109375" style="12" customWidth="1"/>
    <col min="12804" max="12804" width="12.7109375" style="12" customWidth="1"/>
    <col min="12805" max="12805" width="10.7109375" style="12" customWidth="1"/>
    <col min="12806" max="12806" width="12.7109375" style="12" customWidth="1"/>
    <col min="12807" max="12808" width="10.7109375" style="12" customWidth="1"/>
    <col min="12809" max="12815" width="11.42578125" style="12"/>
    <col min="12816" max="12816" width="13.28515625" style="12" customWidth="1"/>
    <col min="12817" max="13058" width="11.42578125" style="12"/>
    <col min="13059" max="13059" width="36.7109375" style="12" customWidth="1"/>
    <col min="13060" max="13060" width="12.7109375" style="12" customWidth="1"/>
    <col min="13061" max="13061" width="10.7109375" style="12" customWidth="1"/>
    <col min="13062" max="13062" width="12.7109375" style="12" customWidth="1"/>
    <col min="13063" max="13064" width="10.7109375" style="12" customWidth="1"/>
    <col min="13065" max="13071" width="11.42578125" style="12"/>
    <col min="13072" max="13072" width="13.28515625" style="12" customWidth="1"/>
    <col min="13073" max="13314" width="11.42578125" style="12"/>
    <col min="13315" max="13315" width="36.7109375" style="12" customWidth="1"/>
    <col min="13316" max="13316" width="12.7109375" style="12" customWidth="1"/>
    <col min="13317" max="13317" width="10.7109375" style="12" customWidth="1"/>
    <col min="13318" max="13318" width="12.7109375" style="12" customWidth="1"/>
    <col min="13319" max="13320" width="10.7109375" style="12" customWidth="1"/>
    <col min="13321" max="13327" width="11.42578125" style="12"/>
    <col min="13328" max="13328" width="13.28515625" style="12" customWidth="1"/>
    <col min="13329" max="13570" width="11.42578125" style="12"/>
    <col min="13571" max="13571" width="36.7109375" style="12" customWidth="1"/>
    <col min="13572" max="13572" width="12.7109375" style="12" customWidth="1"/>
    <col min="13573" max="13573" width="10.7109375" style="12" customWidth="1"/>
    <col min="13574" max="13574" width="12.7109375" style="12" customWidth="1"/>
    <col min="13575" max="13576" width="10.7109375" style="12" customWidth="1"/>
    <col min="13577" max="13583" width="11.42578125" style="12"/>
    <col min="13584" max="13584" width="13.28515625" style="12" customWidth="1"/>
    <col min="13585" max="13826" width="11.42578125" style="12"/>
    <col min="13827" max="13827" width="36.7109375" style="12" customWidth="1"/>
    <col min="13828" max="13828" width="12.7109375" style="12" customWidth="1"/>
    <col min="13829" max="13829" width="10.7109375" style="12" customWidth="1"/>
    <col min="13830" max="13830" width="12.7109375" style="12" customWidth="1"/>
    <col min="13831" max="13832" width="10.7109375" style="12" customWidth="1"/>
    <col min="13833" max="13839" width="11.42578125" style="12"/>
    <col min="13840" max="13840" width="13.28515625" style="12" customWidth="1"/>
    <col min="13841" max="14082" width="11.42578125" style="12"/>
    <col min="14083" max="14083" width="36.7109375" style="12" customWidth="1"/>
    <col min="14084" max="14084" width="12.7109375" style="12" customWidth="1"/>
    <col min="14085" max="14085" width="10.7109375" style="12" customWidth="1"/>
    <col min="14086" max="14086" width="12.7109375" style="12" customWidth="1"/>
    <col min="14087" max="14088" width="10.7109375" style="12" customWidth="1"/>
    <col min="14089" max="14095" width="11.42578125" style="12"/>
    <col min="14096" max="14096" width="13.28515625" style="12" customWidth="1"/>
    <col min="14097" max="14338" width="11.42578125" style="12"/>
    <col min="14339" max="14339" width="36.7109375" style="12" customWidth="1"/>
    <col min="14340" max="14340" width="12.7109375" style="12" customWidth="1"/>
    <col min="14341" max="14341" width="10.7109375" style="12" customWidth="1"/>
    <col min="14342" max="14342" width="12.7109375" style="12" customWidth="1"/>
    <col min="14343" max="14344" width="10.7109375" style="12" customWidth="1"/>
    <col min="14345" max="14351" width="11.42578125" style="12"/>
    <col min="14352" max="14352" width="13.28515625" style="12" customWidth="1"/>
    <col min="14353" max="14594" width="11.42578125" style="12"/>
    <col min="14595" max="14595" width="36.7109375" style="12" customWidth="1"/>
    <col min="14596" max="14596" width="12.7109375" style="12" customWidth="1"/>
    <col min="14597" max="14597" width="10.7109375" style="12" customWidth="1"/>
    <col min="14598" max="14598" width="12.7109375" style="12" customWidth="1"/>
    <col min="14599" max="14600" width="10.7109375" style="12" customWidth="1"/>
    <col min="14601" max="14607" width="11.42578125" style="12"/>
    <col min="14608" max="14608" width="13.28515625" style="12" customWidth="1"/>
    <col min="14609" max="14850" width="11.42578125" style="12"/>
    <col min="14851" max="14851" width="36.7109375" style="12" customWidth="1"/>
    <col min="14852" max="14852" width="12.7109375" style="12" customWidth="1"/>
    <col min="14853" max="14853" width="10.7109375" style="12" customWidth="1"/>
    <col min="14854" max="14854" width="12.7109375" style="12" customWidth="1"/>
    <col min="14855" max="14856" width="10.7109375" style="12" customWidth="1"/>
    <col min="14857" max="14863" width="11.42578125" style="12"/>
    <col min="14864" max="14864" width="13.28515625" style="12" customWidth="1"/>
    <col min="14865" max="15106" width="11.42578125" style="12"/>
    <col min="15107" max="15107" width="36.7109375" style="12" customWidth="1"/>
    <col min="15108" max="15108" width="12.7109375" style="12" customWidth="1"/>
    <col min="15109" max="15109" width="10.7109375" style="12" customWidth="1"/>
    <col min="15110" max="15110" width="12.7109375" style="12" customWidth="1"/>
    <col min="15111" max="15112" width="10.7109375" style="12" customWidth="1"/>
    <col min="15113" max="15119" width="11.42578125" style="12"/>
    <col min="15120" max="15120" width="13.28515625" style="12" customWidth="1"/>
    <col min="15121" max="15362" width="11.42578125" style="12"/>
    <col min="15363" max="15363" width="36.7109375" style="12" customWidth="1"/>
    <col min="15364" max="15364" width="12.7109375" style="12" customWidth="1"/>
    <col min="15365" max="15365" width="10.7109375" style="12" customWidth="1"/>
    <col min="15366" max="15366" width="12.7109375" style="12" customWidth="1"/>
    <col min="15367" max="15368" width="10.7109375" style="12" customWidth="1"/>
    <col min="15369" max="15375" width="11.42578125" style="12"/>
    <col min="15376" max="15376" width="13.28515625" style="12" customWidth="1"/>
    <col min="15377" max="15618" width="11.42578125" style="12"/>
    <col min="15619" max="15619" width="36.7109375" style="12" customWidth="1"/>
    <col min="15620" max="15620" width="12.7109375" style="12" customWidth="1"/>
    <col min="15621" max="15621" width="10.7109375" style="12" customWidth="1"/>
    <col min="15622" max="15622" width="12.7109375" style="12" customWidth="1"/>
    <col min="15623" max="15624" width="10.7109375" style="12" customWidth="1"/>
    <col min="15625" max="15631" width="11.42578125" style="12"/>
    <col min="15632" max="15632" width="13.28515625" style="12" customWidth="1"/>
    <col min="15633" max="15874" width="11.42578125" style="12"/>
    <col min="15875" max="15875" width="36.7109375" style="12" customWidth="1"/>
    <col min="15876" max="15876" width="12.7109375" style="12" customWidth="1"/>
    <col min="15877" max="15877" width="10.7109375" style="12" customWidth="1"/>
    <col min="15878" max="15878" width="12.7109375" style="12" customWidth="1"/>
    <col min="15879" max="15880" width="10.7109375" style="12" customWidth="1"/>
    <col min="15881" max="15887" width="11.42578125" style="12"/>
    <col min="15888" max="15888" width="13.28515625" style="12" customWidth="1"/>
    <col min="15889" max="16130" width="11.42578125" style="12"/>
    <col min="16131" max="16131" width="36.7109375" style="12" customWidth="1"/>
    <col min="16132" max="16132" width="12.7109375" style="12" customWidth="1"/>
    <col min="16133" max="16133" width="10.7109375" style="12" customWidth="1"/>
    <col min="16134" max="16134" width="12.7109375" style="12" customWidth="1"/>
    <col min="16135" max="16136" width="10.7109375" style="12" customWidth="1"/>
    <col min="16137" max="16143" width="11.42578125" style="12"/>
    <col min="16144" max="16144" width="13.28515625" style="12" customWidth="1"/>
    <col min="16145" max="16384" width="11.42578125" style="12"/>
  </cols>
  <sheetData>
    <row r="3" spans="3:8" ht="24" customHeight="1">
      <c r="C3" s="552" t="s">
        <v>70</v>
      </c>
      <c r="D3" s="553"/>
      <c r="E3" s="553"/>
      <c r="F3" s="553"/>
      <c r="G3" s="553"/>
      <c r="H3" s="554"/>
    </row>
    <row r="4" spans="3:8" ht="22.5">
      <c r="C4" s="14" t="s">
        <v>71</v>
      </c>
      <c r="D4" s="15" t="str">
        <f>actualizaciones!A3</f>
        <v>acumulado agosto 2009</v>
      </c>
      <c r="E4" s="16" t="s">
        <v>18</v>
      </c>
      <c r="F4" s="15" t="str">
        <f>actualizaciones!A2</f>
        <v xml:space="preserve">acumulado agosto 2010 </v>
      </c>
      <c r="G4" s="16" t="s">
        <v>18</v>
      </c>
      <c r="H4" s="16" t="s">
        <v>19</v>
      </c>
    </row>
    <row r="5" spans="3:8" ht="15" customHeight="1">
      <c r="C5" s="64" t="s">
        <v>72</v>
      </c>
      <c r="D5" s="65"/>
      <c r="E5" s="65"/>
      <c r="F5" s="65"/>
      <c r="G5" s="65"/>
      <c r="H5" s="66"/>
    </row>
    <row r="6" spans="3:8" ht="15" customHeight="1">
      <c r="C6" s="67" t="s">
        <v>20</v>
      </c>
      <c r="D6" s="18">
        <v>3196378</v>
      </c>
      <c r="E6" s="19">
        <f>D6/D6</f>
        <v>1</v>
      </c>
      <c r="F6" s="18">
        <v>3231391</v>
      </c>
      <c r="G6" s="19">
        <f>F6/F6</f>
        <v>1</v>
      </c>
      <c r="H6" s="68">
        <f>(F6-D6)/D6</f>
        <v>1.0953961014623427E-2</v>
      </c>
    </row>
    <row r="7" spans="3:8">
      <c r="C7" s="69" t="s">
        <v>21</v>
      </c>
      <c r="D7" s="70">
        <v>1876046</v>
      </c>
      <c r="E7" s="71">
        <f>D7/D6</f>
        <v>0.58692870492789029</v>
      </c>
      <c r="F7" s="70">
        <v>1961134</v>
      </c>
      <c r="G7" s="71">
        <f>F7/F6</f>
        <v>0.60690086714978164</v>
      </c>
      <c r="H7" s="72">
        <f>(F7-D7)/D7</f>
        <v>4.5354964643724086E-2</v>
      </c>
    </row>
    <row r="8" spans="3:8">
      <c r="C8" s="69" t="s">
        <v>22</v>
      </c>
      <c r="D8" s="70">
        <v>1320332</v>
      </c>
      <c r="E8" s="71">
        <f>D8/D6</f>
        <v>0.41307129507210977</v>
      </c>
      <c r="F8" s="70">
        <v>1270257</v>
      </c>
      <c r="G8" s="71">
        <f>F8/F6</f>
        <v>0.39309913285021836</v>
      </c>
      <c r="H8" s="72">
        <f>(F8-D8)/D8</f>
        <v>-3.7926067080098033E-2</v>
      </c>
    </row>
    <row r="9" spans="3:8" ht="15" customHeight="1">
      <c r="C9" s="64" t="s">
        <v>73</v>
      </c>
      <c r="D9" s="73"/>
      <c r="E9" s="73"/>
      <c r="F9" s="73"/>
      <c r="G9" s="73"/>
      <c r="H9" s="74"/>
    </row>
    <row r="10" spans="3:8">
      <c r="C10" s="75" t="s">
        <v>20</v>
      </c>
      <c r="D10" s="22">
        <v>2480999</v>
      </c>
      <c r="E10" s="76">
        <f>D10/D10</f>
        <v>1</v>
      </c>
      <c r="F10" s="22">
        <v>2560602</v>
      </c>
      <c r="G10" s="76">
        <f>F10/F10</f>
        <v>1</v>
      </c>
      <c r="H10" s="23">
        <f>(F10-D10)/D10</f>
        <v>3.2085059284586569E-2</v>
      </c>
    </row>
    <row r="11" spans="3:8">
      <c r="C11" s="77" t="s">
        <v>21</v>
      </c>
      <c r="D11" s="22">
        <v>1366384</v>
      </c>
      <c r="E11" s="23">
        <f>D11/D10</f>
        <v>0.55073944004008057</v>
      </c>
      <c r="F11" s="22">
        <v>1464721</v>
      </c>
      <c r="G11" s="23">
        <f>F11/F10</f>
        <v>0.57202212604692182</v>
      </c>
      <c r="H11" s="23">
        <f>(F11-D11)/D11</f>
        <v>7.1968787690722374E-2</v>
      </c>
    </row>
    <row r="12" spans="3:8">
      <c r="C12" s="77" t="s">
        <v>22</v>
      </c>
      <c r="D12" s="78">
        <v>1114615</v>
      </c>
      <c r="E12" s="25">
        <f>D12/D10</f>
        <v>0.44926055995991937</v>
      </c>
      <c r="F12" s="78">
        <v>1095881</v>
      </c>
      <c r="G12" s="25">
        <f>F12/F10</f>
        <v>0.42797787395307824</v>
      </c>
      <c r="H12" s="23">
        <f>(F12-D12)/D12</f>
        <v>-1.6807597242097048E-2</v>
      </c>
    </row>
    <row r="13" spans="3:8" ht="15" customHeight="1">
      <c r="C13" s="64" t="s">
        <v>74</v>
      </c>
      <c r="D13" s="73"/>
      <c r="E13" s="73"/>
      <c r="F13" s="73"/>
      <c r="G13" s="73"/>
      <c r="H13" s="74"/>
    </row>
    <row r="14" spans="3:8">
      <c r="C14" s="77" t="s">
        <v>20</v>
      </c>
      <c r="D14" s="22">
        <v>943283</v>
      </c>
      <c r="E14" s="76">
        <f>D14/D14</f>
        <v>1</v>
      </c>
      <c r="F14" s="22">
        <v>956809</v>
      </c>
      <c r="G14" s="76">
        <f>F14/F14</f>
        <v>1</v>
      </c>
      <c r="H14" s="79">
        <f>(F14-D14)/D14</f>
        <v>1.4339281000505681E-2</v>
      </c>
    </row>
    <row r="15" spans="3:8">
      <c r="C15" s="77" t="s">
        <v>21</v>
      </c>
      <c r="D15" s="22">
        <v>401702</v>
      </c>
      <c r="E15" s="23">
        <f>D15/D14</f>
        <v>0.42585523114484203</v>
      </c>
      <c r="F15" s="22">
        <v>437008</v>
      </c>
      <c r="G15" s="23">
        <f>F15/F14</f>
        <v>0.45673483422501254</v>
      </c>
      <c r="H15" s="79">
        <f>(F15-D15)/D15</f>
        <v>8.7891023694181253E-2</v>
      </c>
    </row>
    <row r="16" spans="3:8">
      <c r="C16" s="77" t="s">
        <v>22</v>
      </c>
      <c r="D16" s="78">
        <v>541581</v>
      </c>
      <c r="E16" s="25">
        <f>D16/D14</f>
        <v>0.57414476885515797</v>
      </c>
      <c r="F16" s="78">
        <v>519801</v>
      </c>
      <c r="G16" s="25">
        <f>F16/F14</f>
        <v>0.54326516577498751</v>
      </c>
      <c r="H16" s="79">
        <f>(F16-D16)/D16</f>
        <v>-4.0215591019625872E-2</v>
      </c>
    </row>
    <row r="17" spans="2:12">
      <c r="C17" s="572" t="s">
        <v>75</v>
      </c>
      <c r="D17" s="573"/>
      <c r="E17" s="573"/>
      <c r="F17" s="573"/>
      <c r="G17" s="573"/>
      <c r="H17" s="574"/>
    </row>
    <row r="18" spans="2:12" ht="15" customHeight="1" thickBot="1"/>
    <row r="19" spans="2:12" ht="30" customHeight="1" thickBot="1">
      <c r="H19" s="43" t="s">
        <v>40</v>
      </c>
    </row>
    <row r="20" spans="2:12" ht="24.95" customHeight="1">
      <c r="B20" s="30"/>
      <c r="C20" s="80"/>
      <c r="D20" s="30"/>
      <c r="E20" s="30"/>
      <c r="F20" s="30"/>
      <c r="G20" s="30"/>
      <c r="H20" s="30"/>
      <c r="I20" s="30"/>
      <c r="J20" s="30"/>
      <c r="K20" s="30"/>
      <c r="L20" s="30"/>
    </row>
  </sheetData>
  <mergeCells count="2">
    <mergeCell ref="C3:H3"/>
    <mergeCell ref="C17:H17"/>
  </mergeCells>
  <hyperlinks>
    <hyperlink ref="H19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colBreaks count="1" manualBreakCount="1">
    <brk id="8" min="2" max="45" man="1"/>
  </colBreaks>
  <drawing r:id="rId2"/>
  <legacyDrawingHF r:id="rId3"/>
</worksheet>
</file>

<file path=xl/worksheets/sheet80.xml><?xml version="1.0" encoding="utf-8"?>
<worksheet xmlns="http://schemas.openxmlformats.org/spreadsheetml/2006/main" xmlns:r="http://schemas.openxmlformats.org/officeDocument/2006/relationships">
  <sheetPr codeName="Hoja48">
    <tabColor rgb="FF000099"/>
    <pageSetUpPr autoPageBreaks="0" fitToPage="1"/>
  </sheetPr>
  <dimension ref="B6:S44"/>
  <sheetViews>
    <sheetView showGridLines="0" showRowColHeaders="0" showOutlineSymbols="0" topLeftCell="D1" zoomScaleNormal="100" workbookViewId="0">
      <selection activeCell="S19" sqref="S19"/>
    </sheetView>
  </sheetViews>
  <sheetFormatPr baseColWidth="10" defaultRowHeight="12.75"/>
  <cols>
    <col min="1" max="1" width="15" style="129" customWidth="1"/>
    <col min="2" max="8" width="12.42578125" style="129" customWidth="1"/>
    <col min="9" max="9" width="11.42578125" style="129"/>
    <col min="10" max="10" width="11.85546875" style="129" customWidth="1"/>
    <col min="11" max="11" width="3.7109375" style="129" customWidth="1"/>
    <col min="12" max="16" width="11.42578125" style="129"/>
    <col min="17" max="17" width="16.42578125" style="129" customWidth="1"/>
    <col min="18" max="265" width="11.42578125" style="129"/>
    <col min="266" max="266" width="11.85546875" style="129" customWidth="1"/>
    <col min="267" max="267" width="3.7109375" style="129" customWidth="1"/>
    <col min="268" max="521" width="11.42578125" style="129"/>
    <col min="522" max="522" width="11.85546875" style="129" customWidth="1"/>
    <col min="523" max="523" width="3.7109375" style="129" customWidth="1"/>
    <col min="524" max="777" width="11.42578125" style="129"/>
    <col min="778" max="778" width="11.85546875" style="129" customWidth="1"/>
    <col min="779" max="779" width="3.7109375" style="129" customWidth="1"/>
    <col min="780" max="1033" width="11.42578125" style="129"/>
    <col min="1034" max="1034" width="11.85546875" style="129" customWidth="1"/>
    <col min="1035" max="1035" width="3.7109375" style="129" customWidth="1"/>
    <col min="1036" max="1289" width="11.42578125" style="129"/>
    <col min="1290" max="1290" width="11.85546875" style="129" customWidth="1"/>
    <col min="1291" max="1291" width="3.7109375" style="129" customWidth="1"/>
    <col min="1292" max="1545" width="11.42578125" style="129"/>
    <col min="1546" max="1546" width="11.85546875" style="129" customWidth="1"/>
    <col min="1547" max="1547" width="3.7109375" style="129" customWidth="1"/>
    <col min="1548" max="1801" width="11.42578125" style="129"/>
    <col min="1802" max="1802" width="11.85546875" style="129" customWidth="1"/>
    <col min="1803" max="1803" width="3.7109375" style="129" customWidth="1"/>
    <col min="1804" max="2057" width="11.42578125" style="129"/>
    <col min="2058" max="2058" width="11.85546875" style="129" customWidth="1"/>
    <col min="2059" max="2059" width="3.7109375" style="129" customWidth="1"/>
    <col min="2060" max="2313" width="11.42578125" style="129"/>
    <col min="2314" max="2314" width="11.85546875" style="129" customWidth="1"/>
    <col min="2315" max="2315" width="3.7109375" style="129" customWidth="1"/>
    <col min="2316" max="2569" width="11.42578125" style="129"/>
    <col min="2570" max="2570" width="11.85546875" style="129" customWidth="1"/>
    <col min="2571" max="2571" width="3.7109375" style="129" customWidth="1"/>
    <col min="2572" max="2825" width="11.42578125" style="129"/>
    <col min="2826" max="2826" width="11.85546875" style="129" customWidth="1"/>
    <col min="2827" max="2827" width="3.7109375" style="129" customWidth="1"/>
    <col min="2828" max="3081" width="11.42578125" style="129"/>
    <col min="3082" max="3082" width="11.85546875" style="129" customWidth="1"/>
    <col min="3083" max="3083" width="3.7109375" style="129" customWidth="1"/>
    <col min="3084" max="3337" width="11.42578125" style="129"/>
    <col min="3338" max="3338" width="11.85546875" style="129" customWidth="1"/>
    <col min="3339" max="3339" width="3.7109375" style="129" customWidth="1"/>
    <col min="3340" max="3593" width="11.42578125" style="129"/>
    <col min="3594" max="3594" width="11.85546875" style="129" customWidth="1"/>
    <col min="3595" max="3595" width="3.7109375" style="129" customWidth="1"/>
    <col min="3596" max="3849" width="11.42578125" style="129"/>
    <col min="3850" max="3850" width="11.85546875" style="129" customWidth="1"/>
    <col min="3851" max="3851" width="3.7109375" style="129" customWidth="1"/>
    <col min="3852" max="4105" width="11.42578125" style="129"/>
    <col min="4106" max="4106" width="11.85546875" style="129" customWidth="1"/>
    <col min="4107" max="4107" width="3.7109375" style="129" customWidth="1"/>
    <col min="4108" max="4361" width="11.42578125" style="129"/>
    <col min="4362" max="4362" width="11.85546875" style="129" customWidth="1"/>
    <col min="4363" max="4363" width="3.7109375" style="129" customWidth="1"/>
    <col min="4364" max="4617" width="11.42578125" style="129"/>
    <col min="4618" max="4618" width="11.85546875" style="129" customWidth="1"/>
    <col min="4619" max="4619" width="3.7109375" style="129" customWidth="1"/>
    <col min="4620" max="4873" width="11.42578125" style="129"/>
    <col min="4874" max="4874" width="11.85546875" style="129" customWidth="1"/>
    <col min="4875" max="4875" width="3.7109375" style="129" customWidth="1"/>
    <col min="4876" max="5129" width="11.42578125" style="129"/>
    <col min="5130" max="5130" width="11.85546875" style="129" customWidth="1"/>
    <col min="5131" max="5131" width="3.7109375" style="129" customWidth="1"/>
    <col min="5132" max="5385" width="11.42578125" style="129"/>
    <col min="5386" max="5386" width="11.85546875" style="129" customWidth="1"/>
    <col min="5387" max="5387" width="3.7109375" style="129" customWidth="1"/>
    <col min="5388" max="5641" width="11.42578125" style="129"/>
    <col min="5642" max="5642" width="11.85546875" style="129" customWidth="1"/>
    <col min="5643" max="5643" width="3.7109375" style="129" customWidth="1"/>
    <col min="5644" max="5897" width="11.42578125" style="129"/>
    <col min="5898" max="5898" width="11.85546875" style="129" customWidth="1"/>
    <col min="5899" max="5899" width="3.7109375" style="129" customWidth="1"/>
    <col min="5900" max="6153" width="11.42578125" style="129"/>
    <col min="6154" max="6154" width="11.85546875" style="129" customWidth="1"/>
    <col min="6155" max="6155" width="3.7109375" style="129" customWidth="1"/>
    <col min="6156" max="6409" width="11.42578125" style="129"/>
    <col min="6410" max="6410" width="11.85546875" style="129" customWidth="1"/>
    <col min="6411" max="6411" width="3.7109375" style="129" customWidth="1"/>
    <col min="6412" max="6665" width="11.42578125" style="129"/>
    <col min="6666" max="6666" width="11.85546875" style="129" customWidth="1"/>
    <col min="6667" max="6667" width="3.7109375" style="129" customWidth="1"/>
    <col min="6668" max="6921" width="11.42578125" style="129"/>
    <col min="6922" max="6922" width="11.85546875" style="129" customWidth="1"/>
    <col min="6923" max="6923" width="3.7109375" style="129" customWidth="1"/>
    <col min="6924" max="7177" width="11.42578125" style="129"/>
    <col min="7178" max="7178" width="11.85546875" style="129" customWidth="1"/>
    <col min="7179" max="7179" width="3.7109375" style="129" customWidth="1"/>
    <col min="7180" max="7433" width="11.42578125" style="129"/>
    <col min="7434" max="7434" width="11.85546875" style="129" customWidth="1"/>
    <col min="7435" max="7435" width="3.7109375" style="129" customWidth="1"/>
    <col min="7436" max="7689" width="11.42578125" style="129"/>
    <col min="7690" max="7690" width="11.85546875" style="129" customWidth="1"/>
    <col min="7691" max="7691" width="3.7109375" style="129" customWidth="1"/>
    <col min="7692" max="7945" width="11.42578125" style="129"/>
    <col min="7946" max="7946" width="11.85546875" style="129" customWidth="1"/>
    <col min="7947" max="7947" width="3.7109375" style="129" customWidth="1"/>
    <col min="7948" max="8201" width="11.42578125" style="129"/>
    <col min="8202" max="8202" width="11.85546875" style="129" customWidth="1"/>
    <col min="8203" max="8203" width="3.7109375" style="129" customWidth="1"/>
    <col min="8204" max="8457" width="11.42578125" style="129"/>
    <col min="8458" max="8458" width="11.85546875" style="129" customWidth="1"/>
    <col min="8459" max="8459" width="3.7109375" style="129" customWidth="1"/>
    <col min="8460" max="8713" width="11.42578125" style="129"/>
    <col min="8714" max="8714" width="11.85546875" style="129" customWidth="1"/>
    <col min="8715" max="8715" width="3.7109375" style="129" customWidth="1"/>
    <col min="8716" max="8969" width="11.42578125" style="129"/>
    <col min="8970" max="8970" width="11.85546875" style="129" customWidth="1"/>
    <col min="8971" max="8971" width="3.7109375" style="129" customWidth="1"/>
    <col min="8972" max="9225" width="11.42578125" style="129"/>
    <col min="9226" max="9226" width="11.85546875" style="129" customWidth="1"/>
    <col min="9227" max="9227" width="3.7109375" style="129" customWidth="1"/>
    <col min="9228" max="9481" width="11.42578125" style="129"/>
    <col min="9482" max="9482" width="11.85546875" style="129" customWidth="1"/>
    <col min="9483" max="9483" width="3.7109375" style="129" customWidth="1"/>
    <col min="9484" max="9737" width="11.42578125" style="129"/>
    <col min="9738" max="9738" width="11.85546875" style="129" customWidth="1"/>
    <col min="9739" max="9739" width="3.7109375" style="129" customWidth="1"/>
    <col min="9740" max="9993" width="11.42578125" style="129"/>
    <col min="9994" max="9994" width="11.85546875" style="129" customWidth="1"/>
    <col min="9995" max="9995" width="3.7109375" style="129" customWidth="1"/>
    <col min="9996" max="10249" width="11.42578125" style="129"/>
    <col min="10250" max="10250" width="11.85546875" style="129" customWidth="1"/>
    <col min="10251" max="10251" width="3.7109375" style="129" customWidth="1"/>
    <col min="10252" max="10505" width="11.42578125" style="129"/>
    <col min="10506" max="10506" width="11.85546875" style="129" customWidth="1"/>
    <col min="10507" max="10507" width="3.7109375" style="129" customWidth="1"/>
    <col min="10508" max="10761" width="11.42578125" style="129"/>
    <col min="10762" max="10762" width="11.85546875" style="129" customWidth="1"/>
    <col min="10763" max="10763" width="3.7109375" style="129" customWidth="1"/>
    <col min="10764" max="11017" width="11.42578125" style="129"/>
    <col min="11018" max="11018" width="11.85546875" style="129" customWidth="1"/>
    <col min="11019" max="11019" width="3.7109375" style="129" customWidth="1"/>
    <col min="11020" max="11273" width="11.42578125" style="129"/>
    <col min="11274" max="11274" width="11.85546875" style="129" customWidth="1"/>
    <col min="11275" max="11275" width="3.7109375" style="129" customWidth="1"/>
    <col min="11276" max="11529" width="11.42578125" style="129"/>
    <col min="11530" max="11530" width="11.85546875" style="129" customWidth="1"/>
    <col min="11531" max="11531" width="3.7109375" style="129" customWidth="1"/>
    <col min="11532" max="11785" width="11.42578125" style="129"/>
    <col min="11786" max="11786" width="11.85546875" style="129" customWidth="1"/>
    <col min="11787" max="11787" width="3.7109375" style="129" customWidth="1"/>
    <col min="11788" max="12041" width="11.42578125" style="129"/>
    <col min="12042" max="12042" width="11.85546875" style="129" customWidth="1"/>
    <col min="12043" max="12043" width="3.7109375" style="129" customWidth="1"/>
    <col min="12044" max="12297" width="11.42578125" style="129"/>
    <col min="12298" max="12298" width="11.85546875" style="129" customWidth="1"/>
    <col min="12299" max="12299" width="3.7109375" style="129" customWidth="1"/>
    <col min="12300" max="12553" width="11.42578125" style="129"/>
    <col min="12554" max="12554" width="11.85546875" style="129" customWidth="1"/>
    <col min="12555" max="12555" width="3.7109375" style="129" customWidth="1"/>
    <col min="12556" max="12809" width="11.42578125" style="129"/>
    <col min="12810" max="12810" width="11.85546875" style="129" customWidth="1"/>
    <col min="12811" max="12811" width="3.7109375" style="129" customWidth="1"/>
    <col min="12812" max="13065" width="11.42578125" style="129"/>
    <col min="13066" max="13066" width="11.85546875" style="129" customWidth="1"/>
    <col min="13067" max="13067" width="3.7109375" style="129" customWidth="1"/>
    <col min="13068" max="13321" width="11.42578125" style="129"/>
    <col min="13322" max="13322" width="11.85546875" style="129" customWidth="1"/>
    <col min="13323" max="13323" width="3.7109375" style="129" customWidth="1"/>
    <col min="13324" max="13577" width="11.42578125" style="129"/>
    <col min="13578" max="13578" width="11.85546875" style="129" customWidth="1"/>
    <col min="13579" max="13579" width="3.7109375" style="129" customWidth="1"/>
    <col min="13580" max="13833" width="11.42578125" style="129"/>
    <col min="13834" max="13834" width="11.85546875" style="129" customWidth="1"/>
    <col min="13835" max="13835" width="3.7109375" style="129" customWidth="1"/>
    <col min="13836" max="14089" width="11.42578125" style="129"/>
    <col min="14090" max="14090" width="11.85546875" style="129" customWidth="1"/>
    <col min="14091" max="14091" width="3.7109375" style="129" customWidth="1"/>
    <col min="14092" max="14345" width="11.42578125" style="129"/>
    <col min="14346" max="14346" width="11.85546875" style="129" customWidth="1"/>
    <col min="14347" max="14347" width="3.7109375" style="129" customWidth="1"/>
    <col min="14348" max="14601" width="11.42578125" style="129"/>
    <col min="14602" max="14602" width="11.85546875" style="129" customWidth="1"/>
    <col min="14603" max="14603" width="3.7109375" style="129" customWidth="1"/>
    <col min="14604" max="14857" width="11.42578125" style="129"/>
    <col min="14858" max="14858" width="11.85546875" style="129" customWidth="1"/>
    <col min="14859" max="14859" width="3.7109375" style="129" customWidth="1"/>
    <col min="14860" max="15113" width="11.42578125" style="129"/>
    <col min="15114" max="15114" width="11.85546875" style="129" customWidth="1"/>
    <col min="15115" max="15115" width="3.7109375" style="129" customWidth="1"/>
    <col min="15116" max="15369" width="11.42578125" style="129"/>
    <col min="15370" max="15370" width="11.85546875" style="129" customWidth="1"/>
    <col min="15371" max="15371" width="3.7109375" style="129" customWidth="1"/>
    <col min="15372" max="15625" width="11.42578125" style="129"/>
    <col min="15626" max="15626" width="11.85546875" style="129" customWidth="1"/>
    <col min="15627" max="15627" width="3.7109375" style="129" customWidth="1"/>
    <col min="15628" max="15881" width="11.42578125" style="129"/>
    <col min="15882" max="15882" width="11.85546875" style="129" customWidth="1"/>
    <col min="15883" max="15883" width="3.7109375" style="129" customWidth="1"/>
    <col min="15884" max="16137" width="11.42578125" style="129"/>
    <col min="16138" max="16138" width="11.85546875" style="129" customWidth="1"/>
    <col min="16139" max="16139" width="3.7109375" style="129" customWidth="1"/>
    <col min="16140" max="16384" width="11.42578125" style="129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43" t="s">
        <v>42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321"/>
      <c r="C28" s="321"/>
      <c r="D28" s="321"/>
      <c r="E28" s="321"/>
      <c r="F28" s="321"/>
      <c r="G28" s="321"/>
      <c r="H28" s="321"/>
      <c r="I28" s="321"/>
      <c r="J28" s="321"/>
      <c r="K28" s="321"/>
      <c r="L28" s="321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EM municipio y categ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81.xml><?xml version="1.0" encoding="utf-8"?>
<worksheet xmlns="http://schemas.openxmlformats.org/spreadsheetml/2006/main" xmlns:r="http://schemas.openxmlformats.org/officeDocument/2006/relationships">
  <sheetPr codeName="Hoja93">
    <tabColor rgb="FF000099"/>
    <pageSetUpPr autoPageBreaks="0" fitToPage="1"/>
  </sheetPr>
  <dimension ref="B1:K34"/>
  <sheetViews>
    <sheetView showGridLines="0" showRowColHeaders="0" showOutlineSymbols="0" zoomScaleNormal="100" workbookViewId="0"/>
  </sheetViews>
  <sheetFormatPr baseColWidth="10" defaultRowHeight="12"/>
  <cols>
    <col min="1" max="1" width="13.5703125" style="427" customWidth="1"/>
    <col min="2" max="2" width="23.7109375" style="427" customWidth="1"/>
    <col min="3" max="3" width="10.7109375" style="427" customWidth="1"/>
    <col min="4" max="4" width="9.85546875" style="427" customWidth="1"/>
    <col min="5" max="7" width="10.7109375" style="427" customWidth="1"/>
    <col min="8" max="256" width="11.42578125" style="427"/>
    <col min="257" max="257" width="13.5703125" style="427" customWidth="1"/>
    <col min="258" max="258" width="23.7109375" style="427" customWidth="1"/>
    <col min="259" max="263" width="10.7109375" style="427" customWidth="1"/>
    <col min="264" max="512" width="11.42578125" style="427"/>
    <col min="513" max="513" width="13.5703125" style="427" customWidth="1"/>
    <col min="514" max="514" width="23.7109375" style="427" customWidth="1"/>
    <col min="515" max="519" width="10.7109375" style="427" customWidth="1"/>
    <col min="520" max="768" width="11.42578125" style="427"/>
    <col min="769" max="769" width="13.5703125" style="427" customWidth="1"/>
    <col min="770" max="770" width="23.7109375" style="427" customWidth="1"/>
    <col min="771" max="775" width="10.7109375" style="427" customWidth="1"/>
    <col min="776" max="1024" width="11.42578125" style="427"/>
    <col min="1025" max="1025" width="13.5703125" style="427" customWidth="1"/>
    <col min="1026" max="1026" width="23.7109375" style="427" customWidth="1"/>
    <col min="1027" max="1031" width="10.7109375" style="427" customWidth="1"/>
    <col min="1032" max="1280" width="11.42578125" style="427"/>
    <col min="1281" max="1281" width="13.5703125" style="427" customWidth="1"/>
    <col min="1282" max="1282" width="23.7109375" style="427" customWidth="1"/>
    <col min="1283" max="1287" width="10.7109375" style="427" customWidth="1"/>
    <col min="1288" max="1536" width="11.42578125" style="427"/>
    <col min="1537" max="1537" width="13.5703125" style="427" customWidth="1"/>
    <col min="1538" max="1538" width="23.7109375" style="427" customWidth="1"/>
    <col min="1539" max="1543" width="10.7109375" style="427" customWidth="1"/>
    <col min="1544" max="1792" width="11.42578125" style="427"/>
    <col min="1793" max="1793" width="13.5703125" style="427" customWidth="1"/>
    <col min="1794" max="1794" width="23.7109375" style="427" customWidth="1"/>
    <col min="1795" max="1799" width="10.7109375" style="427" customWidth="1"/>
    <col min="1800" max="2048" width="11.42578125" style="427"/>
    <col min="2049" max="2049" width="13.5703125" style="427" customWidth="1"/>
    <col min="2050" max="2050" width="23.7109375" style="427" customWidth="1"/>
    <col min="2051" max="2055" width="10.7109375" style="427" customWidth="1"/>
    <col min="2056" max="2304" width="11.42578125" style="427"/>
    <col min="2305" max="2305" width="13.5703125" style="427" customWidth="1"/>
    <col min="2306" max="2306" width="23.7109375" style="427" customWidth="1"/>
    <col min="2307" max="2311" width="10.7109375" style="427" customWidth="1"/>
    <col min="2312" max="2560" width="11.42578125" style="427"/>
    <col min="2561" max="2561" width="13.5703125" style="427" customWidth="1"/>
    <col min="2562" max="2562" width="23.7109375" style="427" customWidth="1"/>
    <col min="2563" max="2567" width="10.7109375" style="427" customWidth="1"/>
    <col min="2568" max="2816" width="11.42578125" style="427"/>
    <col min="2817" max="2817" width="13.5703125" style="427" customWidth="1"/>
    <col min="2818" max="2818" width="23.7109375" style="427" customWidth="1"/>
    <col min="2819" max="2823" width="10.7109375" style="427" customWidth="1"/>
    <col min="2824" max="3072" width="11.42578125" style="427"/>
    <col min="3073" max="3073" width="13.5703125" style="427" customWidth="1"/>
    <col min="3074" max="3074" width="23.7109375" style="427" customWidth="1"/>
    <col min="3075" max="3079" width="10.7109375" style="427" customWidth="1"/>
    <col min="3080" max="3328" width="11.42578125" style="427"/>
    <col min="3329" max="3329" width="13.5703125" style="427" customWidth="1"/>
    <col min="3330" max="3330" width="23.7109375" style="427" customWidth="1"/>
    <col min="3331" max="3335" width="10.7109375" style="427" customWidth="1"/>
    <col min="3336" max="3584" width="11.42578125" style="427"/>
    <col min="3585" max="3585" width="13.5703125" style="427" customWidth="1"/>
    <col min="3586" max="3586" width="23.7109375" style="427" customWidth="1"/>
    <col min="3587" max="3591" width="10.7109375" style="427" customWidth="1"/>
    <col min="3592" max="3840" width="11.42578125" style="427"/>
    <col min="3841" max="3841" width="13.5703125" style="427" customWidth="1"/>
    <col min="3842" max="3842" width="23.7109375" style="427" customWidth="1"/>
    <col min="3843" max="3847" width="10.7109375" style="427" customWidth="1"/>
    <col min="3848" max="4096" width="11.42578125" style="427"/>
    <col min="4097" max="4097" width="13.5703125" style="427" customWidth="1"/>
    <col min="4098" max="4098" width="23.7109375" style="427" customWidth="1"/>
    <col min="4099" max="4103" width="10.7109375" style="427" customWidth="1"/>
    <col min="4104" max="4352" width="11.42578125" style="427"/>
    <col min="4353" max="4353" width="13.5703125" style="427" customWidth="1"/>
    <col min="4354" max="4354" width="23.7109375" style="427" customWidth="1"/>
    <col min="4355" max="4359" width="10.7109375" style="427" customWidth="1"/>
    <col min="4360" max="4608" width="11.42578125" style="427"/>
    <col min="4609" max="4609" width="13.5703125" style="427" customWidth="1"/>
    <col min="4610" max="4610" width="23.7109375" style="427" customWidth="1"/>
    <col min="4611" max="4615" width="10.7109375" style="427" customWidth="1"/>
    <col min="4616" max="4864" width="11.42578125" style="427"/>
    <col min="4865" max="4865" width="13.5703125" style="427" customWidth="1"/>
    <col min="4866" max="4866" width="23.7109375" style="427" customWidth="1"/>
    <col min="4867" max="4871" width="10.7109375" style="427" customWidth="1"/>
    <col min="4872" max="5120" width="11.42578125" style="427"/>
    <col min="5121" max="5121" width="13.5703125" style="427" customWidth="1"/>
    <col min="5122" max="5122" width="23.7109375" style="427" customWidth="1"/>
    <col min="5123" max="5127" width="10.7109375" style="427" customWidth="1"/>
    <col min="5128" max="5376" width="11.42578125" style="427"/>
    <col min="5377" max="5377" width="13.5703125" style="427" customWidth="1"/>
    <col min="5378" max="5378" width="23.7109375" style="427" customWidth="1"/>
    <col min="5379" max="5383" width="10.7109375" style="427" customWidth="1"/>
    <col min="5384" max="5632" width="11.42578125" style="427"/>
    <col min="5633" max="5633" width="13.5703125" style="427" customWidth="1"/>
    <col min="5634" max="5634" width="23.7109375" style="427" customWidth="1"/>
    <col min="5635" max="5639" width="10.7109375" style="427" customWidth="1"/>
    <col min="5640" max="5888" width="11.42578125" style="427"/>
    <col min="5889" max="5889" width="13.5703125" style="427" customWidth="1"/>
    <col min="5890" max="5890" width="23.7109375" style="427" customWidth="1"/>
    <col min="5891" max="5895" width="10.7109375" style="427" customWidth="1"/>
    <col min="5896" max="6144" width="11.42578125" style="427"/>
    <col min="6145" max="6145" width="13.5703125" style="427" customWidth="1"/>
    <col min="6146" max="6146" width="23.7109375" style="427" customWidth="1"/>
    <col min="6147" max="6151" width="10.7109375" style="427" customWidth="1"/>
    <col min="6152" max="6400" width="11.42578125" style="427"/>
    <col min="6401" max="6401" width="13.5703125" style="427" customWidth="1"/>
    <col min="6402" max="6402" width="23.7109375" style="427" customWidth="1"/>
    <col min="6403" max="6407" width="10.7109375" style="427" customWidth="1"/>
    <col min="6408" max="6656" width="11.42578125" style="427"/>
    <col min="6657" max="6657" width="13.5703125" style="427" customWidth="1"/>
    <col min="6658" max="6658" width="23.7109375" style="427" customWidth="1"/>
    <col min="6659" max="6663" width="10.7109375" style="427" customWidth="1"/>
    <col min="6664" max="6912" width="11.42578125" style="427"/>
    <col min="6913" max="6913" width="13.5703125" style="427" customWidth="1"/>
    <col min="6914" max="6914" width="23.7109375" style="427" customWidth="1"/>
    <col min="6915" max="6919" width="10.7109375" style="427" customWidth="1"/>
    <col min="6920" max="7168" width="11.42578125" style="427"/>
    <col min="7169" max="7169" width="13.5703125" style="427" customWidth="1"/>
    <col min="7170" max="7170" width="23.7109375" style="427" customWidth="1"/>
    <col min="7171" max="7175" width="10.7109375" style="427" customWidth="1"/>
    <col min="7176" max="7424" width="11.42578125" style="427"/>
    <col min="7425" max="7425" width="13.5703125" style="427" customWidth="1"/>
    <col min="7426" max="7426" width="23.7109375" style="427" customWidth="1"/>
    <col min="7427" max="7431" width="10.7109375" style="427" customWidth="1"/>
    <col min="7432" max="7680" width="11.42578125" style="427"/>
    <col min="7681" max="7681" width="13.5703125" style="427" customWidth="1"/>
    <col min="7682" max="7682" width="23.7109375" style="427" customWidth="1"/>
    <col min="7683" max="7687" width="10.7109375" style="427" customWidth="1"/>
    <col min="7688" max="7936" width="11.42578125" style="427"/>
    <col min="7937" max="7937" width="13.5703125" style="427" customWidth="1"/>
    <col min="7938" max="7938" width="23.7109375" style="427" customWidth="1"/>
    <col min="7939" max="7943" width="10.7109375" style="427" customWidth="1"/>
    <col min="7944" max="8192" width="11.42578125" style="427"/>
    <col min="8193" max="8193" width="13.5703125" style="427" customWidth="1"/>
    <col min="8194" max="8194" width="23.7109375" style="427" customWidth="1"/>
    <col min="8195" max="8199" width="10.7109375" style="427" customWidth="1"/>
    <col min="8200" max="8448" width="11.42578125" style="427"/>
    <col min="8449" max="8449" width="13.5703125" style="427" customWidth="1"/>
    <col min="8450" max="8450" width="23.7109375" style="427" customWidth="1"/>
    <col min="8451" max="8455" width="10.7109375" style="427" customWidth="1"/>
    <col min="8456" max="8704" width="11.42578125" style="427"/>
    <col min="8705" max="8705" width="13.5703125" style="427" customWidth="1"/>
    <col min="8706" max="8706" width="23.7109375" style="427" customWidth="1"/>
    <col min="8707" max="8711" width="10.7109375" style="427" customWidth="1"/>
    <col min="8712" max="8960" width="11.42578125" style="427"/>
    <col min="8961" max="8961" width="13.5703125" style="427" customWidth="1"/>
    <col min="8962" max="8962" width="23.7109375" style="427" customWidth="1"/>
    <col min="8963" max="8967" width="10.7109375" style="427" customWidth="1"/>
    <col min="8968" max="9216" width="11.42578125" style="427"/>
    <col min="9217" max="9217" width="13.5703125" style="427" customWidth="1"/>
    <col min="9218" max="9218" width="23.7109375" style="427" customWidth="1"/>
    <col min="9219" max="9223" width="10.7109375" style="427" customWidth="1"/>
    <col min="9224" max="9472" width="11.42578125" style="427"/>
    <col min="9473" max="9473" width="13.5703125" style="427" customWidth="1"/>
    <col min="9474" max="9474" width="23.7109375" style="427" customWidth="1"/>
    <col min="9475" max="9479" width="10.7109375" style="427" customWidth="1"/>
    <col min="9480" max="9728" width="11.42578125" style="427"/>
    <col min="9729" max="9729" width="13.5703125" style="427" customWidth="1"/>
    <col min="9730" max="9730" width="23.7109375" style="427" customWidth="1"/>
    <col min="9731" max="9735" width="10.7109375" style="427" customWidth="1"/>
    <col min="9736" max="9984" width="11.42578125" style="427"/>
    <col min="9985" max="9985" width="13.5703125" style="427" customWidth="1"/>
    <col min="9986" max="9986" width="23.7109375" style="427" customWidth="1"/>
    <col min="9987" max="9991" width="10.7109375" style="427" customWidth="1"/>
    <col min="9992" max="10240" width="11.42578125" style="427"/>
    <col min="10241" max="10241" width="13.5703125" style="427" customWidth="1"/>
    <col min="10242" max="10242" width="23.7109375" style="427" customWidth="1"/>
    <col min="10243" max="10247" width="10.7109375" style="427" customWidth="1"/>
    <col min="10248" max="10496" width="11.42578125" style="427"/>
    <col min="10497" max="10497" width="13.5703125" style="427" customWidth="1"/>
    <col min="10498" max="10498" width="23.7109375" style="427" customWidth="1"/>
    <col min="10499" max="10503" width="10.7109375" style="427" customWidth="1"/>
    <col min="10504" max="10752" width="11.42578125" style="427"/>
    <col min="10753" max="10753" width="13.5703125" style="427" customWidth="1"/>
    <col min="10754" max="10754" width="23.7109375" style="427" customWidth="1"/>
    <col min="10755" max="10759" width="10.7109375" style="427" customWidth="1"/>
    <col min="10760" max="11008" width="11.42578125" style="427"/>
    <col min="11009" max="11009" width="13.5703125" style="427" customWidth="1"/>
    <col min="11010" max="11010" width="23.7109375" style="427" customWidth="1"/>
    <col min="11011" max="11015" width="10.7109375" style="427" customWidth="1"/>
    <col min="11016" max="11264" width="11.42578125" style="427"/>
    <col min="11265" max="11265" width="13.5703125" style="427" customWidth="1"/>
    <col min="11266" max="11266" width="23.7109375" style="427" customWidth="1"/>
    <col min="11267" max="11271" width="10.7109375" style="427" customWidth="1"/>
    <col min="11272" max="11520" width="11.42578125" style="427"/>
    <col min="11521" max="11521" width="13.5703125" style="427" customWidth="1"/>
    <col min="11522" max="11522" width="23.7109375" style="427" customWidth="1"/>
    <col min="11523" max="11527" width="10.7109375" style="427" customWidth="1"/>
    <col min="11528" max="11776" width="11.42578125" style="427"/>
    <col min="11777" max="11777" width="13.5703125" style="427" customWidth="1"/>
    <col min="11778" max="11778" width="23.7109375" style="427" customWidth="1"/>
    <col min="11779" max="11783" width="10.7109375" style="427" customWidth="1"/>
    <col min="11784" max="12032" width="11.42578125" style="427"/>
    <col min="12033" max="12033" width="13.5703125" style="427" customWidth="1"/>
    <col min="12034" max="12034" width="23.7109375" style="427" customWidth="1"/>
    <col min="12035" max="12039" width="10.7109375" style="427" customWidth="1"/>
    <col min="12040" max="12288" width="11.42578125" style="427"/>
    <col min="12289" max="12289" width="13.5703125" style="427" customWidth="1"/>
    <col min="12290" max="12290" width="23.7109375" style="427" customWidth="1"/>
    <col min="12291" max="12295" width="10.7109375" style="427" customWidth="1"/>
    <col min="12296" max="12544" width="11.42578125" style="427"/>
    <col min="12545" max="12545" width="13.5703125" style="427" customWidth="1"/>
    <col min="12546" max="12546" width="23.7109375" style="427" customWidth="1"/>
    <col min="12547" max="12551" width="10.7109375" style="427" customWidth="1"/>
    <col min="12552" max="12800" width="11.42578125" style="427"/>
    <col min="12801" max="12801" width="13.5703125" style="427" customWidth="1"/>
    <col min="12802" max="12802" width="23.7109375" style="427" customWidth="1"/>
    <col min="12803" max="12807" width="10.7109375" style="427" customWidth="1"/>
    <col min="12808" max="13056" width="11.42578125" style="427"/>
    <col min="13057" max="13057" width="13.5703125" style="427" customWidth="1"/>
    <col min="13058" max="13058" width="23.7109375" style="427" customWidth="1"/>
    <col min="13059" max="13063" width="10.7109375" style="427" customWidth="1"/>
    <col min="13064" max="13312" width="11.42578125" style="427"/>
    <col min="13313" max="13313" width="13.5703125" style="427" customWidth="1"/>
    <col min="13314" max="13314" width="23.7109375" style="427" customWidth="1"/>
    <col min="13315" max="13319" width="10.7109375" style="427" customWidth="1"/>
    <col min="13320" max="13568" width="11.42578125" style="427"/>
    <col min="13569" max="13569" width="13.5703125" style="427" customWidth="1"/>
    <col min="13570" max="13570" width="23.7109375" style="427" customWidth="1"/>
    <col min="13571" max="13575" width="10.7109375" style="427" customWidth="1"/>
    <col min="13576" max="13824" width="11.42578125" style="427"/>
    <col min="13825" max="13825" width="13.5703125" style="427" customWidth="1"/>
    <col min="13826" max="13826" width="23.7109375" style="427" customWidth="1"/>
    <col min="13827" max="13831" width="10.7109375" style="427" customWidth="1"/>
    <col min="13832" max="14080" width="11.42578125" style="427"/>
    <col min="14081" max="14081" width="13.5703125" style="427" customWidth="1"/>
    <col min="14082" max="14082" width="23.7109375" style="427" customWidth="1"/>
    <col min="14083" max="14087" width="10.7109375" style="427" customWidth="1"/>
    <col min="14088" max="14336" width="11.42578125" style="427"/>
    <col min="14337" max="14337" width="13.5703125" style="427" customWidth="1"/>
    <col min="14338" max="14338" width="23.7109375" style="427" customWidth="1"/>
    <col min="14339" max="14343" width="10.7109375" style="427" customWidth="1"/>
    <col min="14344" max="14592" width="11.42578125" style="427"/>
    <col min="14593" max="14593" width="13.5703125" style="427" customWidth="1"/>
    <col min="14594" max="14594" width="23.7109375" style="427" customWidth="1"/>
    <col min="14595" max="14599" width="10.7109375" style="427" customWidth="1"/>
    <col min="14600" max="14848" width="11.42578125" style="427"/>
    <col min="14849" max="14849" width="13.5703125" style="427" customWidth="1"/>
    <col min="14850" max="14850" width="23.7109375" style="427" customWidth="1"/>
    <col min="14851" max="14855" width="10.7109375" style="427" customWidth="1"/>
    <col min="14856" max="15104" width="11.42578125" style="427"/>
    <col min="15105" max="15105" width="13.5703125" style="427" customWidth="1"/>
    <col min="15106" max="15106" width="23.7109375" style="427" customWidth="1"/>
    <col min="15107" max="15111" width="10.7109375" style="427" customWidth="1"/>
    <col min="15112" max="15360" width="11.42578125" style="427"/>
    <col min="15361" max="15361" width="13.5703125" style="427" customWidth="1"/>
    <col min="15362" max="15362" width="23.7109375" style="427" customWidth="1"/>
    <col min="15363" max="15367" width="10.7109375" style="427" customWidth="1"/>
    <col min="15368" max="15616" width="11.42578125" style="427"/>
    <col min="15617" max="15617" width="13.5703125" style="427" customWidth="1"/>
    <col min="15618" max="15618" width="23.7109375" style="427" customWidth="1"/>
    <col min="15619" max="15623" width="10.7109375" style="427" customWidth="1"/>
    <col min="15624" max="15872" width="11.42578125" style="427"/>
    <col min="15873" max="15873" width="13.5703125" style="427" customWidth="1"/>
    <col min="15874" max="15874" width="23.7109375" style="427" customWidth="1"/>
    <col min="15875" max="15879" width="10.7109375" style="427" customWidth="1"/>
    <col min="15880" max="16128" width="11.42578125" style="427"/>
    <col min="16129" max="16129" width="13.5703125" style="427" customWidth="1"/>
    <col min="16130" max="16130" width="23.7109375" style="427" customWidth="1"/>
    <col min="16131" max="16135" width="10.7109375" style="427" customWidth="1"/>
    <col min="16136" max="16384" width="11.42578125" style="427"/>
  </cols>
  <sheetData>
    <row r="1" spans="2:7" ht="12.75">
      <c r="B1" s="426"/>
    </row>
    <row r="2" spans="2:7" ht="12.75">
      <c r="B2" s="426"/>
    </row>
    <row r="3" spans="2:7" ht="12.75">
      <c r="B3" s="426"/>
    </row>
    <row r="4" spans="2:7" ht="12.75">
      <c r="B4" s="426"/>
    </row>
    <row r="5" spans="2:7" ht="12.75">
      <c r="B5" s="426"/>
    </row>
    <row r="6" spans="2:7" ht="18.75" customHeight="1">
      <c r="B6" s="676" t="s">
        <v>294</v>
      </c>
      <c r="C6" s="677"/>
      <c r="D6" s="677"/>
      <c r="E6" s="677"/>
      <c r="F6" s="677"/>
      <c r="G6" s="678"/>
    </row>
    <row r="7" spans="2:7" ht="12.75">
      <c r="B7" s="627" t="str">
        <f>actualizaciones!$A$2</f>
        <v xml:space="preserve">acumulado agosto 2010 </v>
      </c>
      <c r="C7" s="628"/>
      <c r="D7" s="628"/>
      <c r="E7" s="628"/>
      <c r="F7" s="628"/>
      <c r="G7" s="679"/>
    </row>
    <row r="8" spans="2:7" ht="29.25" customHeight="1">
      <c r="B8" s="428" t="s">
        <v>133</v>
      </c>
      <c r="C8" s="429" t="s">
        <v>78</v>
      </c>
      <c r="D8" s="430" t="s">
        <v>260</v>
      </c>
      <c r="E8" s="430" t="s">
        <v>259</v>
      </c>
      <c r="F8" s="431" t="s">
        <v>295</v>
      </c>
      <c r="G8" s="431" t="s">
        <v>74</v>
      </c>
    </row>
    <row r="9" spans="2:7">
      <c r="B9" s="432" t="s">
        <v>134</v>
      </c>
      <c r="C9" s="433">
        <v>1053927</v>
      </c>
      <c r="D9" s="433">
        <v>83868</v>
      </c>
      <c r="E9" s="433">
        <v>313515</v>
      </c>
      <c r="F9" s="433">
        <v>275603</v>
      </c>
      <c r="G9" s="433">
        <v>181636</v>
      </c>
    </row>
    <row r="10" spans="2:7">
      <c r="B10" s="434" t="s">
        <v>136</v>
      </c>
      <c r="C10" s="435">
        <v>94004</v>
      </c>
      <c r="D10" s="435">
        <v>521</v>
      </c>
      <c r="E10" s="435">
        <v>2014</v>
      </c>
      <c r="F10" s="435">
        <v>39541</v>
      </c>
      <c r="G10" s="435">
        <v>44584</v>
      </c>
    </row>
    <row r="11" spans="2:7">
      <c r="B11" s="434" t="s">
        <v>137</v>
      </c>
      <c r="C11" s="435">
        <v>83301</v>
      </c>
      <c r="D11" s="435">
        <v>389</v>
      </c>
      <c r="E11" s="435">
        <v>1622</v>
      </c>
      <c r="F11" s="435">
        <v>43488</v>
      </c>
      <c r="G11" s="435">
        <v>31861</v>
      </c>
    </row>
    <row r="12" spans="2:7">
      <c r="B12" s="434" t="s">
        <v>138</v>
      </c>
      <c r="C12" s="435">
        <v>341878</v>
      </c>
      <c r="D12" s="435">
        <v>2126</v>
      </c>
      <c r="E12" s="435">
        <v>82786</v>
      </c>
      <c r="F12" s="435">
        <v>149622</v>
      </c>
      <c r="G12" s="435">
        <v>53592</v>
      </c>
    </row>
    <row r="13" spans="2:7">
      <c r="B13" s="434" t="s">
        <v>139</v>
      </c>
      <c r="C13" s="435">
        <v>77090</v>
      </c>
      <c r="D13" s="435">
        <v>1590</v>
      </c>
      <c r="E13" s="435">
        <v>9918</v>
      </c>
      <c r="F13" s="435">
        <v>28419</v>
      </c>
      <c r="G13" s="435">
        <v>20568</v>
      </c>
    </row>
    <row r="14" spans="2:7">
      <c r="B14" s="434" t="s">
        <v>140</v>
      </c>
      <c r="C14" s="435">
        <v>982116</v>
      </c>
      <c r="D14" s="435">
        <v>1870</v>
      </c>
      <c r="E14" s="435">
        <v>27492</v>
      </c>
      <c r="F14" s="435">
        <v>370653</v>
      </c>
      <c r="G14" s="435">
        <v>395820</v>
      </c>
    </row>
    <row r="15" spans="2:7">
      <c r="B15" s="434" t="s">
        <v>141</v>
      </c>
      <c r="C15" s="435">
        <v>48149</v>
      </c>
      <c r="D15" s="435">
        <v>254</v>
      </c>
      <c r="E15" s="435">
        <v>1020</v>
      </c>
      <c r="F15" s="435">
        <v>17549</v>
      </c>
      <c r="G15" s="435">
        <v>25751</v>
      </c>
    </row>
    <row r="16" spans="2:7">
      <c r="B16" s="434" t="s">
        <v>142</v>
      </c>
      <c r="C16" s="435">
        <v>65105</v>
      </c>
      <c r="D16" s="435">
        <v>1915</v>
      </c>
      <c r="E16" s="435">
        <v>3777</v>
      </c>
      <c r="F16" s="435">
        <v>29504</v>
      </c>
      <c r="G16" s="435">
        <v>23499</v>
      </c>
    </row>
    <row r="17" spans="2:11">
      <c r="B17" s="434" t="s">
        <v>143</v>
      </c>
      <c r="C17" s="435">
        <f>SUM(C18:C21)</f>
        <v>218308</v>
      </c>
      <c r="D17" s="435">
        <f>SUM(D18:D21)</f>
        <v>1047</v>
      </c>
      <c r="E17" s="435">
        <f>SUM(E18:E21)</f>
        <v>24511</v>
      </c>
      <c r="F17" s="435">
        <f>SUM(F18:F21)</f>
        <v>66220</v>
      </c>
      <c r="G17" s="435">
        <f>SUM(G18:G21)</f>
        <v>111264</v>
      </c>
    </row>
    <row r="18" spans="2:11">
      <c r="B18" s="436" t="s">
        <v>144</v>
      </c>
      <c r="C18" s="435">
        <v>67292</v>
      </c>
      <c r="D18" s="435">
        <v>282</v>
      </c>
      <c r="E18" s="435">
        <v>5525</v>
      </c>
      <c r="F18" s="435">
        <v>22726</v>
      </c>
      <c r="G18" s="435">
        <v>33345</v>
      </c>
    </row>
    <row r="19" spans="2:11">
      <c r="B19" s="436" t="s">
        <v>145</v>
      </c>
      <c r="C19" s="435">
        <v>46042</v>
      </c>
      <c r="D19" s="435">
        <v>191</v>
      </c>
      <c r="E19" s="435">
        <v>2417</v>
      </c>
      <c r="F19" s="435">
        <v>12634</v>
      </c>
      <c r="G19" s="435">
        <v>28379</v>
      </c>
    </row>
    <row r="20" spans="2:11">
      <c r="B20" s="436" t="s">
        <v>146</v>
      </c>
      <c r="C20" s="435">
        <v>48627</v>
      </c>
      <c r="D20" s="435">
        <v>234</v>
      </c>
      <c r="E20" s="435">
        <v>3425</v>
      </c>
      <c r="F20" s="435">
        <v>18335</v>
      </c>
      <c r="G20" s="435">
        <v>22930</v>
      </c>
    </row>
    <row r="21" spans="2:11">
      <c r="B21" s="436" t="s">
        <v>147</v>
      </c>
      <c r="C21" s="435">
        <v>56347</v>
      </c>
      <c r="D21" s="435">
        <v>340</v>
      </c>
      <c r="E21" s="435">
        <v>13144</v>
      </c>
      <c r="F21" s="435">
        <v>12525</v>
      </c>
      <c r="G21" s="435">
        <v>26610</v>
      </c>
    </row>
    <row r="22" spans="2:11">
      <c r="B22" s="434" t="s">
        <v>148</v>
      </c>
      <c r="C22" s="435">
        <v>19073</v>
      </c>
      <c r="D22" s="435">
        <v>353</v>
      </c>
      <c r="E22" s="435">
        <v>1576</v>
      </c>
      <c r="F22" s="435">
        <v>8144</v>
      </c>
      <c r="G22" s="435">
        <v>6454</v>
      </c>
    </row>
    <row r="23" spans="2:11">
      <c r="B23" s="434" t="s">
        <v>149</v>
      </c>
      <c r="C23" s="435">
        <v>19245</v>
      </c>
      <c r="D23" s="435">
        <v>231</v>
      </c>
      <c r="E23" s="435">
        <v>2513</v>
      </c>
      <c r="F23" s="435">
        <v>8897</v>
      </c>
      <c r="G23" s="435">
        <v>5553</v>
      </c>
    </row>
    <row r="24" spans="2:11">
      <c r="B24" s="434" t="s">
        <v>150</v>
      </c>
      <c r="C24" s="435">
        <v>52994</v>
      </c>
      <c r="D24" s="435">
        <v>279</v>
      </c>
      <c r="E24" s="435">
        <v>993</v>
      </c>
      <c r="F24" s="435">
        <v>33059</v>
      </c>
      <c r="G24" s="435">
        <v>12383</v>
      </c>
    </row>
    <row r="25" spans="2:11">
      <c r="B25" s="434" t="s">
        <v>151</v>
      </c>
      <c r="C25" s="435">
        <v>51942</v>
      </c>
      <c r="D25" s="435">
        <v>495</v>
      </c>
      <c r="E25" s="435">
        <v>1556</v>
      </c>
      <c r="F25" s="435">
        <v>30648</v>
      </c>
      <c r="G25" s="435">
        <v>13939</v>
      </c>
    </row>
    <row r="26" spans="2:11">
      <c r="B26" s="434" t="s">
        <v>152</v>
      </c>
      <c r="C26" s="435">
        <v>62133</v>
      </c>
      <c r="D26" s="435">
        <v>1093</v>
      </c>
      <c r="E26" s="435">
        <v>5848</v>
      </c>
      <c r="F26" s="435">
        <v>30804</v>
      </c>
      <c r="G26" s="435">
        <v>16044</v>
      </c>
    </row>
    <row r="27" spans="2:11">
      <c r="B27" s="434" t="s">
        <v>153</v>
      </c>
      <c r="C27" s="435">
        <v>8623</v>
      </c>
      <c r="D27" s="435">
        <v>836</v>
      </c>
      <c r="E27" s="435">
        <v>1439</v>
      </c>
      <c r="F27" s="435">
        <v>2124</v>
      </c>
      <c r="G27" s="435">
        <v>1850</v>
      </c>
    </row>
    <row r="28" spans="2:11">
      <c r="B28" s="434" t="s">
        <v>154</v>
      </c>
      <c r="C28" s="435">
        <v>13331</v>
      </c>
      <c r="D28" s="435">
        <v>3177</v>
      </c>
      <c r="E28" s="435">
        <v>3247</v>
      </c>
      <c r="F28" s="435">
        <v>2023</v>
      </c>
      <c r="G28" s="435">
        <v>2498</v>
      </c>
    </row>
    <row r="29" spans="2:11" ht="12.75">
      <c r="B29" s="437" t="s">
        <v>155</v>
      </c>
      <c r="C29" s="435">
        <v>40172</v>
      </c>
      <c r="D29" s="435">
        <v>2561</v>
      </c>
      <c r="E29" s="435">
        <v>3306</v>
      </c>
      <c r="F29" s="435">
        <v>7629</v>
      </c>
      <c r="G29" s="435">
        <v>9513</v>
      </c>
    </row>
    <row r="30" spans="2:11" ht="12.75">
      <c r="B30" s="193" t="s">
        <v>296</v>
      </c>
      <c r="C30" s="438">
        <f>C31-C9</f>
        <v>2177464</v>
      </c>
      <c r="D30" s="438">
        <f t="shared" ref="D30:G30" si="0">D31-D9</f>
        <v>18737</v>
      </c>
      <c r="E30" s="438">
        <f t="shared" si="0"/>
        <v>173618</v>
      </c>
      <c r="F30" s="438">
        <f t="shared" si="0"/>
        <v>868324</v>
      </c>
      <c r="G30" s="438">
        <f t="shared" si="0"/>
        <v>775173</v>
      </c>
    </row>
    <row r="31" spans="2:11">
      <c r="B31" s="439" t="s">
        <v>92</v>
      </c>
      <c r="C31" s="440">
        <v>3231391</v>
      </c>
      <c r="D31" s="440">
        <v>102605</v>
      </c>
      <c r="E31" s="440">
        <v>487133</v>
      </c>
      <c r="F31" s="440">
        <v>1143927</v>
      </c>
      <c r="G31" s="440">
        <v>956809</v>
      </c>
      <c r="H31" s="208"/>
      <c r="I31" s="208"/>
      <c r="J31" s="208"/>
      <c r="K31" s="208"/>
    </row>
    <row r="32" spans="2:11" ht="24" customHeight="1">
      <c r="B32" s="680" t="s">
        <v>192</v>
      </c>
      <c r="C32" s="681"/>
      <c r="D32" s="681"/>
      <c r="E32" s="681"/>
      <c r="F32" s="681"/>
      <c r="G32" s="682"/>
    </row>
    <row r="33" ht="14.25" customHeight="1"/>
    <row r="34" ht="35.25" customHeight="1"/>
  </sheetData>
  <mergeCells count="3">
    <mergeCell ref="B6:G6"/>
    <mergeCell ref="B7:G7"/>
    <mergeCell ref="B32:G3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ignoredErrors>
    <ignoredError sqref="C17:G17" formulaRange="1"/>
  </ignoredErrors>
  <drawing r:id="rId2"/>
  <legacyDrawingHF r:id="rId3"/>
</worksheet>
</file>

<file path=xl/worksheets/sheet82.xml><?xml version="1.0" encoding="utf-8"?>
<worksheet xmlns="http://schemas.openxmlformats.org/spreadsheetml/2006/main" xmlns:r="http://schemas.openxmlformats.org/officeDocument/2006/relationships">
  <sheetPr codeName="Hoja145">
    <tabColor rgb="FF000099"/>
    <pageSetUpPr fitToPage="1"/>
  </sheetPr>
  <dimension ref="B5:G31"/>
  <sheetViews>
    <sheetView showGridLines="0" showRowColHeaders="0" zoomScaleNormal="100" workbookViewId="0"/>
  </sheetViews>
  <sheetFormatPr baseColWidth="10" defaultRowHeight="15"/>
  <cols>
    <col min="1" max="1" width="15.42578125" customWidth="1"/>
    <col min="2" max="2" width="25.28515625" customWidth="1"/>
    <col min="3" max="3" width="12" bestFit="1" customWidth="1"/>
    <col min="5" max="5" width="11.5703125" bestFit="1" customWidth="1"/>
    <col min="6" max="7" width="12" bestFit="1" customWidth="1"/>
  </cols>
  <sheetData>
    <row r="5" spans="2:7" ht="25.5" customHeight="1">
      <c r="B5" s="676" t="s">
        <v>297</v>
      </c>
      <c r="C5" s="677"/>
      <c r="D5" s="677"/>
      <c r="E5" s="677"/>
      <c r="F5" s="677"/>
      <c r="G5" s="678"/>
    </row>
    <row r="6" spans="2:7">
      <c r="B6" s="627" t="str">
        <f>actualizaciones!$A$2</f>
        <v xml:space="preserve">acumulado agosto 2010 </v>
      </c>
      <c r="C6" s="628"/>
      <c r="D6" s="628"/>
      <c r="E6" s="628"/>
      <c r="F6" s="628"/>
      <c r="G6" s="679"/>
    </row>
    <row r="7" spans="2:7" ht="24">
      <c r="B7" s="428" t="s">
        <v>133</v>
      </c>
      <c r="C7" s="429" t="s">
        <v>78</v>
      </c>
      <c r="D7" s="430" t="s">
        <v>260</v>
      </c>
      <c r="E7" s="430" t="s">
        <v>259</v>
      </c>
      <c r="F7" s="431" t="s">
        <v>295</v>
      </c>
      <c r="G7" s="431" t="s">
        <v>74</v>
      </c>
    </row>
    <row r="8" spans="2:7">
      <c r="B8" s="432" t="s">
        <v>134</v>
      </c>
      <c r="C8" s="441">
        <v>3.3102747910370711E-2</v>
      </c>
      <c r="D8" s="441">
        <v>-2.2357960506376284E-2</v>
      </c>
      <c r="E8" s="441">
        <v>-6.7147303336685726E-2</v>
      </c>
      <c r="F8" s="441">
        <v>5.3826388198496611E-2</v>
      </c>
      <c r="G8" s="441">
        <v>0.10550084600309195</v>
      </c>
    </row>
    <row r="9" spans="2:7">
      <c r="B9" s="434" t="s">
        <v>136</v>
      </c>
      <c r="C9" s="442">
        <v>-4.7472362674664814E-2</v>
      </c>
      <c r="D9" s="442">
        <v>0.19770114942528738</v>
      </c>
      <c r="E9" s="442">
        <v>-7.8260869565217384E-2</v>
      </c>
      <c r="F9" s="442">
        <v>-4.9974772350496188E-2</v>
      </c>
      <c r="G9" s="442">
        <v>-7.1011835305884285E-2</v>
      </c>
    </row>
    <row r="10" spans="2:7">
      <c r="B10" s="434" t="s">
        <v>137</v>
      </c>
      <c r="C10" s="442">
        <v>5.5017287890877231E-2</v>
      </c>
      <c r="D10" s="442">
        <v>5.9945504087193457E-2</v>
      </c>
      <c r="E10" s="442">
        <v>0.53889943074003788</v>
      </c>
      <c r="F10" s="442">
        <v>7.6702153998514433E-2</v>
      </c>
      <c r="G10" s="442">
        <v>3.8798865377718261E-2</v>
      </c>
    </row>
    <row r="11" spans="2:7">
      <c r="B11" s="434" t="s">
        <v>138</v>
      </c>
      <c r="C11" s="442">
        <v>-7.4179884041308819E-3</v>
      </c>
      <c r="D11" s="442">
        <v>6.6733567486201739E-2</v>
      </c>
      <c r="E11" s="442">
        <v>-0.1229274597675577</v>
      </c>
      <c r="F11" s="442">
        <v>5.349800033797103E-2</v>
      </c>
      <c r="G11" s="442">
        <v>2.6430705584923109E-2</v>
      </c>
    </row>
    <row r="12" spans="2:7">
      <c r="B12" s="434" t="s">
        <v>139</v>
      </c>
      <c r="C12" s="442">
        <v>5.524680373422397E-2</v>
      </c>
      <c r="D12" s="442">
        <v>-0.10321489001692052</v>
      </c>
      <c r="E12" s="442">
        <v>0.25607902735562305</v>
      </c>
      <c r="F12" s="442">
        <v>-3.687260650015256E-2</v>
      </c>
      <c r="G12" s="442">
        <v>0.28517870532366918</v>
      </c>
    </row>
    <row r="13" spans="2:7">
      <c r="B13" s="434" t="s">
        <v>140</v>
      </c>
      <c r="C13" s="442">
        <v>3.5678167804336969E-2</v>
      </c>
      <c r="D13" s="442">
        <v>8.092485549132955E-2</v>
      </c>
      <c r="E13" s="442">
        <v>-4.7962045918897411E-2</v>
      </c>
      <c r="F13" s="442">
        <v>3.4101498200485469E-2</v>
      </c>
      <c r="G13" s="442">
        <v>1.5727845908681592E-2</v>
      </c>
    </row>
    <row r="14" spans="2:7">
      <c r="B14" s="434" t="s">
        <v>141</v>
      </c>
      <c r="C14" s="442">
        <v>-0.14852868359623683</v>
      </c>
      <c r="D14" s="442">
        <v>0</v>
      </c>
      <c r="E14" s="442">
        <v>1.9646365422396617E-3</v>
      </c>
      <c r="F14" s="442">
        <v>-0.27498450733319557</v>
      </c>
      <c r="G14" s="442">
        <v>-3.0970121171069454E-2</v>
      </c>
    </row>
    <row r="15" spans="2:7">
      <c r="B15" s="434" t="s">
        <v>142</v>
      </c>
      <c r="C15" s="442">
        <v>3.0566372241745077E-2</v>
      </c>
      <c r="D15" s="442">
        <v>5.3355335533553427E-2</v>
      </c>
      <c r="E15" s="442">
        <v>7.3011363636363624E-2</v>
      </c>
      <c r="F15" s="442">
        <v>-5.7586125131259269E-4</v>
      </c>
      <c r="G15" s="442">
        <v>5.0610274064470051E-2</v>
      </c>
    </row>
    <row r="16" spans="2:7">
      <c r="B16" s="434" t="s">
        <v>143</v>
      </c>
      <c r="C16" s="442">
        <v>-0.1803255298777855</v>
      </c>
      <c r="D16" s="442">
        <v>-2.695167286245348E-2</v>
      </c>
      <c r="E16" s="442">
        <v>-0.27525133057362505</v>
      </c>
      <c r="F16" s="442">
        <v>-0.12442152584953059</v>
      </c>
      <c r="G16" s="442">
        <v>-0.12756014176834052</v>
      </c>
    </row>
    <row r="17" spans="2:7">
      <c r="B17" s="436" t="s">
        <v>144</v>
      </c>
      <c r="C17" s="442">
        <v>-0.16674509026969464</v>
      </c>
      <c r="D17" s="442">
        <v>0.17991631799163188</v>
      </c>
      <c r="E17" s="442">
        <v>-0.19764740052279983</v>
      </c>
      <c r="F17" s="442">
        <v>-9.8782567315699676E-2</v>
      </c>
      <c r="G17" s="442">
        <v>-0.16903409090909094</v>
      </c>
    </row>
    <row r="18" spans="2:7">
      <c r="B18" s="436" t="s">
        <v>145</v>
      </c>
      <c r="C18" s="442">
        <v>-5.9945281554983909E-2</v>
      </c>
      <c r="D18" s="442">
        <v>-0.23293172690763053</v>
      </c>
      <c r="E18" s="442">
        <v>-0.26890502117362369</v>
      </c>
      <c r="F18" s="442">
        <v>-8.8455988455988455E-2</v>
      </c>
      <c r="G18" s="442">
        <v>3.7813128542695251E-2</v>
      </c>
    </row>
    <row r="19" spans="2:7">
      <c r="B19" s="436" t="s">
        <v>146</v>
      </c>
      <c r="C19" s="442">
        <v>-0.24520365081336148</v>
      </c>
      <c r="D19" s="442">
        <v>-4.4897959183673453E-2</v>
      </c>
      <c r="E19" s="442">
        <v>-9.96319663512093E-2</v>
      </c>
      <c r="F19" s="442">
        <v>-0.2478565861262666</v>
      </c>
      <c r="G19" s="442">
        <v>-0.21649695892844945</v>
      </c>
    </row>
    <row r="20" spans="2:7">
      <c r="B20" s="436" t="s">
        <v>147</v>
      </c>
      <c r="C20" s="442">
        <v>-0.21930031174229303</v>
      </c>
      <c r="D20" s="442">
        <v>-8.7463556851311575E-3</v>
      </c>
      <c r="E20" s="442">
        <v>-0.3369652945924132</v>
      </c>
      <c r="F20" s="442">
        <v>2.8662943495400883E-2</v>
      </c>
      <c r="G20" s="442">
        <v>-0.13584256162114772</v>
      </c>
    </row>
    <row r="21" spans="2:7">
      <c r="B21" s="434" t="s">
        <v>148</v>
      </c>
      <c r="C21" s="442">
        <v>-3.3495490017229179E-2</v>
      </c>
      <c r="D21" s="442">
        <v>5.37313432835822E-2</v>
      </c>
      <c r="E21" s="442">
        <v>-6.3576945929887052E-2</v>
      </c>
      <c r="F21" s="442">
        <v>-2.2446284959788732E-2</v>
      </c>
      <c r="G21" s="442">
        <v>-2.5222776015707549E-2</v>
      </c>
    </row>
    <row r="22" spans="2:7">
      <c r="B22" s="434" t="s">
        <v>149</v>
      </c>
      <c r="C22" s="442">
        <v>6.7269299023957396E-2</v>
      </c>
      <c r="D22" s="442">
        <v>0.11057692307692313</v>
      </c>
      <c r="E22" s="442">
        <v>-0.1295462417734673</v>
      </c>
      <c r="F22" s="442">
        <v>0.30665295931854897</v>
      </c>
      <c r="G22" s="442">
        <v>-3.9439543331603488E-2</v>
      </c>
    </row>
    <row r="23" spans="2:7">
      <c r="B23" s="434" t="s">
        <v>150</v>
      </c>
      <c r="C23" s="442">
        <v>0.12705231816248408</v>
      </c>
      <c r="D23" s="442">
        <v>-2.1052631578947323E-2</v>
      </c>
      <c r="E23" s="442">
        <v>7.4675324675324672E-2</v>
      </c>
      <c r="F23" s="442">
        <v>0.2024952713516659</v>
      </c>
      <c r="G23" s="442">
        <v>0.17910874119215392</v>
      </c>
    </row>
    <row r="24" spans="2:7">
      <c r="B24" s="434" t="s">
        <v>151</v>
      </c>
      <c r="C24" s="442">
        <v>-4.0935024649642715E-2</v>
      </c>
      <c r="D24" s="442">
        <v>-0.19773095623987036</v>
      </c>
      <c r="E24" s="442">
        <v>-0.36124794745484401</v>
      </c>
      <c r="F24" s="442">
        <v>-7.8975838442120416E-2</v>
      </c>
      <c r="G24" s="442">
        <v>0.17559247701779546</v>
      </c>
    </row>
    <row r="25" spans="2:7">
      <c r="B25" s="434" t="s">
        <v>152</v>
      </c>
      <c r="C25" s="442">
        <v>4.3235165720809876E-2</v>
      </c>
      <c r="D25" s="442">
        <v>-6.3410454155955476E-2</v>
      </c>
      <c r="E25" s="442">
        <v>-2.6631158455392767E-2</v>
      </c>
      <c r="F25" s="442">
        <v>9.5019729124453445E-2</v>
      </c>
      <c r="G25" s="442">
        <v>-7.5540190146931696E-2</v>
      </c>
    </row>
    <row r="26" spans="2:7">
      <c r="B26" s="434" t="s">
        <v>153</v>
      </c>
      <c r="C26" s="442">
        <v>7.3447030997136897E-2</v>
      </c>
      <c r="D26" s="442">
        <v>0.36378466557911904</v>
      </c>
      <c r="E26" s="442">
        <v>6.2776957163958702E-2</v>
      </c>
      <c r="F26" s="442">
        <v>-3.7523452157598447E-3</v>
      </c>
      <c r="G26" s="442">
        <v>-0.20838682071031234</v>
      </c>
    </row>
    <row r="27" spans="2:7">
      <c r="B27" s="434" t="s">
        <v>154</v>
      </c>
      <c r="C27" s="442">
        <v>5.784796064116815E-2</v>
      </c>
      <c r="D27" s="442">
        <v>0.13464285714285706</v>
      </c>
      <c r="E27" s="442">
        <v>-8.3027393391697291E-2</v>
      </c>
      <c r="F27" s="442">
        <v>-0.12424242424242427</v>
      </c>
      <c r="G27" s="442">
        <v>9.5133713283647614E-2</v>
      </c>
    </row>
    <row r="28" spans="2:7">
      <c r="B28" s="437" t="s">
        <v>155</v>
      </c>
      <c r="C28" s="442">
        <v>0.45498007968127485</v>
      </c>
      <c r="D28" s="442">
        <v>0.21489563567362424</v>
      </c>
      <c r="E28" s="442">
        <v>6.8174474959612263E-2</v>
      </c>
      <c r="F28" s="442">
        <v>0.60172160403107289</v>
      </c>
      <c r="G28" s="442">
        <v>3.3572359843546229E-2</v>
      </c>
    </row>
    <row r="29" spans="2:7">
      <c r="B29" s="193" t="s">
        <v>296</v>
      </c>
      <c r="C29" s="443">
        <v>5.7117360782754645E-4</v>
      </c>
      <c r="D29" s="443">
        <v>6.5874054269298599E-2</v>
      </c>
      <c r="E29" s="443">
        <v>-0.1082198605967527</v>
      </c>
      <c r="F29" s="443">
        <v>1.6092266070032668E-2</v>
      </c>
      <c r="G29" s="443">
        <v>-4.8884375870528185E-3</v>
      </c>
    </row>
    <row r="30" spans="2:7">
      <c r="B30" s="439" t="s">
        <v>92</v>
      </c>
      <c r="C30" s="444">
        <v>1.0953961014623426E-2</v>
      </c>
      <c r="D30" s="444">
        <v>-7.3525854979925587E-3</v>
      </c>
      <c r="E30" s="444">
        <v>-8.2212789367879457E-2</v>
      </c>
      <c r="F30" s="444">
        <v>2.4934190366795672E-2</v>
      </c>
      <c r="G30" s="444">
        <v>1.4339281000505633E-2</v>
      </c>
    </row>
    <row r="31" spans="2:7" ht="24" customHeight="1">
      <c r="B31" s="680" t="s">
        <v>192</v>
      </c>
      <c r="C31" s="681"/>
      <c r="D31" s="681"/>
      <c r="E31" s="681"/>
      <c r="F31" s="681"/>
      <c r="G31" s="682"/>
    </row>
  </sheetData>
  <mergeCells count="3">
    <mergeCell ref="B5:G5"/>
    <mergeCell ref="B6:G6"/>
    <mergeCell ref="B31:G3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83.xml><?xml version="1.0" encoding="utf-8"?>
<worksheet xmlns="http://schemas.openxmlformats.org/spreadsheetml/2006/main" xmlns:r="http://schemas.openxmlformats.org/officeDocument/2006/relationships">
  <sheetPr codeName="Hoja9">
    <tabColor rgb="FF000099"/>
    <pageSetUpPr autoPageBreaks="0" fitToPage="1"/>
  </sheetPr>
  <dimension ref="B1:K34"/>
  <sheetViews>
    <sheetView showGridLines="0" showRowColHeaders="0" showOutlineSymbols="0" zoomScaleNormal="100" workbookViewId="0"/>
  </sheetViews>
  <sheetFormatPr baseColWidth="10" defaultRowHeight="12"/>
  <cols>
    <col min="1" max="1" width="13.5703125" style="427" customWidth="1"/>
    <col min="2" max="2" width="23.7109375" style="427" customWidth="1"/>
    <col min="3" max="7" width="10.7109375" style="427" customWidth="1"/>
    <col min="8" max="256" width="11.42578125" style="427"/>
    <col min="257" max="257" width="13.5703125" style="427" customWidth="1"/>
    <col min="258" max="258" width="23.7109375" style="427" customWidth="1"/>
    <col min="259" max="263" width="10.7109375" style="427" customWidth="1"/>
    <col min="264" max="512" width="11.42578125" style="427"/>
    <col min="513" max="513" width="13.5703125" style="427" customWidth="1"/>
    <col min="514" max="514" width="23.7109375" style="427" customWidth="1"/>
    <col min="515" max="519" width="10.7109375" style="427" customWidth="1"/>
    <col min="520" max="768" width="11.42578125" style="427"/>
    <col min="769" max="769" width="13.5703125" style="427" customWidth="1"/>
    <col min="770" max="770" width="23.7109375" style="427" customWidth="1"/>
    <col min="771" max="775" width="10.7109375" style="427" customWidth="1"/>
    <col min="776" max="1024" width="11.42578125" style="427"/>
    <col min="1025" max="1025" width="13.5703125" style="427" customWidth="1"/>
    <col min="1026" max="1026" width="23.7109375" style="427" customWidth="1"/>
    <col min="1027" max="1031" width="10.7109375" style="427" customWidth="1"/>
    <col min="1032" max="1280" width="11.42578125" style="427"/>
    <col min="1281" max="1281" width="13.5703125" style="427" customWidth="1"/>
    <col min="1282" max="1282" width="23.7109375" style="427" customWidth="1"/>
    <col min="1283" max="1287" width="10.7109375" style="427" customWidth="1"/>
    <col min="1288" max="1536" width="11.42578125" style="427"/>
    <col min="1537" max="1537" width="13.5703125" style="427" customWidth="1"/>
    <col min="1538" max="1538" width="23.7109375" style="427" customWidth="1"/>
    <col min="1539" max="1543" width="10.7109375" style="427" customWidth="1"/>
    <col min="1544" max="1792" width="11.42578125" style="427"/>
    <col min="1793" max="1793" width="13.5703125" style="427" customWidth="1"/>
    <col min="1794" max="1794" width="23.7109375" style="427" customWidth="1"/>
    <col min="1795" max="1799" width="10.7109375" style="427" customWidth="1"/>
    <col min="1800" max="2048" width="11.42578125" style="427"/>
    <col min="2049" max="2049" width="13.5703125" style="427" customWidth="1"/>
    <col min="2050" max="2050" width="23.7109375" style="427" customWidth="1"/>
    <col min="2051" max="2055" width="10.7109375" style="427" customWidth="1"/>
    <col min="2056" max="2304" width="11.42578125" style="427"/>
    <col min="2305" max="2305" width="13.5703125" style="427" customWidth="1"/>
    <col min="2306" max="2306" width="23.7109375" style="427" customWidth="1"/>
    <col min="2307" max="2311" width="10.7109375" style="427" customWidth="1"/>
    <col min="2312" max="2560" width="11.42578125" style="427"/>
    <col min="2561" max="2561" width="13.5703125" style="427" customWidth="1"/>
    <col min="2562" max="2562" width="23.7109375" style="427" customWidth="1"/>
    <col min="2563" max="2567" width="10.7109375" style="427" customWidth="1"/>
    <col min="2568" max="2816" width="11.42578125" style="427"/>
    <col min="2817" max="2817" width="13.5703125" style="427" customWidth="1"/>
    <col min="2818" max="2818" width="23.7109375" style="427" customWidth="1"/>
    <col min="2819" max="2823" width="10.7109375" style="427" customWidth="1"/>
    <col min="2824" max="3072" width="11.42578125" style="427"/>
    <col min="3073" max="3073" width="13.5703125" style="427" customWidth="1"/>
    <col min="3074" max="3074" width="23.7109375" style="427" customWidth="1"/>
    <col min="3075" max="3079" width="10.7109375" style="427" customWidth="1"/>
    <col min="3080" max="3328" width="11.42578125" style="427"/>
    <col min="3329" max="3329" width="13.5703125" style="427" customWidth="1"/>
    <col min="3330" max="3330" width="23.7109375" style="427" customWidth="1"/>
    <col min="3331" max="3335" width="10.7109375" style="427" customWidth="1"/>
    <col min="3336" max="3584" width="11.42578125" style="427"/>
    <col min="3585" max="3585" width="13.5703125" style="427" customWidth="1"/>
    <col min="3586" max="3586" width="23.7109375" style="427" customWidth="1"/>
    <col min="3587" max="3591" width="10.7109375" style="427" customWidth="1"/>
    <col min="3592" max="3840" width="11.42578125" style="427"/>
    <col min="3841" max="3841" width="13.5703125" style="427" customWidth="1"/>
    <col min="3842" max="3842" width="23.7109375" style="427" customWidth="1"/>
    <col min="3843" max="3847" width="10.7109375" style="427" customWidth="1"/>
    <col min="3848" max="4096" width="11.42578125" style="427"/>
    <col min="4097" max="4097" width="13.5703125" style="427" customWidth="1"/>
    <col min="4098" max="4098" width="23.7109375" style="427" customWidth="1"/>
    <col min="4099" max="4103" width="10.7109375" style="427" customWidth="1"/>
    <col min="4104" max="4352" width="11.42578125" style="427"/>
    <col min="4353" max="4353" width="13.5703125" style="427" customWidth="1"/>
    <col min="4354" max="4354" width="23.7109375" style="427" customWidth="1"/>
    <col min="4355" max="4359" width="10.7109375" style="427" customWidth="1"/>
    <col min="4360" max="4608" width="11.42578125" style="427"/>
    <col min="4609" max="4609" width="13.5703125" style="427" customWidth="1"/>
    <col min="4610" max="4610" width="23.7109375" style="427" customWidth="1"/>
    <col min="4611" max="4615" width="10.7109375" style="427" customWidth="1"/>
    <col min="4616" max="4864" width="11.42578125" style="427"/>
    <col min="4865" max="4865" width="13.5703125" style="427" customWidth="1"/>
    <col min="4866" max="4866" width="23.7109375" style="427" customWidth="1"/>
    <col min="4867" max="4871" width="10.7109375" style="427" customWidth="1"/>
    <col min="4872" max="5120" width="11.42578125" style="427"/>
    <col min="5121" max="5121" width="13.5703125" style="427" customWidth="1"/>
    <col min="5122" max="5122" width="23.7109375" style="427" customWidth="1"/>
    <col min="5123" max="5127" width="10.7109375" style="427" customWidth="1"/>
    <col min="5128" max="5376" width="11.42578125" style="427"/>
    <col min="5377" max="5377" width="13.5703125" style="427" customWidth="1"/>
    <col min="5378" max="5378" width="23.7109375" style="427" customWidth="1"/>
    <col min="5379" max="5383" width="10.7109375" style="427" customWidth="1"/>
    <col min="5384" max="5632" width="11.42578125" style="427"/>
    <col min="5633" max="5633" width="13.5703125" style="427" customWidth="1"/>
    <col min="5634" max="5634" width="23.7109375" style="427" customWidth="1"/>
    <col min="5635" max="5639" width="10.7109375" style="427" customWidth="1"/>
    <col min="5640" max="5888" width="11.42578125" style="427"/>
    <col min="5889" max="5889" width="13.5703125" style="427" customWidth="1"/>
    <col min="5890" max="5890" width="23.7109375" style="427" customWidth="1"/>
    <col min="5891" max="5895" width="10.7109375" style="427" customWidth="1"/>
    <col min="5896" max="6144" width="11.42578125" style="427"/>
    <col min="6145" max="6145" width="13.5703125" style="427" customWidth="1"/>
    <col min="6146" max="6146" width="23.7109375" style="427" customWidth="1"/>
    <col min="6147" max="6151" width="10.7109375" style="427" customWidth="1"/>
    <col min="6152" max="6400" width="11.42578125" style="427"/>
    <col min="6401" max="6401" width="13.5703125" style="427" customWidth="1"/>
    <col min="6402" max="6402" width="23.7109375" style="427" customWidth="1"/>
    <col min="6403" max="6407" width="10.7109375" style="427" customWidth="1"/>
    <col min="6408" max="6656" width="11.42578125" style="427"/>
    <col min="6657" max="6657" width="13.5703125" style="427" customWidth="1"/>
    <col min="6658" max="6658" width="23.7109375" style="427" customWidth="1"/>
    <col min="6659" max="6663" width="10.7109375" style="427" customWidth="1"/>
    <col min="6664" max="6912" width="11.42578125" style="427"/>
    <col min="6913" max="6913" width="13.5703125" style="427" customWidth="1"/>
    <col min="6914" max="6914" width="23.7109375" style="427" customWidth="1"/>
    <col min="6915" max="6919" width="10.7109375" style="427" customWidth="1"/>
    <col min="6920" max="7168" width="11.42578125" style="427"/>
    <col min="7169" max="7169" width="13.5703125" style="427" customWidth="1"/>
    <col min="7170" max="7170" width="23.7109375" style="427" customWidth="1"/>
    <col min="7171" max="7175" width="10.7109375" style="427" customWidth="1"/>
    <col min="7176" max="7424" width="11.42578125" style="427"/>
    <col min="7425" max="7425" width="13.5703125" style="427" customWidth="1"/>
    <col min="7426" max="7426" width="23.7109375" style="427" customWidth="1"/>
    <col min="7427" max="7431" width="10.7109375" style="427" customWidth="1"/>
    <col min="7432" max="7680" width="11.42578125" style="427"/>
    <col min="7681" max="7681" width="13.5703125" style="427" customWidth="1"/>
    <col min="7682" max="7682" width="23.7109375" style="427" customWidth="1"/>
    <col min="7683" max="7687" width="10.7109375" style="427" customWidth="1"/>
    <col min="7688" max="7936" width="11.42578125" style="427"/>
    <col min="7937" max="7937" width="13.5703125" style="427" customWidth="1"/>
    <col min="7938" max="7938" width="23.7109375" style="427" customWidth="1"/>
    <col min="7939" max="7943" width="10.7109375" style="427" customWidth="1"/>
    <col min="7944" max="8192" width="11.42578125" style="427"/>
    <col min="8193" max="8193" width="13.5703125" style="427" customWidth="1"/>
    <col min="8194" max="8194" width="23.7109375" style="427" customWidth="1"/>
    <col min="8195" max="8199" width="10.7109375" style="427" customWidth="1"/>
    <col min="8200" max="8448" width="11.42578125" style="427"/>
    <col min="8449" max="8449" width="13.5703125" style="427" customWidth="1"/>
    <col min="8450" max="8450" width="23.7109375" style="427" customWidth="1"/>
    <col min="8451" max="8455" width="10.7109375" style="427" customWidth="1"/>
    <col min="8456" max="8704" width="11.42578125" style="427"/>
    <col min="8705" max="8705" width="13.5703125" style="427" customWidth="1"/>
    <col min="8706" max="8706" width="23.7109375" style="427" customWidth="1"/>
    <col min="8707" max="8711" width="10.7109375" style="427" customWidth="1"/>
    <col min="8712" max="8960" width="11.42578125" style="427"/>
    <col min="8961" max="8961" width="13.5703125" style="427" customWidth="1"/>
    <col min="8962" max="8962" width="23.7109375" style="427" customWidth="1"/>
    <col min="8963" max="8967" width="10.7109375" style="427" customWidth="1"/>
    <col min="8968" max="9216" width="11.42578125" style="427"/>
    <col min="9217" max="9217" width="13.5703125" style="427" customWidth="1"/>
    <col min="9218" max="9218" width="23.7109375" style="427" customWidth="1"/>
    <col min="9219" max="9223" width="10.7109375" style="427" customWidth="1"/>
    <col min="9224" max="9472" width="11.42578125" style="427"/>
    <col min="9473" max="9473" width="13.5703125" style="427" customWidth="1"/>
    <col min="9474" max="9474" width="23.7109375" style="427" customWidth="1"/>
    <col min="9475" max="9479" width="10.7109375" style="427" customWidth="1"/>
    <col min="9480" max="9728" width="11.42578125" style="427"/>
    <col min="9729" max="9729" width="13.5703125" style="427" customWidth="1"/>
    <col min="9730" max="9730" width="23.7109375" style="427" customWidth="1"/>
    <col min="9731" max="9735" width="10.7109375" style="427" customWidth="1"/>
    <col min="9736" max="9984" width="11.42578125" style="427"/>
    <col min="9985" max="9985" width="13.5703125" style="427" customWidth="1"/>
    <col min="9986" max="9986" width="23.7109375" style="427" customWidth="1"/>
    <col min="9987" max="9991" width="10.7109375" style="427" customWidth="1"/>
    <col min="9992" max="10240" width="11.42578125" style="427"/>
    <col min="10241" max="10241" width="13.5703125" style="427" customWidth="1"/>
    <col min="10242" max="10242" width="23.7109375" style="427" customWidth="1"/>
    <col min="10243" max="10247" width="10.7109375" style="427" customWidth="1"/>
    <col min="10248" max="10496" width="11.42578125" style="427"/>
    <col min="10497" max="10497" width="13.5703125" style="427" customWidth="1"/>
    <col min="10498" max="10498" width="23.7109375" style="427" customWidth="1"/>
    <col min="10499" max="10503" width="10.7109375" style="427" customWidth="1"/>
    <col min="10504" max="10752" width="11.42578125" style="427"/>
    <col min="10753" max="10753" width="13.5703125" style="427" customWidth="1"/>
    <col min="10754" max="10754" width="23.7109375" style="427" customWidth="1"/>
    <col min="10755" max="10759" width="10.7109375" style="427" customWidth="1"/>
    <col min="10760" max="11008" width="11.42578125" style="427"/>
    <col min="11009" max="11009" width="13.5703125" style="427" customWidth="1"/>
    <col min="11010" max="11010" width="23.7109375" style="427" customWidth="1"/>
    <col min="11011" max="11015" width="10.7109375" style="427" customWidth="1"/>
    <col min="11016" max="11264" width="11.42578125" style="427"/>
    <col min="11265" max="11265" width="13.5703125" style="427" customWidth="1"/>
    <col min="11266" max="11266" width="23.7109375" style="427" customWidth="1"/>
    <col min="11267" max="11271" width="10.7109375" style="427" customWidth="1"/>
    <col min="11272" max="11520" width="11.42578125" style="427"/>
    <col min="11521" max="11521" width="13.5703125" style="427" customWidth="1"/>
    <col min="11522" max="11522" width="23.7109375" style="427" customWidth="1"/>
    <col min="11523" max="11527" width="10.7109375" style="427" customWidth="1"/>
    <col min="11528" max="11776" width="11.42578125" style="427"/>
    <col min="11777" max="11777" width="13.5703125" style="427" customWidth="1"/>
    <col min="11778" max="11778" width="23.7109375" style="427" customWidth="1"/>
    <col min="11779" max="11783" width="10.7109375" style="427" customWidth="1"/>
    <col min="11784" max="12032" width="11.42578125" style="427"/>
    <col min="12033" max="12033" width="13.5703125" style="427" customWidth="1"/>
    <col min="12034" max="12034" width="23.7109375" style="427" customWidth="1"/>
    <col min="12035" max="12039" width="10.7109375" style="427" customWidth="1"/>
    <col min="12040" max="12288" width="11.42578125" style="427"/>
    <col min="12289" max="12289" width="13.5703125" style="427" customWidth="1"/>
    <col min="12290" max="12290" width="23.7109375" style="427" customWidth="1"/>
    <col min="12291" max="12295" width="10.7109375" style="427" customWidth="1"/>
    <col min="12296" max="12544" width="11.42578125" style="427"/>
    <col min="12545" max="12545" width="13.5703125" style="427" customWidth="1"/>
    <col min="12546" max="12546" width="23.7109375" style="427" customWidth="1"/>
    <col min="12547" max="12551" width="10.7109375" style="427" customWidth="1"/>
    <col min="12552" max="12800" width="11.42578125" style="427"/>
    <col min="12801" max="12801" width="13.5703125" style="427" customWidth="1"/>
    <col min="12802" max="12802" width="23.7109375" style="427" customWidth="1"/>
    <col min="12803" max="12807" width="10.7109375" style="427" customWidth="1"/>
    <col min="12808" max="13056" width="11.42578125" style="427"/>
    <col min="13057" max="13057" width="13.5703125" style="427" customWidth="1"/>
    <col min="13058" max="13058" width="23.7109375" style="427" customWidth="1"/>
    <col min="13059" max="13063" width="10.7109375" style="427" customWidth="1"/>
    <col min="13064" max="13312" width="11.42578125" style="427"/>
    <col min="13313" max="13313" width="13.5703125" style="427" customWidth="1"/>
    <col min="13314" max="13314" width="23.7109375" style="427" customWidth="1"/>
    <col min="13315" max="13319" width="10.7109375" style="427" customWidth="1"/>
    <col min="13320" max="13568" width="11.42578125" style="427"/>
    <col min="13569" max="13569" width="13.5703125" style="427" customWidth="1"/>
    <col min="13570" max="13570" width="23.7109375" style="427" customWidth="1"/>
    <col min="13571" max="13575" width="10.7109375" style="427" customWidth="1"/>
    <col min="13576" max="13824" width="11.42578125" style="427"/>
    <col min="13825" max="13825" width="13.5703125" style="427" customWidth="1"/>
    <col min="13826" max="13826" width="23.7109375" style="427" customWidth="1"/>
    <col min="13827" max="13831" width="10.7109375" style="427" customWidth="1"/>
    <col min="13832" max="14080" width="11.42578125" style="427"/>
    <col min="14081" max="14081" width="13.5703125" style="427" customWidth="1"/>
    <col min="14082" max="14082" width="23.7109375" style="427" customWidth="1"/>
    <col min="14083" max="14087" width="10.7109375" style="427" customWidth="1"/>
    <col min="14088" max="14336" width="11.42578125" style="427"/>
    <col min="14337" max="14337" width="13.5703125" style="427" customWidth="1"/>
    <col min="14338" max="14338" width="23.7109375" style="427" customWidth="1"/>
    <col min="14339" max="14343" width="10.7109375" style="427" customWidth="1"/>
    <col min="14344" max="14592" width="11.42578125" style="427"/>
    <col min="14593" max="14593" width="13.5703125" style="427" customWidth="1"/>
    <col min="14594" max="14594" width="23.7109375" style="427" customWidth="1"/>
    <col min="14595" max="14599" width="10.7109375" style="427" customWidth="1"/>
    <col min="14600" max="14848" width="11.42578125" style="427"/>
    <col min="14849" max="14849" width="13.5703125" style="427" customWidth="1"/>
    <col min="14850" max="14850" width="23.7109375" style="427" customWidth="1"/>
    <col min="14851" max="14855" width="10.7109375" style="427" customWidth="1"/>
    <col min="14856" max="15104" width="11.42578125" style="427"/>
    <col min="15105" max="15105" width="13.5703125" style="427" customWidth="1"/>
    <col min="15106" max="15106" width="23.7109375" style="427" customWidth="1"/>
    <col min="15107" max="15111" width="10.7109375" style="427" customWidth="1"/>
    <col min="15112" max="15360" width="11.42578125" style="427"/>
    <col min="15361" max="15361" width="13.5703125" style="427" customWidth="1"/>
    <col min="15362" max="15362" width="23.7109375" style="427" customWidth="1"/>
    <col min="15363" max="15367" width="10.7109375" style="427" customWidth="1"/>
    <col min="15368" max="15616" width="11.42578125" style="427"/>
    <col min="15617" max="15617" width="13.5703125" style="427" customWidth="1"/>
    <col min="15618" max="15618" width="23.7109375" style="427" customWidth="1"/>
    <col min="15619" max="15623" width="10.7109375" style="427" customWidth="1"/>
    <col min="15624" max="15872" width="11.42578125" style="427"/>
    <col min="15873" max="15873" width="13.5703125" style="427" customWidth="1"/>
    <col min="15874" max="15874" width="23.7109375" style="427" customWidth="1"/>
    <col min="15875" max="15879" width="10.7109375" style="427" customWidth="1"/>
    <col min="15880" max="16128" width="11.42578125" style="427"/>
    <col min="16129" max="16129" width="13.5703125" style="427" customWidth="1"/>
    <col min="16130" max="16130" width="23.7109375" style="427" customWidth="1"/>
    <col min="16131" max="16135" width="10.7109375" style="427" customWidth="1"/>
    <col min="16136" max="16384" width="11.42578125" style="427"/>
  </cols>
  <sheetData>
    <row r="1" spans="2:10" ht="12.75">
      <c r="B1" s="426"/>
    </row>
    <row r="2" spans="2:10" ht="12.75">
      <c r="B2" s="426"/>
    </row>
    <row r="3" spans="2:10" ht="12.75">
      <c r="B3" s="426"/>
    </row>
    <row r="4" spans="2:10" ht="12.75">
      <c r="B4" s="426"/>
    </row>
    <row r="5" spans="2:10" ht="15" customHeight="1">
      <c r="B5" s="426"/>
    </row>
    <row r="6" spans="2:10" ht="30" customHeight="1">
      <c r="B6" s="676" t="s">
        <v>298</v>
      </c>
      <c r="C6" s="677"/>
      <c r="D6" s="677"/>
      <c r="E6" s="677"/>
      <c r="F6" s="677"/>
      <c r="G6" s="678"/>
    </row>
    <row r="7" spans="2:10" ht="12.75">
      <c r="B7" s="627" t="str">
        <f>actualizaciones!A2</f>
        <v xml:space="preserve">acumulado agosto 2010 </v>
      </c>
      <c r="C7" s="628"/>
      <c r="D7" s="628"/>
      <c r="E7" s="628"/>
      <c r="F7" s="628"/>
      <c r="G7" s="679"/>
      <c r="J7" s="445"/>
    </row>
    <row r="8" spans="2:10" ht="28.5" customHeight="1">
      <c r="B8" s="428" t="s">
        <v>133</v>
      </c>
      <c r="C8" s="429" t="s">
        <v>78</v>
      </c>
      <c r="D8" s="430" t="s">
        <v>260</v>
      </c>
      <c r="E8" s="430" t="s">
        <v>259</v>
      </c>
      <c r="F8" s="431" t="s">
        <v>295</v>
      </c>
      <c r="G8" s="431" t="s">
        <v>74</v>
      </c>
    </row>
    <row r="9" spans="2:10">
      <c r="B9" s="432" t="s">
        <v>134</v>
      </c>
      <c r="C9" s="446">
        <f>'Nacionalidad-Zona (datos)'!C9/'Nacionalidad-Zona (datos)'!C$31</f>
        <v>0.32615273113033982</v>
      </c>
      <c r="D9" s="446">
        <f>'Nacionalidad-Zona (datos)'!D9/'Nacionalidad-Zona (datos)'!D$31</f>
        <v>0.81738706690707086</v>
      </c>
      <c r="E9" s="446">
        <f>'Nacionalidad-Zona (datos)'!E9/'Nacionalidad-Zona (datos)'!E$31</f>
        <v>0.64359220171903775</v>
      </c>
      <c r="F9" s="446">
        <f>'Nacionalidad-Zona (datos)'!F9/'Nacionalidad-Zona (datos)'!F$31</f>
        <v>0.24092708713055991</v>
      </c>
      <c r="G9" s="446">
        <f>'Nacionalidad-Zona (datos)'!G9/'Nacionalidad-Zona (datos)'!G$31</f>
        <v>0.18983517086482254</v>
      </c>
    </row>
    <row r="10" spans="2:10">
      <c r="B10" s="434" t="s">
        <v>136</v>
      </c>
      <c r="C10" s="447">
        <f>'Nacionalidad-Zona (datos)'!C10/'Nacionalidad-Zona (datos)'!C$31</f>
        <v>2.9090877581821575E-2</v>
      </c>
      <c r="D10" s="447">
        <f>'Nacionalidad-Zona (datos)'!D10/'Nacionalidad-Zona (datos)'!D$31</f>
        <v>5.0777252570537498E-3</v>
      </c>
      <c r="E10" s="447">
        <f>'Nacionalidad-Zona (datos)'!E10/'Nacionalidad-Zona (datos)'!E$31</f>
        <v>4.1343945082759738E-3</v>
      </c>
      <c r="F10" s="447">
        <f>'Nacionalidad-Zona (datos)'!F10/'Nacionalidad-Zona (datos)'!F$31</f>
        <v>3.4566016887441244E-2</v>
      </c>
      <c r="G10" s="447">
        <f>'Nacionalidad-Zona (datos)'!G10/'Nacionalidad-Zona (datos)'!G$31</f>
        <v>4.6596551662871064E-2</v>
      </c>
    </row>
    <row r="11" spans="2:10">
      <c r="B11" s="434" t="s">
        <v>137</v>
      </c>
      <c r="C11" s="447">
        <f>'Nacionalidad-Zona (datos)'!C11/'Nacionalidad-Zona (datos)'!C$31</f>
        <v>2.5778681688474098E-2</v>
      </c>
      <c r="D11" s="447">
        <f>'Nacionalidad-Zona (datos)'!D11/'Nacionalidad-Zona (datos)'!D$31</f>
        <v>3.7912382437503044E-3</v>
      </c>
      <c r="E11" s="447">
        <f>'Nacionalidad-Zona (datos)'!E11/'Nacionalidad-Zona (datos)'!E$31</f>
        <v>3.3296861432093494E-3</v>
      </c>
      <c r="F11" s="447">
        <f>'Nacionalidad-Zona (datos)'!F11/'Nacionalidad-Zona (datos)'!F$31</f>
        <v>3.8016411886422824E-2</v>
      </c>
      <c r="G11" s="447">
        <f>'Nacionalidad-Zona (datos)'!G11/'Nacionalidad-Zona (datos)'!G$31</f>
        <v>3.3299226909445874E-2</v>
      </c>
    </row>
    <row r="12" spans="2:10">
      <c r="B12" s="434" t="s">
        <v>138</v>
      </c>
      <c r="C12" s="447">
        <f>'Nacionalidad-Zona (datos)'!C12/'Nacionalidad-Zona (datos)'!C$31</f>
        <v>0.10579901967914128</v>
      </c>
      <c r="D12" s="447">
        <f>'Nacionalidad-Zona (datos)'!D12/'Nacionalidad-Zona (datos)'!D$31</f>
        <v>2.0720237805175186E-2</v>
      </c>
      <c r="E12" s="447">
        <f>'Nacionalidad-Zona (datos)'!E12/'Nacionalidad-Zona (datos)'!E$31</f>
        <v>0.16994537426123871</v>
      </c>
      <c r="F12" s="447">
        <f>'Nacionalidad-Zona (datos)'!F12/'Nacionalidad-Zona (datos)'!F$31</f>
        <v>0.13079680783826242</v>
      </c>
      <c r="G12" s="447">
        <f>'Nacionalidad-Zona (datos)'!G12/'Nacionalidad-Zona (datos)'!G$31</f>
        <v>5.60111788246139E-2</v>
      </c>
    </row>
    <row r="13" spans="2:10">
      <c r="B13" s="434" t="s">
        <v>139</v>
      </c>
      <c r="C13" s="447">
        <f>'Nacionalidad-Zona (datos)'!C13/'Nacionalidad-Zona (datos)'!C$31</f>
        <v>2.3856599216869764E-2</v>
      </c>
      <c r="D13" s="447">
        <f>'Nacionalidad-Zona (datos)'!D13/'Nacionalidad-Zona (datos)'!D$31</f>
        <v>1.5496320842064227E-2</v>
      </c>
      <c r="E13" s="447">
        <f>'Nacionalidad-Zona (datos)'!E13/'Nacionalidad-Zona (datos)'!E$31</f>
        <v>2.0359942767170361E-2</v>
      </c>
      <c r="F13" s="447">
        <f>'Nacionalidad-Zona (datos)'!F13/'Nacionalidad-Zona (datos)'!F$31</f>
        <v>2.4843368501661384E-2</v>
      </c>
      <c r="G13" s="447">
        <f>'Nacionalidad-Zona (datos)'!G13/'Nacionalidad-Zona (datos)'!G$31</f>
        <v>2.1496453315133949E-2</v>
      </c>
    </row>
    <row r="14" spans="2:10">
      <c r="B14" s="434" t="s">
        <v>140</v>
      </c>
      <c r="C14" s="447">
        <f>'Nacionalidad-Zona (datos)'!C14/'Nacionalidad-Zona (datos)'!C$31</f>
        <v>0.30392979370184542</v>
      </c>
      <c r="D14" s="447">
        <f>'Nacionalidad-Zona (datos)'!D14/'Nacionalidad-Zona (datos)'!D$31</f>
        <v>1.8225232688465473E-2</v>
      </c>
      <c r="E14" s="447">
        <f>'Nacionalidad-Zona (datos)'!E14/'Nacionalidad-Zona (datos)'!E$31</f>
        <v>5.6436332582682755E-2</v>
      </c>
      <c r="F14" s="447">
        <f>'Nacionalidad-Zona (datos)'!F14/'Nacionalidad-Zona (datos)'!F$31</f>
        <v>0.32401805359957409</v>
      </c>
      <c r="G14" s="447">
        <f>'Nacionalidad-Zona (datos)'!G14/'Nacionalidad-Zona (datos)'!G$31</f>
        <v>0.41368758027986779</v>
      </c>
    </row>
    <row r="15" spans="2:10">
      <c r="B15" s="434" t="s">
        <v>141</v>
      </c>
      <c r="C15" s="447">
        <f>'Nacionalidad-Zona (datos)'!C15/'Nacionalidad-Zona (datos)'!C$31</f>
        <v>1.4900394288403972E-2</v>
      </c>
      <c r="D15" s="447">
        <f>'Nacionalidad-Zona (datos)'!D15/'Nacionalidad-Zona (datos)'!D$31</f>
        <v>2.4755128892354175E-3</v>
      </c>
      <c r="E15" s="447">
        <f>'Nacionalidad-Zona (datos)'!E15/'Nacionalidad-Zona (datos)'!E$31</f>
        <v>2.0938840111427476E-3</v>
      </c>
      <c r="F15" s="447">
        <f>'Nacionalidad-Zona (datos)'!F15/'Nacionalidad-Zona (datos)'!F$31</f>
        <v>1.534101389336907E-2</v>
      </c>
      <c r="G15" s="447">
        <f>'Nacionalidad-Zona (datos)'!G15/'Nacionalidad-Zona (datos)'!G$31</f>
        <v>2.691341741141649E-2</v>
      </c>
    </row>
    <row r="16" spans="2:10">
      <c r="B16" s="434" t="s">
        <v>142</v>
      </c>
      <c r="C16" s="447">
        <f>'Nacionalidad-Zona (datos)'!C16/'Nacionalidad-Zona (datos)'!C$31</f>
        <v>2.0147670151956232E-2</v>
      </c>
      <c r="D16" s="447">
        <f>'Nacionalidad-Zona (datos)'!D16/'Nacionalidad-Zona (datos)'!D$31</f>
        <v>1.8663807806637102E-2</v>
      </c>
      <c r="E16" s="447">
        <f>'Nacionalidad-Zona (datos)'!E16/'Nacionalidad-Zona (datos)'!E$31</f>
        <v>7.7535293236138799E-3</v>
      </c>
      <c r="F16" s="447">
        <f>'Nacionalidad-Zona (datos)'!F16/'Nacionalidad-Zona (datos)'!F$31</f>
        <v>2.5791855599177221E-2</v>
      </c>
      <c r="G16" s="447">
        <f>'Nacionalidad-Zona (datos)'!G16/'Nacionalidad-Zona (datos)'!G$31</f>
        <v>2.4559760620980781E-2</v>
      </c>
    </row>
    <row r="17" spans="2:11">
      <c r="B17" s="434" t="s">
        <v>143</v>
      </c>
      <c r="C17" s="447">
        <f>'Nacionalidad-Zona (datos)'!C17/'Nacionalidad-Zona (datos)'!C$31</f>
        <v>6.7558522011109151E-2</v>
      </c>
      <c r="D17" s="447">
        <f>'Nacionalidad-Zona (datos)'!D17/'Nacionalidad-Zona (datos)'!D$31</f>
        <v>1.0204181082793235E-2</v>
      </c>
      <c r="E17" s="447">
        <f>'Nacionalidad-Zona (datos)'!E17/'Nacionalidad-Zona (datos)'!E$31</f>
        <v>5.0316853918744985E-2</v>
      </c>
      <c r="F17" s="447">
        <f>'Nacionalidad-Zona (datos)'!F17/'Nacionalidad-Zona (datos)'!F$31</f>
        <v>5.7888309306450496E-2</v>
      </c>
      <c r="G17" s="447">
        <f>'Nacionalidad-Zona (datos)'!G17/'Nacionalidad-Zona (datos)'!G$31</f>
        <v>0.11628653158571878</v>
      </c>
    </row>
    <row r="18" spans="2:11">
      <c r="B18" s="436" t="s">
        <v>144</v>
      </c>
      <c r="C18" s="447">
        <f>'Nacionalidad-Zona (datos)'!C18/'Nacionalidad-Zona (datos)'!C$31</f>
        <v>2.0824468471936697E-2</v>
      </c>
      <c r="D18" s="447">
        <f>'Nacionalidad-Zona (datos)'!D18/'Nacionalidad-Zona (datos)'!D$31</f>
        <v>2.7484040738755423E-3</v>
      </c>
      <c r="E18" s="447">
        <f>'Nacionalidad-Zona (datos)'!E18/'Nacionalidad-Zona (datos)'!E$31</f>
        <v>1.1341871727023216E-2</v>
      </c>
      <c r="F18" s="447">
        <f>'Nacionalidad-Zona (datos)'!F18/'Nacionalidad-Zona (datos)'!F$31</f>
        <v>1.9866652330087498E-2</v>
      </c>
      <c r="G18" s="447">
        <f>'Nacionalidad-Zona (datos)'!G18/'Nacionalidad-Zona (datos)'!G$31</f>
        <v>3.4850215664777404E-2</v>
      </c>
    </row>
    <row r="19" spans="2:11">
      <c r="B19" s="436" t="s">
        <v>145</v>
      </c>
      <c r="C19" s="447">
        <f>'Nacionalidad-Zona (datos)'!C19/'Nacionalidad-Zona (datos)'!C$31</f>
        <v>1.4248353108614834E-2</v>
      </c>
      <c r="D19" s="447">
        <f>'Nacionalidad-Zona (datos)'!D19/'Nacionalidad-Zona (datos)'!D$31</f>
        <v>1.8615077237951368E-3</v>
      </c>
      <c r="E19" s="447">
        <f>'Nacionalidad-Zona (datos)'!E19/'Nacionalidad-Zona (datos)'!E$31</f>
        <v>4.9616839754235498E-3</v>
      </c>
      <c r="F19" s="447">
        <f>'Nacionalidad-Zona (datos)'!F19/'Nacionalidad-Zona (datos)'!F$31</f>
        <v>1.1044411050705159E-2</v>
      </c>
      <c r="G19" s="447">
        <f>'Nacionalidad-Zona (datos)'!G19/'Nacionalidad-Zona (datos)'!G$31</f>
        <v>2.9660047094038623E-2</v>
      </c>
    </row>
    <row r="20" spans="2:11">
      <c r="B20" s="436" t="s">
        <v>146</v>
      </c>
      <c r="C20" s="447">
        <f>'Nacionalidad-Zona (datos)'!C20/'Nacionalidad-Zona (datos)'!C$31</f>
        <v>1.5048318201047165E-2</v>
      </c>
      <c r="D20" s="447">
        <f>'Nacionalidad-Zona (datos)'!D20/'Nacionalidad-Zona (datos)'!D$31</f>
        <v>2.2805906144924711E-3</v>
      </c>
      <c r="E20" s="447">
        <f>'Nacionalidad-Zona (datos)'!E20/'Nacionalidad-Zona (datos)'!E$31</f>
        <v>7.0309340570234415E-3</v>
      </c>
      <c r="F20" s="447">
        <f>'Nacionalidad-Zona (datos)'!F20/'Nacionalidad-Zona (datos)'!F$31</f>
        <v>1.6028120675532616E-2</v>
      </c>
      <c r="G20" s="447">
        <f>'Nacionalidad-Zona (datos)'!G20/'Nacionalidad-Zona (datos)'!G$31</f>
        <v>2.3965075579347603E-2</v>
      </c>
    </row>
    <row r="21" spans="2:11">
      <c r="B21" s="436" t="s">
        <v>147</v>
      </c>
      <c r="C21" s="447">
        <f>'Nacionalidad-Zona (datos)'!C21/'Nacionalidad-Zona (datos)'!C$31</f>
        <v>1.743738222951045E-2</v>
      </c>
      <c r="D21" s="447">
        <f>'Nacionalidad-Zona (datos)'!D21/'Nacionalidad-Zona (datos)'!D$31</f>
        <v>3.3136786706300862E-3</v>
      </c>
      <c r="E21" s="447">
        <f>'Nacionalidad-Zona (datos)'!E21/'Nacionalidad-Zona (datos)'!E$31</f>
        <v>2.6982364159274776E-2</v>
      </c>
      <c r="F21" s="447">
        <f>'Nacionalidad-Zona (datos)'!F21/'Nacionalidad-Zona (datos)'!F$31</f>
        <v>1.0949125250125227E-2</v>
      </c>
      <c r="G21" s="447">
        <f>'Nacionalidad-Zona (datos)'!G21/'Nacionalidad-Zona (datos)'!G$31</f>
        <v>2.7811193247555155E-2</v>
      </c>
    </row>
    <row r="22" spans="2:11">
      <c r="B22" s="434" t="s">
        <v>148</v>
      </c>
      <c r="C22" s="447">
        <f>'Nacionalidad-Zona (datos)'!C22/'Nacionalidad-Zona (datos)'!C$31</f>
        <v>5.9024116858653131E-3</v>
      </c>
      <c r="D22" s="447">
        <f>'Nacionalidad-Zona (datos)'!D22/'Nacionalidad-Zona (datos)'!D$31</f>
        <v>3.4403781492130013E-3</v>
      </c>
      <c r="E22" s="447">
        <f>'Nacionalidad-Zona (datos)'!E22/'Nacionalidad-Zona (datos)'!E$31</f>
        <v>3.2352560799617353E-3</v>
      </c>
      <c r="F22" s="447">
        <f>'Nacionalidad-Zona (datos)'!F22/'Nacionalidad-Zona (datos)'!F$31</f>
        <v>7.1193354121373131E-3</v>
      </c>
      <c r="G22" s="447">
        <f>'Nacionalidad-Zona (datos)'!G22/'Nacionalidad-Zona (datos)'!G$31</f>
        <v>6.7453378887531367E-3</v>
      </c>
    </row>
    <row r="23" spans="2:11">
      <c r="B23" s="434" t="s">
        <v>149</v>
      </c>
      <c r="C23" s="447">
        <f>'Nacionalidad-Zona (datos)'!C23/'Nacionalidad-Zona (datos)'!C$31</f>
        <v>5.9556395372766715E-3</v>
      </c>
      <c r="D23" s="447">
        <f>'Nacionalidad-Zona (datos)'!D23/'Nacionalidad-Zona (datos)'!D$31</f>
        <v>2.2513522732810292E-3</v>
      </c>
      <c r="E23" s="447">
        <f>'Nacionalidad-Zona (datos)'!E23/'Nacionalidad-Zona (datos)'!E$31</f>
        <v>5.1587554117663963E-3</v>
      </c>
      <c r="F23" s="447">
        <f>'Nacionalidad-Zona (datos)'!F23/'Nacionalidad-Zona (datos)'!F$31</f>
        <v>7.7775941996298713E-3</v>
      </c>
      <c r="G23" s="447">
        <f>'Nacionalidad-Zona (datos)'!G23/'Nacionalidad-Zona (datos)'!G$31</f>
        <v>5.8036661444447113E-3</v>
      </c>
    </row>
    <row r="24" spans="2:11">
      <c r="B24" s="434" t="s">
        <v>150</v>
      </c>
      <c r="C24" s="447">
        <f>'Nacionalidad-Zona (datos)'!C24/'Nacionalidad-Zona (datos)'!C$31</f>
        <v>1.6399748591241357E-2</v>
      </c>
      <c r="D24" s="447">
        <f>'Nacionalidad-Zona (datos)'!D24/'Nacionalidad-Zona (datos)'!D$31</f>
        <v>2.7191657326641003E-3</v>
      </c>
      <c r="E24" s="447">
        <f>'Nacionalidad-Zona (datos)'!E24/'Nacionalidad-Zona (datos)'!E$31</f>
        <v>2.0384576696713219E-3</v>
      </c>
      <c r="F24" s="447">
        <f>'Nacionalidad-Zona (datos)'!F24/'Nacionalidad-Zona (datos)'!F$31</f>
        <v>2.8899571388733721E-2</v>
      </c>
      <c r="G24" s="447">
        <f>'Nacionalidad-Zona (datos)'!G24/'Nacionalidad-Zona (datos)'!G$31</f>
        <v>1.2941976925384272E-2</v>
      </c>
    </row>
    <row r="25" spans="2:11">
      <c r="B25" s="434" t="s">
        <v>151</v>
      </c>
      <c r="C25" s="447">
        <f>'Nacionalidad-Zona (datos)'!C25/'Nacionalidad-Zona (datos)'!C$31</f>
        <v>1.6074192197725375E-2</v>
      </c>
      <c r="D25" s="447">
        <f>'Nacionalidad-Zona (datos)'!D25/'Nacionalidad-Zona (datos)'!D$31</f>
        <v>4.8243262998879195E-3</v>
      </c>
      <c r="E25" s="447">
        <f>'Nacionalidad-Zona (datos)'!E25/'Nacionalidad-Zona (datos)'!E$31</f>
        <v>3.1941995307236421E-3</v>
      </c>
      <c r="F25" s="447">
        <f>'Nacionalidad-Zona (datos)'!F25/'Nacionalidad-Zona (datos)'!F$31</f>
        <v>2.6791919414438158E-2</v>
      </c>
      <c r="G25" s="447">
        <f>'Nacionalidad-Zona (datos)'!G25/'Nacionalidad-Zona (datos)'!G$31</f>
        <v>1.4568215809006814E-2</v>
      </c>
    </row>
    <row r="26" spans="2:11">
      <c r="B26" s="434" t="s">
        <v>152</v>
      </c>
      <c r="C26" s="447">
        <f>'Nacionalidad-Zona (datos)'!C26/'Nacionalidad-Zona (datos)'!C$31</f>
        <v>1.9227942393848344E-2</v>
      </c>
      <c r="D26" s="447">
        <f>'Nacionalidad-Zona (datos)'!D26/'Nacionalidad-Zona (datos)'!D$31</f>
        <v>1.0652502314702012E-2</v>
      </c>
      <c r="E26" s="447">
        <f>'Nacionalidad-Zona (datos)'!E26/'Nacionalidad-Zona (datos)'!E$31</f>
        <v>1.2004934997218419E-2</v>
      </c>
      <c r="F26" s="447">
        <f>'Nacionalidad-Zona (datos)'!F26/'Nacionalidad-Zona (datos)'!F$31</f>
        <v>2.6928291752882832E-2</v>
      </c>
      <c r="G26" s="447">
        <f>'Nacionalidad-Zona (datos)'!G26/'Nacionalidad-Zona (datos)'!G$31</f>
        <v>1.6768236920848362E-2</v>
      </c>
    </row>
    <row r="27" spans="2:11">
      <c r="B27" s="434" t="s">
        <v>153</v>
      </c>
      <c r="C27" s="447">
        <f>'Nacionalidad-Zona (datos)'!C27/'Nacionalidad-Zona (datos)'!C$31</f>
        <v>2.6685102483729145E-3</v>
      </c>
      <c r="D27" s="447">
        <f>'Nacionalidad-Zona (datos)'!D27/'Nacionalidad-Zona (datos)'!D$31</f>
        <v>8.1477510842551532E-3</v>
      </c>
      <c r="E27" s="447">
        <f>'Nacionalidad-Zona (datos)'!E27/'Nacionalidad-Zona (datos)'!E$31</f>
        <v>2.9540187176807977E-3</v>
      </c>
      <c r="F27" s="447">
        <f>'Nacionalidad-Zona (datos)'!F27/'Nacionalidad-Zona (datos)'!F$31</f>
        <v>1.8567618388236312E-3</v>
      </c>
      <c r="G27" s="447">
        <f>'Nacionalidad-Zona (datos)'!G27/'Nacionalidad-Zona (datos)'!G$31</f>
        <v>1.933510240810862E-3</v>
      </c>
    </row>
    <row r="28" spans="2:11">
      <c r="B28" s="434" t="s">
        <v>154</v>
      </c>
      <c r="C28" s="447">
        <f>'Nacionalidad-Zona (datos)'!C28/'Nacionalidad-Zona (datos)'!C$31</f>
        <v>4.125467948632648E-3</v>
      </c>
      <c r="D28" s="447">
        <f>'Nacionalidad-Zona (datos)'!D28/'Nacionalidad-Zona (datos)'!D$31</f>
        <v>3.0963403342917011E-2</v>
      </c>
      <c r="E28" s="447">
        <f>'Nacionalidad-Zona (datos)'!E28/'Nacionalidad-Zona (datos)'!E$31</f>
        <v>6.6655307688044127E-3</v>
      </c>
      <c r="F28" s="447">
        <f>'Nacionalidad-Zona (datos)'!F28/'Nacionalidad-Zona (datos)'!F$31</f>
        <v>1.7684694914972721E-3</v>
      </c>
      <c r="G28" s="447">
        <f>'Nacionalidad-Zona (datos)'!G28/'Nacionalidad-Zona (datos)'!G$31</f>
        <v>2.6107613954300178E-3</v>
      </c>
    </row>
    <row r="29" spans="2:11" ht="12.75">
      <c r="B29" s="437" t="s">
        <v>155</v>
      </c>
      <c r="C29" s="447">
        <f>'Nacionalidad-Zona (datos)'!C29/'Nacionalidad-Zona (datos)'!C$31</f>
        <v>1.2431797947076042E-2</v>
      </c>
      <c r="D29" s="447">
        <f>'Nacionalidad-Zona (datos)'!D29/'Nacionalidad-Zona (datos)'!D$31</f>
        <v>2.4959797280834268E-2</v>
      </c>
      <c r="E29" s="447">
        <f>'Nacionalidad-Zona (datos)'!E29/'Nacionalidad-Zona (datos)'!E$31</f>
        <v>6.7866475890567875E-3</v>
      </c>
      <c r="F29" s="447">
        <f>'Nacionalidad-Zona (datos)'!F29/'Nacionalidad-Zona (datos)'!F$31</f>
        <v>6.6691318589385514E-3</v>
      </c>
      <c r="G29" s="447">
        <f>'Nacionalidad-Zona (datos)'!G29/'Nacionalidad-Zona (datos)'!G$31</f>
        <v>9.9424232004506653E-3</v>
      </c>
    </row>
    <row r="30" spans="2:11" ht="12.75">
      <c r="B30" s="193" t="s">
        <v>296</v>
      </c>
      <c r="C30" s="448">
        <f>'Nacionalidad-Zona (datos)'!C30/'Nacionalidad-Zona (datos)'!C$31</f>
        <v>0.67384726886966018</v>
      </c>
      <c r="D30" s="448">
        <f>'Nacionalidad-Zona (datos)'!D30/'Nacionalidad-Zona (datos)'!D$31</f>
        <v>0.1826129330929292</v>
      </c>
      <c r="E30" s="448">
        <f>'Nacionalidad-Zona (datos)'!E30/'Nacionalidad-Zona (datos)'!E$31</f>
        <v>0.35640779828096231</v>
      </c>
      <c r="F30" s="448">
        <f>'Nacionalidad-Zona (datos)'!F30/'Nacionalidad-Zona (datos)'!F$31</f>
        <v>0.75907291286944012</v>
      </c>
      <c r="G30" s="448">
        <f>'Nacionalidad-Zona (datos)'!G30/'Nacionalidad-Zona (datos)'!G$31</f>
        <v>0.8101648291351774</v>
      </c>
    </row>
    <row r="31" spans="2:11">
      <c r="B31" s="449" t="s">
        <v>92</v>
      </c>
      <c r="C31" s="450">
        <f>'Nacionalidad-Zona (datos)'!C31/'Nacionalidad-Zona (datos)'!C$31</f>
        <v>1</v>
      </c>
      <c r="D31" s="450">
        <f>'Nacionalidad-Zona (datos)'!D31/'Nacionalidad-Zona (datos)'!D$31</f>
        <v>1</v>
      </c>
      <c r="E31" s="450">
        <f>'Nacionalidad-Zona (datos)'!E31/'Nacionalidad-Zona (datos)'!E$31</f>
        <v>1</v>
      </c>
      <c r="F31" s="450">
        <f>'Nacionalidad-Zona (datos)'!F31/'Nacionalidad-Zona (datos)'!F$31</f>
        <v>1</v>
      </c>
      <c r="G31" s="450">
        <f>'Nacionalidad-Zona (datos)'!G31/'Nacionalidad-Zona (datos)'!G$31</f>
        <v>1</v>
      </c>
      <c r="H31" s="208"/>
      <c r="I31" s="208"/>
      <c r="J31" s="208"/>
      <c r="K31" s="208"/>
    </row>
    <row r="32" spans="2:11" ht="25.5" customHeight="1">
      <c r="B32" s="680" t="s">
        <v>299</v>
      </c>
      <c r="C32" s="681"/>
      <c r="D32" s="681"/>
      <c r="E32" s="681"/>
      <c r="F32" s="681"/>
      <c r="G32" s="682"/>
    </row>
    <row r="33" ht="14.25" customHeight="1"/>
    <row r="34" ht="35.25" customHeight="1"/>
  </sheetData>
  <mergeCells count="3">
    <mergeCell ref="B6:G6"/>
    <mergeCell ref="B7:G7"/>
    <mergeCell ref="B32:G3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84.xml><?xml version="1.0" encoding="utf-8"?>
<worksheet xmlns="http://schemas.openxmlformats.org/spreadsheetml/2006/main" xmlns:r="http://schemas.openxmlformats.org/officeDocument/2006/relationships">
  <sheetPr codeName="Hoja10">
    <tabColor rgb="FF000099"/>
    <pageSetUpPr autoPageBreaks="0" fitToPage="1"/>
  </sheetPr>
  <dimension ref="B1:N69"/>
  <sheetViews>
    <sheetView showGridLines="0" showRowColHeaders="0" showOutlineSymbols="0" topLeftCell="C1" zoomScaleNormal="100" workbookViewId="0">
      <selection activeCell="Q40" sqref="Q40"/>
    </sheetView>
  </sheetViews>
  <sheetFormatPr baseColWidth="10" defaultRowHeight="12.75"/>
  <cols>
    <col min="1" max="1" width="14.7109375" style="129" customWidth="1"/>
    <col min="2" max="2" width="26.85546875" style="129" customWidth="1"/>
    <col min="3" max="3" width="12.7109375" style="129" customWidth="1"/>
    <col min="4" max="4" width="10.5703125" style="129" customWidth="1"/>
    <col min="5" max="5" width="12.7109375" style="129" customWidth="1"/>
    <col min="6" max="6" width="10.7109375" style="129" customWidth="1"/>
    <col min="7" max="7" width="10.5703125" style="129" customWidth="1"/>
    <col min="8" max="8" width="9.28515625" style="129" customWidth="1"/>
    <col min="9" max="9" width="25.28515625" style="129" customWidth="1"/>
    <col min="10" max="255" width="11.42578125" style="129"/>
    <col min="256" max="256" width="14.7109375" style="129" customWidth="1"/>
    <col min="257" max="257" width="26.85546875" style="129" customWidth="1"/>
    <col min="258" max="258" width="12.7109375" style="129" customWidth="1"/>
    <col min="259" max="259" width="10.5703125" style="129" customWidth="1"/>
    <col min="260" max="260" width="12.7109375" style="129" customWidth="1"/>
    <col min="261" max="261" width="10.7109375" style="129" customWidth="1"/>
    <col min="262" max="262" width="10.5703125" style="129" customWidth="1"/>
    <col min="263" max="263" width="9.28515625" style="129" customWidth="1"/>
    <col min="264" max="511" width="11.42578125" style="129"/>
    <col min="512" max="512" width="14.7109375" style="129" customWidth="1"/>
    <col min="513" max="513" width="26.85546875" style="129" customWidth="1"/>
    <col min="514" max="514" width="12.7109375" style="129" customWidth="1"/>
    <col min="515" max="515" width="10.5703125" style="129" customWidth="1"/>
    <col min="516" max="516" width="12.7109375" style="129" customWidth="1"/>
    <col min="517" max="517" width="10.7109375" style="129" customWidth="1"/>
    <col min="518" max="518" width="10.5703125" style="129" customWidth="1"/>
    <col min="519" max="519" width="9.28515625" style="129" customWidth="1"/>
    <col min="520" max="767" width="11.42578125" style="129"/>
    <col min="768" max="768" width="14.7109375" style="129" customWidth="1"/>
    <col min="769" max="769" width="26.85546875" style="129" customWidth="1"/>
    <col min="770" max="770" width="12.7109375" style="129" customWidth="1"/>
    <col min="771" max="771" width="10.5703125" style="129" customWidth="1"/>
    <col min="772" max="772" width="12.7109375" style="129" customWidth="1"/>
    <col min="773" max="773" width="10.7109375" style="129" customWidth="1"/>
    <col min="774" max="774" width="10.5703125" style="129" customWidth="1"/>
    <col min="775" max="775" width="9.28515625" style="129" customWidth="1"/>
    <col min="776" max="1023" width="11.42578125" style="129"/>
    <col min="1024" max="1024" width="14.7109375" style="129" customWidth="1"/>
    <col min="1025" max="1025" width="26.85546875" style="129" customWidth="1"/>
    <col min="1026" max="1026" width="12.7109375" style="129" customWidth="1"/>
    <col min="1027" max="1027" width="10.5703125" style="129" customWidth="1"/>
    <col min="1028" max="1028" width="12.7109375" style="129" customWidth="1"/>
    <col min="1029" max="1029" width="10.7109375" style="129" customWidth="1"/>
    <col min="1030" max="1030" width="10.5703125" style="129" customWidth="1"/>
    <col min="1031" max="1031" width="9.28515625" style="129" customWidth="1"/>
    <col min="1032" max="1279" width="11.42578125" style="129"/>
    <col min="1280" max="1280" width="14.7109375" style="129" customWidth="1"/>
    <col min="1281" max="1281" width="26.85546875" style="129" customWidth="1"/>
    <col min="1282" max="1282" width="12.7109375" style="129" customWidth="1"/>
    <col min="1283" max="1283" width="10.5703125" style="129" customWidth="1"/>
    <col min="1284" max="1284" width="12.7109375" style="129" customWidth="1"/>
    <col min="1285" max="1285" width="10.7109375" style="129" customWidth="1"/>
    <col min="1286" max="1286" width="10.5703125" style="129" customWidth="1"/>
    <col min="1287" max="1287" width="9.28515625" style="129" customWidth="1"/>
    <col min="1288" max="1535" width="11.42578125" style="129"/>
    <col min="1536" max="1536" width="14.7109375" style="129" customWidth="1"/>
    <col min="1537" max="1537" width="26.85546875" style="129" customWidth="1"/>
    <col min="1538" max="1538" width="12.7109375" style="129" customWidth="1"/>
    <col min="1539" max="1539" width="10.5703125" style="129" customWidth="1"/>
    <col min="1540" max="1540" width="12.7109375" style="129" customWidth="1"/>
    <col min="1541" max="1541" width="10.7109375" style="129" customWidth="1"/>
    <col min="1542" max="1542" width="10.5703125" style="129" customWidth="1"/>
    <col min="1543" max="1543" width="9.28515625" style="129" customWidth="1"/>
    <col min="1544" max="1791" width="11.42578125" style="129"/>
    <col min="1792" max="1792" width="14.7109375" style="129" customWidth="1"/>
    <col min="1793" max="1793" width="26.85546875" style="129" customWidth="1"/>
    <col min="1794" max="1794" width="12.7109375" style="129" customWidth="1"/>
    <col min="1795" max="1795" width="10.5703125" style="129" customWidth="1"/>
    <col min="1796" max="1796" width="12.7109375" style="129" customWidth="1"/>
    <col min="1797" max="1797" width="10.7109375" style="129" customWidth="1"/>
    <col min="1798" max="1798" width="10.5703125" style="129" customWidth="1"/>
    <col min="1799" max="1799" width="9.28515625" style="129" customWidth="1"/>
    <col min="1800" max="2047" width="11.42578125" style="129"/>
    <col min="2048" max="2048" width="14.7109375" style="129" customWidth="1"/>
    <col min="2049" max="2049" width="26.85546875" style="129" customWidth="1"/>
    <col min="2050" max="2050" width="12.7109375" style="129" customWidth="1"/>
    <col min="2051" max="2051" width="10.5703125" style="129" customWidth="1"/>
    <col min="2052" max="2052" width="12.7109375" style="129" customWidth="1"/>
    <col min="2053" max="2053" width="10.7109375" style="129" customWidth="1"/>
    <col min="2054" max="2054" width="10.5703125" style="129" customWidth="1"/>
    <col min="2055" max="2055" width="9.28515625" style="129" customWidth="1"/>
    <col min="2056" max="2303" width="11.42578125" style="129"/>
    <col min="2304" max="2304" width="14.7109375" style="129" customWidth="1"/>
    <col min="2305" max="2305" width="26.85546875" style="129" customWidth="1"/>
    <col min="2306" max="2306" width="12.7109375" style="129" customWidth="1"/>
    <col min="2307" max="2307" width="10.5703125" style="129" customWidth="1"/>
    <col min="2308" max="2308" width="12.7109375" style="129" customWidth="1"/>
    <col min="2309" max="2309" width="10.7109375" style="129" customWidth="1"/>
    <col min="2310" max="2310" width="10.5703125" style="129" customWidth="1"/>
    <col min="2311" max="2311" width="9.28515625" style="129" customWidth="1"/>
    <col min="2312" max="2559" width="11.42578125" style="129"/>
    <col min="2560" max="2560" width="14.7109375" style="129" customWidth="1"/>
    <col min="2561" max="2561" width="26.85546875" style="129" customWidth="1"/>
    <col min="2562" max="2562" width="12.7109375" style="129" customWidth="1"/>
    <col min="2563" max="2563" width="10.5703125" style="129" customWidth="1"/>
    <col min="2564" max="2564" width="12.7109375" style="129" customWidth="1"/>
    <col min="2565" max="2565" width="10.7109375" style="129" customWidth="1"/>
    <col min="2566" max="2566" width="10.5703125" style="129" customWidth="1"/>
    <col min="2567" max="2567" width="9.28515625" style="129" customWidth="1"/>
    <col min="2568" max="2815" width="11.42578125" style="129"/>
    <col min="2816" max="2816" width="14.7109375" style="129" customWidth="1"/>
    <col min="2817" max="2817" width="26.85546875" style="129" customWidth="1"/>
    <col min="2818" max="2818" width="12.7109375" style="129" customWidth="1"/>
    <col min="2819" max="2819" width="10.5703125" style="129" customWidth="1"/>
    <col min="2820" max="2820" width="12.7109375" style="129" customWidth="1"/>
    <col min="2821" max="2821" width="10.7109375" style="129" customWidth="1"/>
    <col min="2822" max="2822" width="10.5703125" style="129" customWidth="1"/>
    <col min="2823" max="2823" width="9.28515625" style="129" customWidth="1"/>
    <col min="2824" max="3071" width="11.42578125" style="129"/>
    <col min="3072" max="3072" width="14.7109375" style="129" customWidth="1"/>
    <col min="3073" max="3073" width="26.85546875" style="129" customWidth="1"/>
    <col min="3074" max="3074" width="12.7109375" style="129" customWidth="1"/>
    <col min="3075" max="3075" width="10.5703125" style="129" customWidth="1"/>
    <col min="3076" max="3076" width="12.7109375" style="129" customWidth="1"/>
    <col min="3077" max="3077" width="10.7109375" style="129" customWidth="1"/>
    <col min="3078" max="3078" width="10.5703125" style="129" customWidth="1"/>
    <col min="3079" max="3079" width="9.28515625" style="129" customWidth="1"/>
    <col min="3080" max="3327" width="11.42578125" style="129"/>
    <col min="3328" max="3328" width="14.7109375" style="129" customWidth="1"/>
    <col min="3329" max="3329" width="26.85546875" style="129" customWidth="1"/>
    <col min="3330" max="3330" width="12.7109375" style="129" customWidth="1"/>
    <col min="3331" max="3331" width="10.5703125" style="129" customWidth="1"/>
    <col min="3332" max="3332" width="12.7109375" style="129" customWidth="1"/>
    <col min="3333" max="3333" width="10.7109375" style="129" customWidth="1"/>
    <col min="3334" max="3334" width="10.5703125" style="129" customWidth="1"/>
    <col min="3335" max="3335" width="9.28515625" style="129" customWidth="1"/>
    <col min="3336" max="3583" width="11.42578125" style="129"/>
    <col min="3584" max="3584" width="14.7109375" style="129" customWidth="1"/>
    <col min="3585" max="3585" width="26.85546875" style="129" customWidth="1"/>
    <col min="3586" max="3586" width="12.7109375" style="129" customWidth="1"/>
    <col min="3587" max="3587" width="10.5703125" style="129" customWidth="1"/>
    <col min="3588" max="3588" width="12.7109375" style="129" customWidth="1"/>
    <col min="3589" max="3589" width="10.7109375" style="129" customWidth="1"/>
    <col min="3590" max="3590" width="10.5703125" style="129" customWidth="1"/>
    <col min="3591" max="3591" width="9.28515625" style="129" customWidth="1"/>
    <col min="3592" max="3839" width="11.42578125" style="129"/>
    <col min="3840" max="3840" width="14.7109375" style="129" customWidth="1"/>
    <col min="3841" max="3841" width="26.85546875" style="129" customWidth="1"/>
    <col min="3842" max="3842" width="12.7109375" style="129" customWidth="1"/>
    <col min="3843" max="3843" width="10.5703125" style="129" customWidth="1"/>
    <col min="3844" max="3844" width="12.7109375" style="129" customWidth="1"/>
    <col min="3845" max="3845" width="10.7109375" style="129" customWidth="1"/>
    <col min="3846" max="3846" width="10.5703125" style="129" customWidth="1"/>
    <col min="3847" max="3847" width="9.28515625" style="129" customWidth="1"/>
    <col min="3848" max="4095" width="11.42578125" style="129"/>
    <col min="4096" max="4096" width="14.7109375" style="129" customWidth="1"/>
    <col min="4097" max="4097" width="26.85546875" style="129" customWidth="1"/>
    <col min="4098" max="4098" width="12.7109375" style="129" customWidth="1"/>
    <col min="4099" max="4099" width="10.5703125" style="129" customWidth="1"/>
    <col min="4100" max="4100" width="12.7109375" style="129" customWidth="1"/>
    <col min="4101" max="4101" width="10.7109375" style="129" customWidth="1"/>
    <col min="4102" max="4102" width="10.5703125" style="129" customWidth="1"/>
    <col min="4103" max="4103" width="9.28515625" style="129" customWidth="1"/>
    <col min="4104" max="4351" width="11.42578125" style="129"/>
    <col min="4352" max="4352" width="14.7109375" style="129" customWidth="1"/>
    <col min="4353" max="4353" width="26.85546875" style="129" customWidth="1"/>
    <col min="4354" max="4354" width="12.7109375" style="129" customWidth="1"/>
    <col min="4355" max="4355" width="10.5703125" style="129" customWidth="1"/>
    <col min="4356" max="4356" width="12.7109375" style="129" customWidth="1"/>
    <col min="4357" max="4357" width="10.7109375" style="129" customWidth="1"/>
    <col min="4358" max="4358" width="10.5703125" style="129" customWidth="1"/>
    <col min="4359" max="4359" width="9.28515625" style="129" customWidth="1"/>
    <col min="4360" max="4607" width="11.42578125" style="129"/>
    <col min="4608" max="4608" width="14.7109375" style="129" customWidth="1"/>
    <col min="4609" max="4609" width="26.85546875" style="129" customWidth="1"/>
    <col min="4610" max="4610" width="12.7109375" style="129" customWidth="1"/>
    <col min="4611" max="4611" width="10.5703125" style="129" customWidth="1"/>
    <col min="4612" max="4612" width="12.7109375" style="129" customWidth="1"/>
    <col min="4613" max="4613" width="10.7109375" style="129" customWidth="1"/>
    <col min="4614" max="4614" width="10.5703125" style="129" customWidth="1"/>
    <col min="4615" max="4615" width="9.28515625" style="129" customWidth="1"/>
    <col min="4616" max="4863" width="11.42578125" style="129"/>
    <col min="4864" max="4864" width="14.7109375" style="129" customWidth="1"/>
    <col min="4865" max="4865" width="26.85546875" style="129" customWidth="1"/>
    <col min="4866" max="4866" width="12.7109375" style="129" customWidth="1"/>
    <col min="4867" max="4867" width="10.5703125" style="129" customWidth="1"/>
    <col min="4868" max="4868" width="12.7109375" style="129" customWidth="1"/>
    <col min="4869" max="4869" width="10.7109375" style="129" customWidth="1"/>
    <col min="4870" max="4870" width="10.5703125" style="129" customWidth="1"/>
    <col min="4871" max="4871" width="9.28515625" style="129" customWidth="1"/>
    <col min="4872" max="5119" width="11.42578125" style="129"/>
    <col min="5120" max="5120" width="14.7109375" style="129" customWidth="1"/>
    <col min="5121" max="5121" width="26.85546875" style="129" customWidth="1"/>
    <col min="5122" max="5122" width="12.7109375" style="129" customWidth="1"/>
    <col min="5123" max="5123" width="10.5703125" style="129" customWidth="1"/>
    <col min="5124" max="5124" width="12.7109375" style="129" customWidth="1"/>
    <col min="5125" max="5125" width="10.7109375" style="129" customWidth="1"/>
    <col min="5126" max="5126" width="10.5703125" style="129" customWidth="1"/>
    <col min="5127" max="5127" width="9.28515625" style="129" customWidth="1"/>
    <col min="5128" max="5375" width="11.42578125" style="129"/>
    <col min="5376" max="5376" width="14.7109375" style="129" customWidth="1"/>
    <col min="5377" max="5377" width="26.85546875" style="129" customWidth="1"/>
    <col min="5378" max="5378" width="12.7109375" style="129" customWidth="1"/>
    <col min="5379" max="5379" width="10.5703125" style="129" customWidth="1"/>
    <col min="5380" max="5380" width="12.7109375" style="129" customWidth="1"/>
    <col min="5381" max="5381" width="10.7109375" style="129" customWidth="1"/>
    <col min="5382" max="5382" width="10.5703125" style="129" customWidth="1"/>
    <col min="5383" max="5383" width="9.28515625" style="129" customWidth="1"/>
    <col min="5384" max="5631" width="11.42578125" style="129"/>
    <col min="5632" max="5632" width="14.7109375" style="129" customWidth="1"/>
    <col min="5633" max="5633" width="26.85546875" style="129" customWidth="1"/>
    <col min="5634" max="5634" width="12.7109375" style="129" customWidth="1"/>
    <col min="5635" max="5635" width="10.5703125" style="129" customWidth="1"/>
    <col min="5636" max="5636" width="12.7109375" style="129" customWidth="1"/>
    <col min="5637" max="5637" width="10.7109375" style="129" customWidth="1"/>
    <col min="5638" max="5638" width="10.5703125" style="129" customWidth="1"/>
    <col min="5639" max="5639" width="9.28515625" style="129" customWidth="1"/>
    <col min="5640" max="5887" width="11.42578125" style="129"/>
    <col min="5888" max="5888" width="14.7109375" style="129" customWidth="1"/>
    <col min="5889" max="5889" width="26.85546875" style="129" customWidth="1"/>
    <col min="5890" max="5890" width="12.7109375" style="129" customWidth="1"/>
    <col min="5891" max="5891" width="10.5703125" style="129" customWidth="1"/>
    <col min="5892" max="5892" width="12.7109375" style="129" customWidth="1"/>
    <col min="5893" max="5893" width="10.7109375" style="129" customWidth="1"/>
    <col min="5894" max="5894" width="10.5703125" style="129" customWidth="1"/>
    <col min="5895" max="5895" width="9.28515625" style="129" customWidth="1"/>
    <col min="5896" max="6143" width="11.42578125" style="129"/>
    <col min="6144" max="6144" width="14.7109375" style="129" customWidth="1"/>
    <col min="6145" max="6145" width="26.85546875" style="129" customWidth="1"/>
    <col min="6146" max="6146" width="12.7109375" style="129" customWidth="1"/>
    <col min="6147" max="6147" width="10.5703125" style="129" customWidth="1"/>
    <col min="6148" max="6148" width="12.7109375" style="129" customWidth="1"/>
    <col min="6149" max="6149" width="10.7109375" style="129" customWidth="1"/>
    <col min="6150" max="6150" width="10.5703125" style="129" customWidth="1"/>
    <col min="6151" max="6151" width="9.28515625" style="129" customWidth="1"/>
    <col min="6152" max="6399" width="11.42578125" style="129"/>
    <col min="6400" max="6400" width="14.7109375" style="129" customWidth="1"/>
    <col min="6401" max="6401" width="26.85546875" style="129" customWidth="1"/>
    <col min="6402" max="6402" width="12.7109375" style="129" customWidth="1"/>
    <col min="6403" max="6403" width="10.5703125" style="129" customWidth="1"/>
    <col min="6404" max="6404" width="12.7109375" style="129" customWidth="1"/>
    <col min="6405" max="6405" width="10.7109375" style="129" customWidth="1"/>
    <col min="6406" max="6406" width="10.5703125" style="129" customWidth="1"/>
    <col min="6407" max="6407" width="9.28515625" style="129" customWidth="1"/>
    <col min="6408" max="6655" width="11.42578125" style="129"/>
    <col min="6656" max="6656" width="14.7109375" style="129" customWidth="1"/>
    <col min="6657" max="6657" width="26.85546875" style="129" customWidth="1"/>
    <col min="6658" max="6658" width="12.7109375" style="129" customWidth="1"/>
    <col min="6659" max="6659" width="10.5703125" style="129" customWidth="1"/>
    <col min="6660" max="6660" width="12.7109375" style="129" customWidth="1"/>
    <col min="6661" max="6661" width="10.7109375" style="129" customWidth="1"/>
    <col min="6662" max="6662" width="10.5703125" style="129" customWidth="1"/>
    <col min="6663" max="6663" width="9.28515625" style="129" customWidth="1"/>
    <col min="6664" max="6911" width="11.42578125" style="129"/>
    <col min="6912" max="6912" width="14.7109375" style="129" customWidth="1"/>
    <col min="6913" max="6913" width="26.85546875" style="129" customWidth="1"/>
    <col min="6914" max="6914" width="12.7109375" style="129" customWidth="1"/>
    <col min="6915" max="6915" width="10.5703125" style="129" customWidth="1"/>
    <col min="6916" max="6916" width="12.7109375" style="129" customWidth="1"/>
    <col min="6917" max="6917" width="10.7109375" style="129" customWidth="1"/>
    <col min="6918" max="6918" width="10.5703125" style="129" customWidth="1"/>
    <col min="6919" max="6919" width="9.28515625" style="129" customWidth="1"/>
    <col min="6920" max="7167" width="11.42578125" style="129"/>
    <col min="7168" max="7168" width="14.7109375" style="129" customWidth="1"/>
    <col min="7169" max="7169" width="26.85546875" style="129" customWidth="1"/>
    <col min="7170" max="7170" width="12.7109375" style="129" customWidth="1"/>
    <col min="7171" max="7171" width="10.5703125" style="129" customWidth="1"/>
    <col min="7172" max="7172" width="12.7109375" style="129" customWidth="1"/>
    <col min="7173" max="7173" width="10.7109375" style="129" customWidth="1"/>
    <col min="7174" max="7174" width="10.5703125" style="129" customWidth="1"/>
    <col min="7175" max="7175" width="9.28515625" style="129" customWidth="1"/>
    <col min="7176" max="7423" width="11.42578125" style="129"/>
    <col min="7424" max="7424" width="14.7109375" style="129" customWidth="1"/>
    <col min="7425" max="7425" width="26.85546875" style="129" customWidth="1"/>
    <col min="7426" max="7426" width="12.7109375" style="129" customWidth="1"/>
    <col min="7427" max="7427" width="10.5703125" style="129" customWidth="1"/>
    <col min="7428" max="7428" width="12.7109375" style="129" customWidth="1"/>
    <col min="7429" max="7429" width="10.7109375" style="129" customWidth="1"/>
    <col min="7430" max="7430" width="10.5703125" style="129" customWidth="1"/>
    <col min="7431" max="7431" width="9.28515625" style="129" customWidth="1"/>
    <col min="7432" max="7679" width="11.42578125" style="129"/>
    <col min="7680" max="7680" width="14.7109375" style="129" customWidth="1"/>
    <col min="7681" max="7681" width="26.85546875" style="129" customWidth="1"/>
    <col min="7682" max="7682" width="12.7109375" style="129" customWidth="1"/>
    <col min="7683" max="7683" width="10.5703125" style="129" customWidth="1"/>
    <col min="7684" max="7684" width="12.7109375" style="129" customWidth="1"/>
    <col min="7685" max="7685" width="10.7109375" style="129" customWidth="1"/>
    <col min="7686" max="7686" width="10.5703125" style="129" customWidth="1"/>
    <col min="7687" max="7687" width="9.28515625" style="129" customWidth="1"/>
    <col min="7688" max="7935" width="11.42578125" style="129"/>
    <col min="7936" max="7936" width="14.7109375" style="129" customWidth="1"/>
    <col min="7937" max="7937" width="26.85546875" style="129" customWidth="1"/>
    <col min="7938" max="7938" width="12.7109375" style="129" customWidth="1"/>
    <col min="7939" max="7939" width="10.5703125" style="129" customWidth="1"/>
    <col min="7940" max="7940" width="12.7109375" style="129" customWidth="1"/>
    <col min="7941" max="7941" width="10.7109375" style="129" customWidth="1"/>
    <col min="7942" max="7942" width="10.5703125" style="129" customWidth="1"/>
    <col min="7943" max="7943" width="9.28515625" style="129" customWidth="1"/>
    <col min="7944" max="8191" width="11.42578125" style="129"/>
    <col min="8192" max="8192" width="14.7109375" style="129" customWidth="1"/>
    <col min="8193" max="8193" width="26.85546875" style="129" customWidth="1"/>
    <col min="8194" max="8194" width="12.7109375" style="129" customWidth="1"/>
    <col min="8195" max="8195" width="10.5703125" style="129" customWidth="1"/>
    <col min="8196" max="8196" width="12.7109375" style="129" customWidth="1"/>
    <col min="8197" max="8197" width="10.7109375" style="129" customWidth="1"/>
    <col min="8198" max="8198" width="10.5703125" style="129" customWidth="1"/>
    <col min="8199" max="8199" width="9.28515625" style="129" customWidth="1"/>
    <col min="8200" max="8447" width="11.42578125" style="129"/>
    <col min="8448" max="8448" width="14.7109375" style="129" customWidth="1"/>
    <col min="8449" max="8449" width="26.85546875" style="129" customWidth="1"/>
    <col min="8450" max="8450" width="12.7109375" style="129" customWidth="1"/>
    <col min="8451" max="8451" width="10.5703125" style="129" customWidth="1"/>
    <col min="8452" max="8452" width="12.7109375" style="129" customWidth="1"/>
    <col min="8453" max="8453" width="10.7109375" style="129" customWidth="1"/>
    <col min="8454" max="8454" width="10.5703125" style="129" customWidth="1"/>
    <col min="8455" max="8455" width="9.28515625" style="129" customWidth="1"/>
    <col min="8456" max="8703" width="11.42578125" style="129"/>
    <col min="8704" max="8704" width="14.7109375" style="129" customWidth="1"/>
    <col min="8705" max="8705" width="26.85546875" style="129" customWidth="1"/>
    <col min="8706" max="8706" width="12.7109375" style="129" customWidth="1"/>
    <col min="8707" max="8707" width="10.5703125" style="129" customWidth="1"/>
    <col min="8708" max="8708" width="12.7109375" style="129" customWidth="1"/>
    <col min="8709" max="8709" width="10.7109375" style="129" customWidth="1"/>
    <col min="8710" max="8710" width="10.5703125" style="129" customWidth="1"/>
    <col min="8711" max="8711" width="9.28515625" style="129" customWidth="1"/>
    <col min="8712" max="8959" width="11.42578125" style="129"/>
    <col min="8960" max="8960" width="14.7109375" style="129" customWidth="1"/>
    <col min="8961" max="8961" width="26.85546875" style="129" customWidth="1"/>
    <col min="8962" max="8962" width="12.7109375" style="129" customWidth="1"/>
    <col min="8963" max="8963" width="10.5703125" style="129" customWidth="1"/>
    <col min="8964" max="8964" width="12.7109375" style="129" customWidth="1"/>
    <col min="8965" max="8965" width="10.7109375" style="129" customWidth="1"/>
    <col min="8966" max="8966" width="10.5703125" style="129" customWidth="1"/>
    <col min="8967" max="8967" width="9.28515625" style="129" customWidth="1"/>
    <col min="8968" max="9215" width="11.42578125" style="129"/>
    <col min="9216" max="9216" width="14.7109375" style="129" customWidth="1"/>
    <col min="9217" max="9217" width="26.85546875" style="129" customWidth="1"/>
    <col min="9218" max="9218" width="12.7109375" style="129" customWidth="1"/>
    <col min="9219" max="9219" width="10.5703125" style="129" customWidth="1"/>
    <col min="9220" max="9220" width="12.7109375" style="129" customWidth="1"/>
    <col min="9221" max="9221" width="10.7109375" style="129" customWidth="1"/>
    <col min="9222" max="9222" width="10.5703125" style="129" customWidth="1"/>
    <col min="9223" max="9223" width="9.28515625" style="129" customWidth="1"/>
    <col min="9224" max="9471" width="11.42578125" style="129"/>
    <col min="9472" max="9472" width="14.7109375" style="129" customWidth="1"/>
    <col min="9473" max="9473" width="26.85546875" style="129" customWidth="1"/>
    <col min="9474" max="9474" width="12.7109375" style="129" customWidth="1"/>
    <col min="9475" max="9475" width="10.5703125" style="129" customWidth="1"/>
    <col min="9476" max="9476" width="12.7109375" style="129" customWidth="1"/>
    <col min="9477" max="9477" width="10.7109375" style="129" customWidth="1"/>
    <col min="9478" max="9478" width="10.5703125" style="129" customWidth="1"/>
    <col min="9479" max="9479" width="9.28515625" style="129" customWidth="1"/>
    <col min="9480" max="9727" width="11.42578125" style="129"/>
    <col min="9728" max="9728" width="14.7109375" style="129" customWidth="1"/>
    <col min="9729" max="9729" width="26.85546875" style="129" customWidth="1"/>
    <col min="9730" max="9730" width="12.7109375" style="129" customWidth="1"/>
    <col min="9731" max="9731" width="10.5703125" style="129" customWidth="1"/>
    <col min="9732" max="9732" width="12.7109375" style="129" customWidth="1"/>
    <col min="9733" max="9733" width="10.7109375" style="129" customWidth="1"/>
    <col min="9734" max="9734" width="10.5703125" style="129" customWidth="1"/>
    <col min="9735" max="9735" width="9.28515625" style="129" customWidth="1"/>
    <col min="9736" max="9983" width="11.42578125" style="129"/>
    <col min="9984" max="9984" width="14.7109375" style="129" customWidth="1"/>
    <col min="9985" max="9985" width="26.85546875" style="129" customWidth="1"/>
    <col min="9986" max="9986" width="12.7109375" style="129" customWidth="1"/>
    <col min="9987" max="9987" width="10.5703125" style="129" customWidth="1"/>
    <col min="9988" max="9988" width="12.7109375" style="129" customWidth="1"/>
    <col min="9989" max="9989" width="10.7109375" style="129" customWidth="1"/>
    <col min="9990" max="9990" width="10.5703125" style="129" customWidth="1"/>
    <col min="9991" max="9991" width="9.28515625" style="129" customWidth="1"/>
    <col min="9992" max="10239" width="11.42578125" style="129"/>
    <col min="10240" max="10240" width="14.7109375" style="129" customWidth="1"/>
    <col min="10241" max="10241" width="26.85546875" style="129" customWidth="1"/>
    <col min="10242" max="10242" width="12.7109375" style="129" customWidth="1"/>
    <col min="10243" max="10243" width="10.5703125" style="129" customWidth="1"/>
    <col min="10244" max="10244" width="12.7109375" style="129" customWidth="1"/>
    <col min="10245" max="10245" width="10.7109375" style="129" customWidth="1"/>
    <col min="10246" max="10246" width="10.5703125" style="129" customWidth="1"/>
    <col min="10247" max="10247" width="9.28515625" style="129" customWidth="1"/>
    <col min="10248" max="10495" width="11.42578125" style="129"/>
    <col min="10496" max="10496" width="14.7109375" style="129" customWidth="1"/>
    <col min="10497" max="10497" width="26.85546875" style="129" customWidth="1"/>
    <col min="10498" max="10498" width="12.7109375" style="129" customWidth="1"/>
    <col min="10499" max="10499" width="10.5703125" style="129" customWidth="1"/>
    <col min="10500" max="10500" width="12.7109375" style="129" customWidth="1"/>
    <col min="10501" max="10501" width="10.7109375" style="129" customWidth="1"/>
    <col min="10502" max="10502" width="10.5703125" style="129" customWidth="1"/>
    <col min="10503" max="10503" width="9.28515625" style="129" customWidth="1"/>
    <col min="10504" max="10751" width="11.42578125" style="129"/>
    <col min="10752" max="10752" width="14.7109375" style="129" customWidth="1"/>
    <col min="10753" max="10753" width="26.85546875" style="129" customWidth="1"/>
    <col min="10754" max="10754" width="12.7109375" style="129" customWidth="1"/>
    <col min="10755" max="10755" width="10.5703125" style="129" customWidth="1"/>
    <col min="10756" max="10756" width="12.7109375" style="129" customWidth="1"/>
    <col min="10757" max="10757" width="10.7109375" style="129" customWidth="1"/>
    <col min="10758" max="10758" width="10.5703125" style="129" customWidth="1"/>
    <col min="10759" max="10759" width="9.28515625" style="129" customWidth="1"/>
    <col min="10760" max="11007" width="11.42578125" style="129"/>
    <col min="11008" max="11008" width="14.7109375" style="129" customWidth="1"/>
    <col min="11009" max="11009" width="26.85546875" style="129" customWidth="1"/>
    <col min="11010" max="11010" width="12.7109375" style="129" customWidth="1"/>
    <col min="11011" max="11011" width="10.5703125" style="129" customWidth="1"/>
    <col min="11012" max="11012" width="12.7109375" style="129" customWidth="1"/>
    <col min="11013" max="11013" width="10.7109375" style="129" customWidth="1"/>
    <col min="11014" max="11014" width="10.5703125" style="129" customWidth="1"/>
    <col min="11015" max="11015" width="9.28515625" style="129" customWidth="1"/>
    <col min="11016" max="11263" width="11.42578125" style="129"/>
    <col min="11264" max="11264" width="14.7109375" style="129" customWidth="1"/>
    <col min="11265" max="11265" width="26.85546875" style="129" customWidth="1"/>
    <col min="11266" max="11266" width="12.7109375" style="129" customWidth="1"/>
    <col min="11267" max="11267" width="10.5703125" style="129" customWidth="1"/>
    <col min="11268" max="11268" width="12.7109375" style="129" customWidth="1"/>
    <col min="11269" max="11269" width="10.7109375" style="129" customWidth="1"/>
    <col min="11270" max="11270" width="10.5703125" style="129" customWidth="1"/>
    <col min="11271" max="11271" width="9.28515625" style="129" customWidth="1"/>
    <col min="11272" max="11519" width="11.42578125" style="129"/>
    <col min="11520" max="11520" width="14.7109375" style="129" customWidth="1"/>
    <col min="11521" max="11521" width="26.85546875" style="129" customWidth="1"/>
    <col min="11522" max="11522" width="12.7109375" style="129" customWidth="1"/>
    <col min="11523" max="11523" width="10.5703125" style="129" customWidth="1"/>
    <col min="11524" max="11524" width="12.7109375" style="129" customWidth="1"/>
    <col min="11525" max="11525" width="10.7109375" style="129" customWidth="1"/>
    <col min="11526" max="11526" width="10.5703125" style="129" customWidth="1"/>
    <col min="11527" max="11527" width="9.28515625" style="129" customWidth="1"/>
    <col min="11528" max="11775" width="11.42578125" style="129"/>
    <col min="11776" max="11776" width="14.7109375" style="129" customWidth="1"/>
    <col min="11777" max="11777" width="26.85546875" style="129" customWidth="1"/>
    <col min="11778" max="11778" width="12.7109375" style="129" customWidth="1"/>
    <col min="11779" max="11779" width="10.5703125" style="129" customWidth="1"/>
    <col min="11780" max="11780" width="12.7109375" style="129" customWidth="1"/>
    <col min="11781" max="11781" width="10.7109375" style="129" customWidth="1"/>
    <col min="11782" max="11782" width="10.5703125" style="129" customWidth="1"/>
    <col min="11783" max="11783" width="9.28515625" style="129" customWidth="1"/>
    <col min="11784" max="12031" width="11.42578125" style="129"/>
    <col min="12032" max="12032" width="14.7109375" style="129" customWidth="1"/>
    <col min="12033" max="12033" width="26.85546875" style="129" customWidth="1"/>
    <col min="12034" max="12034" width="12.7109375" style="129" customWidth="1"/>
    <col min="12035" max="12035" width="10.5703125" style="129" customWidth="1"/>
    <col min="12036" max="12036" width="12.7109375" style="129" customWidth="1"/>
    <col min="12037" max="12037" width="10.7109375" style="129" customWidth="1"/>
    <col min="12038" max="12038" width="10.5703125" style="129" customWidth="1"/>
    <col min="12039" max="12039" width="9.28515625" style="129" customWidth="1"/>
    <col min="12040" max="12287" width="11.42578125" style="129"/>
    <col min="12288" max="12288" width="14.7109375" style="129" customWidth="1"/>
    <col min="12289" max="12289" width="26.85546875" style="129" customWidth="1"/>
    <col min="12290" max="12290" width="12.7109375" style="129" customWidth="1"/>
    <col min="12291" max="12291" width="10.5703125" style="129" customWidth="1"/>
    <col min="12292" max="12292" width="12.7109375" style="129" customWidth="1"/>
    <col min="12293" max="12293" width="10.7109375" style="129" customWidth="1"/>
    <col min="12294" max="12294" width="10.5703125" style="129" customWidth="1"/>
    <col min="12295" max="12295" width="9.28515625" style="129" customWidth="1"/>
    <col min="12296" max="12543" width="11.42578125" style="129"/>
    <col min="12544" max="12544" width="14.7109375" style="129" customWidth="1"/>
    <col min="12545" max="12545" width="26.85546875" style="129" customWidth="1"/>
    <col min="12546" max="12546" width="12.7109375" style="129" customWidth="1"/>
    <col min="12547" max="12547" width="10.5703125" style="129" customWidth="1"/>
    <col min="12548" max="12548" width="12.7109375" style="129" customWidth="1"/>
    <col min="12549" max="12549" width="10.7109375" style="129" customWidth="1"/>
    <col min="12550" max="12550" width="10.5703125" style="129" customWidth="1"/>
    <col min="12551" max="12551" width="9.28515625" style="129" customWidth="1"/>
    <col min="12552" max="12799" width="11.42578125" style="129"/>
    <col min="12800" max="12800" width="14.7109375" style="129" customWidth="1"/>
    <col min="12801" max="12801" width="26.85546875" style="129" customWidth="1"/>
    <col min="12802" max="12802" width="12.7109375" style="129" customWidth="1"/>
    <col min="12803" max="12803" width="10.5703125" style="129" customWidth="1"/>
    <col min="12804" max="12804" width="12.7109375" style="129" customWidth="1"/>
    <col min="12805" max="12805" width="10.7109375" style="129" customWidth="1"/>
    <col min="12806" max="12806" width="10.5703125" style="129" customWidth="1"/>
    <col min="12807" max="12807" width="9.28515625" style="129" customWidth="1"/>
    <col min="12808" max="13055" width="11.42578125" style="129"/>
    <col min="13056" max="13056" width="14.7109375" style="129" customWidth="1"/>
    <col min="13057" max="13057" width="26.85546875" style="129" customWidth="1"/>
    <col min="13058" max="13058" width="12.7109375" style="129" customWidth="1"/>
    <col min="13059" max="13059" width="10.5703125" style="129" customWidth="1"/>
    <col min="13060" max="13060" width="12.7109375" style="129" customWidth="1"/>
    <col min="13061" max="13061" width="10.7109375" style="129" customWidth="1"/>
    <col min="13062" max="13062" width="10.5703125" style="129" customWidth="1"/>
    <col min="13063" max="13063" width="9.28515625" style="129" customWidth="1"/>
    <col min="13064" max="13311" width="11.42578125" style="129"/>
    <col min="13312" max="13312" width="14.7109375" style="129" customWidth="1"/>
    <col min="13313" max="13313" width="26.85546875" style="129" customWidth="1"/>
    <col min="13314" max="13314" width="12.7109375" style="129" customWidth="1"/>
    <col min="13315" max="13315" width="10.5703125" style="129" customWidth="1"/>
    <col min="13316" max="13316" width="12.7109375" style="129" customWidth="1"/>
    <col min="13317" max="13317" width="10.7109375" style="129" customWidth="1"/>
    <col min="13318" max="13318" width="10.5703125" style="129" customWidth="1"/>
    <col min="13319" max="13319" width="9.28515625" style="129" customWidth="1"/>
    <col min="13320" max="13567" width="11.42578125" style="129"/>
    <col min="13568" max="13568" width="14.7109375" style="129" customWidth="1"/>
    <col min="13569" max="13569" width="26.85546875" style="129" customWidth="1"/>
    <col min="13570" max="13570" width="12.7109375" style="129" customWidth="1"/>
    <col min="13571" max="13571" width="10.5703125" style="129" customWidth="1"/>
    <col min="13572" max="13572" width="12.7109375" style="129" customWidth="1"/>
    <col min="13573" max="13573" width="10.7109375" style="129" customWidth="1"/>
    <col min="13574" max="13574" width="10.5703125" style="129" customWidth="1"/>
    <col min="13575" max="13575" width="9.28515625" style="129" customWidth="1"/>
    <col min="13576" max="13823" width="11.42578125" style="129"/>
    <col min="13824" max="13824" width="14.7109375" style="129" customWidth="1"/>
    <col min="13825" max="13825" width="26.85546875" style="129" customWidth="1"/>
    <col min="13826" max="13826" width="12.7109375" style="129" customWidth="1"/>
    <col min="13827" max="13827" width="10.5703125" style="129" customWidth="1"/>
    <col min="13828" max="13828" width="12.7109375" style="129" customWidth="1"/>
    <col min="13829" max="13829" width="10.7109375" style="129" customWidth="1"/>
    <col min="13830" max="13830" width="10.5703125" style="129" customWidth="1"/>
    <col min="13831" max="13831" width="9.28515625" style="129" customWidth="1"/>
    <col min="13832" max="14079" width="11.42578125" style="129"/>
    <col min="14080" max="14080" width="14.7109375" style="129" customWidth="1"/>
    <col min="14081" max="14081" width="26.85546875" style="129" customWidth="1"/>
    <col min="14082" max="14082" width="12.7109375" style="129" customWidth="1"/>
    <col min="14083" max="14083" width="10.5703125" style="129" customWidth="1"/>
    <col min="14084" max="14084" width="12.7109375" style="129" customWidth="1"/>
    <col min="14085" max="14085" width="10.7109375" style="129" customWidth="1"/>
    <col min="14086" max="14086" width="10.5703125" style="129" customWidth="1"/>
    <col min="14087" max="14087" width="9.28515625" style="129" customWidth="1"/>
    <col min="14088" max="14335" width="11.42578125" style="129"/>
    <col min="14336" max="14336" width="14.7109375" style="129" customWidth="1"/>
    <col min="14337" max="14337" width="26.85546875" style="129" customWidth="1"/>
    <col min="14338" max="14338" width="12.7109375" style="129" customWidth="1"/>
    <col min="14339" max="14339" width="10.5703125" style="129" customWidth="1"/>
    <col min="14340" max="14340" width="12.7109375" style="129" customWidth="1"/>
    <col min="14341" max="14341" width="10.7109375" style="129" customWidth="1"/>
    <col min="14342" max="14342" width="10.5703125" style="129" customWidth="1"/>
    <col min="14343" max="14343" width="9.28515625" style="129" customWidth="1"/>
    <col min="14344" max="14591" width="11.42578125" style="129"/>
    <col min="14592" max="14592" width="14.7109375" style="129" customWidth="1"/>
    <col min="14593" max="14593" width="26.85546875" style="129" customWidth="1"/>
    <col min="14594" max="14594" width="12.7109375" style="129" customWidth="1"/>
    <col min="14595" max="14595" width="10.5703125" style="129" customWidth="1"/>
    <col min="14596" max="14596" width="12.7109375" style="129" customWidth="1"/>
    <col min="14597" max="14597" width="10.7109375" style="129" customWidth="1"/>
    <col min="14598" max="14598" width="10.5703125" style="129" customWidth="1"/>
    <col min="14599" max="14599" width="9.28515625" style="129" customWidth="1"/>
    <col min="14600" max="14847" width="11.42578125" style="129"/>
    <col min="14848" max="14848" width="14.7109375" style="129" customWidth="1"/>
    <col min="14849" max="14849" width="26.85546875" style="129" customWidth="1"/>
    <col min="14850" max="14850" width="12.7109375" style="129" customWidth="1"/>
    <col min="14851" max="14851" width="10.5703125" style="129" customWidth="1"/>
    <col min="14852" max="14852" width="12.7109375" style="129" customWidth="1"/>
    <col min="14853" max="14853" width="10.7109375" style="129" customWidth="1"/>
    <col min="14854" max="14854" width="10.5703125" style="129" customWidth="1"/>
    <col min="14855" max="14855" width="9.28515625" style="129" customWidth="1"/>
    <col min="14856" max="15103" width="11.42578125" style="129"/>
    <col min="15104" max="15104" width="14.7109375" style="129" customWidth="1"/>
    <col min="15105" max="15105" width="26.85546875" style="129" customWidth="1"/>
    <col min="15106" max="15106" width="12.7109375" style="129" customWidth="1"/>
    <col min="15107" max="15107" width="10.5703125" style="129" customWidth="1"/>
    <col min="15108" max="15108" width="12.7109375" style="129" customWidth="1"/>
    <col min="15109" max="15109" width="10.7109375" style="129" customWidth="1"/>
    <col min="15110" max="15110" width="10.5703125" style="129" customWidth="1"/>
    <col min="15111" max="15111" width="9.28515625" style="129" customWidth="1"/>
    <col min="15112" max="15359" width="11.42578125" style="129"/>
    <col min="15360" max="15360" width="14.7109375" style="129" customWidth="1"/>
    <col min="15361" max="15361" width="26.85546875" style="129" customWidth="1"/>
    <col min="15362" max="15362" width="12.7109375" style="129" customWidth="1"/>
    <col min="15363" max="15363" width="10.5703125" style="129" customWidth="1"/>
    <col min="15364" max="15364" width="12.7109375" style="129" customWidth="1"/>
    <col min="15365" max="15365" width="10.7109375" style="129" customWidth="1"/>
    <col min="15366" max="15366" width="10.5703125" style="129" customWidth="1"/>
    <col min="15367" max="15367" width="9.28515625" style="129" customWidth="1"/>
    <col min="15368" max="15615" width="11.42578125" style="129"/>
    <col min="15616" max="15616" width="14.7109375" style="129" customWidth="1"/>
    <col min="15617" max="15617" width="26.85546875" style="129" customWidth="1"/>
    <col min="15618" max="15618" width="12.7109375" style="129" customWidth="1"/>
    <col min="15619" max="15619" width="10.5703125" style="129" customWidth="1"/>
    <col min="15620" max="15620" width="12.7109375" style="129" customWidth="1"/>
    <col min="15621" max="15621" width="10.7109375" style="129" customWidth="1"/>
    <col min="15622" max="15622" width="10.5703125" style="129" customWidth="1"/>
    <col min="15623" max="15623" width="9.28515625" style="129" customWidth="1"/>
    <col min="15624" max="15871" width="11.42578125" style="129"/>
    <col min="15872" max="15872" width="14.7109375" style="129" customWidth="1"/>
    <col min="15873" max="15873" width="26.85546875" style="129" customWidth="1"/>
    <col min="15874" max="15874" width="12.7109375" style="129" customWidth="1"/>
    <col min="15875" max="15875" width="10.5703125" style="129" customWidth="1"/>
    <col min="15876" max="15876" width="12.7109375" style="129" customWidth="1"/>
    <col min="15877" max="15877" width="10.7109375" style="129" customWidth="1"/>
    <col min="15878" max="15878" width="10.5703125" style="129" customWidth="1"/>
    <col min="15879" max="15879" width="9.28515625" style="129" customWidth="1"/>
    <col min="15880" max="16127" width="11.42578125" style="129"/>
    <col min="16128" max="16128" width="14.7109375" style="129" customWidth="1"/>
    <col min="16129" max="16129" width="26.85546875" style="129" customWidth="1"/>
    <col min="16130" max="16130" width="12.7109375" style="129" customWidth="1"/>
    <col min="16131" max="16131" width="10.5703125" style="129" customWidth="1"/>
    <col min="16132" max="16132" width="12.7109375" style="129" customWidth="1"/>
    <col min="16133" max="16133" width="10.7109375" style="129" customWidth="1"/>
    <col min="16134" max="16134" width="10.5703125" style="129" customWidth="1"/>
    <col min="16135" max="16135" width="9.28515625" style="129" customWidth="1"/>
    <col min="16136" max="16384" width="11.42578125" style="129"/>
  </cols>
  <sheetData>
    <row r="1" spans="2:14">
      <c r="B1" s="320"/>
    </row>
    <row r="2" spans="2:14">
      <c r="B2" s="320"/>
    </row>
    <row r="3" spans="2:14">
      <c r="B3" s="320"/>
    </row>
    <row r="4" spans="2:14" ht="14.25" customHeight="1">
      <c r="B4" s="320"/>
    </row>
    <row r="5" spans="2:14">
      <c r="B5" s="320"/>
    </row>
    <row r="6" spans="2:14" ht="25.5" customHeight="1">
      <c r="B6" s="665" t="s">
        <v>301</v>
      </c>
      <c r="C6" s="666"/>
      <c r="D6" s="666"/>
      <c r="E6" s="666"/>
      <c r="F6" s="666"/>
      <c r="G6" s="667"/>
      <c r="I6" s="665" t="s">
        <v>301</v>
      </c>
      <c r="J6" s="666"/>
      <c r="K6" s="666"/>
      <c r="L6" s="666"/>
      <c r="M6" s="666"/>
      <c r="N6" s="667"/>
    </row>
    <row r="7" spans="2:14" ht="25.5" customHeight="1">
      <c r="B7" s="451"/>
      <c r="C7" s="377" t="s">
        <v>302</v>
      </c>
      <c r="D7" s="452" t="s">
        <v>303</v>
      </c>
      <c r="E7" s="377" t="s">
        <v>304</v>
      </c>
      <c r="F7" s="452" t="s">
        <v>303</v>
      </c>
      <c r="G7" s="453" t="s">
        <v>19</v>
      </c>
      <c r="I7" s="451"/>
      <c r="J7" s="377" t="s">
        <v>305</v>
      </c>
      <c r="K7" s="452" t="s">
        <v>303</v>
      </c>
      <c r="L7" s="377" t="s">
        <v>306</v>
      </c>
      <c r="M7" s="452" t="s">
        <v>303</v>
      </c>
      <c r="N7" s="453" t="s">
        <v>19</v>
      </c>
    </row>
    <row r="8" spans="2:14">
      <c r="B8" s="325" t="s">
        <v>307</v>
      </c>
      <c r="C8" s="454"/>
      <c r="D8" s="455"/>
      <c r="E8" s="454"/>
      <c r="F8" s="454"/>
      <c r="G8" s="456"/>
      <c r="I8" s="325" t="s">
        <v>307</v>
      </c>
      <c r="J8" s="454"/>
      <c r="K8" s="455"/>
      <c r="L8" s="454"/>
      <c r="M8" s="454"/>
      <c r="N8" s="456"/>
    </row>
    <row r="9" spans="2:14">
      <c r="B9" s="457" t="s">
        <v>308</v>
      </c>
      <c r="C9" s="458">
        <v>185142</v>
      </c>
      <c r="D9" s="355">
        <f>C9/$C$9</f>
        <v>1</v>
      </c>
      <c r="E9" s="458">
        <v>178697</v>
      </c>
      <c r="F9" s="355">
        <f>E9/E$9</f>
        <v>1</v>
      </c>
      <c r="G9" s="355">
        <f>(E9-C9)/C9</f>
        <v>-3.4811117952706569E-2</v>
      </c>
      <c r="I9" s="457" t="s">
        <v>308</v>
      </c>
      <c r="J9" s="458">
        <v>181964</v>
      </c>
      <c r="K9" s="355">
        <f>J9/$J$9</f>
        <v>1</v>
      </c>
      <c r="L9" s="458">
        <v>175168</v>
      </c>
      <c r="M9" s="355">
        <f>L9/L$9</f>
        <v>1</v>
      </c>
      <c r="N9" s="355">
        <f>(L9-J9)/J9</f>
        <v>-3.7348046866413138E-2</v>
      </c>
    </row>
    <row r="10" spans="2:14">
      <c r="B10" s="459" t="s">
        <v>309</v>
      </c>
      <c r="C10" s="460">
        <v>88057</v>
      </c>
      <c r="D10" s="362">
        <f>C10/$C$9</f>
        <v>0.47561871428417107</v>
      </c>
      <c r="E10" s="460">
        <v>86541</v>
      </c>
      <c r="F10" s="362">
        <f>E10/E$9</f>
        <v>0.48428904794148753</v>
      </c>
      <c r="G10" s="362">
        <f>(E10-C10)/C10</f>
        <v>-1.7216121375926957E-2</v>
      </c>
      <c r="I10" s="459" t="s">
        <v>309</v>
      </c>
      <c r="J10" s="460">
        <v>87662</v>
      </c>
      <c r="K10" s="362">
        <f>J10/$J$9</f>
        <v>0.48175463278450681</v>
      </c>
      <c r="L10" s="460">
        <v>85983</v>
      </c>
      <c r="M10" s="362">
        <f>L10/L$9</f>
        <v>0.4908602027767629</v>
      </c>
      <c r="N10" s="362">
        <f>(L10-J10)/J10</f>
        <v>-1.9153110811982389E-2</v>
      </c>
    </row>
    <row r="11" spans="2:14">
      <c r="B11" s="461" t="s">
        <v>310</v>
      </c>
      <c r="C11" s="462">
        <v>97085</v>
      </c>
      <c r="D11" s="368">
        <f>C11/$C$9</f>
        <v>0.52438128571582898</v>
      </c>
      <c r="E11" s="462">
        <v>92156</v>
      </c>
      <c r="F11" s="368">
        <f>E11/E$9</f>
        <v>0.51571095205851247</v>
      </c>
      <c r="G11" s="362">
        <f>(E11-C11)/C11</f>
        <v>-5.0769943863624656E-2</v>
      </c>
      <c r="I11" s="461" t="s">
        <v>310</v>
      </c>
      <c r="J11" s="462">
        <v>94302</v>
      </c>
      <c r="K11" s="368">
        <f>J11/$J$9</f>
        <v>0.51824536721549319</v>
      </c>
      <c r="L11" s="462">
        <v>89185</v>
      </c>
      <c r="M11" s="368">
        <f>L11/L$9</f>
        <v>0.5091397972232371</v>
      </c>
      <c r="N11" s="362">
        <f>(L11-J11)/J11</f>
        <v>-5.4261839621641113E-2</v>
      </c>
    </row>
    <row r="12" spans="2:14">
      <c r="B12" s="325" t="s">
        <v>311</v>
      </c>
      <c r="C12" s="463"/>
      <c r="D12" s="464"/>
      <c r="E12" s="463"/>
      <c r="F12" s="454"/>
      <c r="G12" s="465"/>
      <c r="I12" s="325" t="s">
        <v>311</v>
      </c>
      <c r="J12" s="463"/>
      <c r="K12" s="464"/>
      <c r="L12" s="463"/>
      <c r="M12" s="454"/>
      <c r="N12" s="465"/>
    </row>
    <row r="13" spans="2:14">
      <c r="B13" s="457" t="s">
        <v>308</v>
      </c>
      <c r="C13" s="458">
        <v>2531</v>
      </c>
      <c r="D13" s="355">
        <f>C13/$C$13</f>
        <v>1</v>
      </c>
      <c r="E13" s="458">
        <v>2504</v>
      </c>
      <c r="F13" s="355">
        <f>E13/$E$13</f>
        <v>1</v>
      </c>
      <c r="G13" s="355">
        <f>(E13-C13)/C13</f>
        <v>-1.066772026866851E-2</v>
      </c>
      <c r="I13" s="457" t="s">
        <v>308</v>
      </c>
      <c r="J13" s="458">
        <v>2504</v>
      </c>
      <c r="K13" s="355">
        <f>J13/$J$13</f>
        <v>1</v>
      </c>
      <c r="L13" s="458">
        <v>1947</v>
      </c>
      <c r="M13" s="355">
        <f>L13/$L$13</f>
        <v>1</v>
      </c>
      <c r="N13" s="355">
        <f>(L13-J13)/J13</f>
        <v>-0.222444089456869</v>
      </c>
    </row>
    <row r="14" spans="2:14">
      <c r="B14" s="459" t="s">
        <v>309</v>
      </c>
      <c r="C14" s="460">
        <v>2531</v>
      </c>
      <c r="D14" s="362">
        <f>C14/$C$13</f>
        <v>1</v>
      </c>
      <c r="E14" s="460">
        <v>2504</v>
      </c>
      <c r="F14" s="362">
        <f>E14/$E$14</f>
        <v>1</v>
      </c>
      <c r="G14" s="362">
        <f>(E14-C14)/C14</f>
        <v>-1.066772026866851E-2</v>
      </c>
      <c r="I14" s="459" t="s">
        <v>309</v>
      </c>
      <c r="J14" s="460">
        <v>2504</v>
      </c>
      <c r="K14" s="362">
        <f>J14/$J$13</f>
        <v>1</v>
      </c>
      <c r="L14" s="460">
        <v>1947</v>
      </c>
      <c r="M14" s="362">
        <f>L14/$L$13</f>
        <v>1</v>
      </c>
      <c r="N14" s="362">
        <f>(L14-J14)/J14</f>
        <v>-0.222444089456869</v>
      </c>
    </row>
    <row r="15" spans="2:14">
      <c r="B15" s="461" t="s">
        <v>310</v>
      </c>
      <c r="C15" s="466" t="s">
        <v>191</v>
      </c>
      <c r="D15" s="467" t="s">
        <v>191</v>
      </c>
      <c r="E15" s="466" t="s">
        <v>191</v>
      </c>
      <c r="F15" s="467" t="s">
        <v>191</v>
      </c>
      <c r="G15" s="468" t="s">
        <v>191</v>
      </c>
      <c r="I15" s="461" t="s">
        <v>310</v>
      </c>
      <c r="J15" s="466" t="s">
        <v>191</v>
      </c>
      <c r="K15" s="467" t="s">
        <v>191</v>
      </c>
      <c r="L15" s="466" t="s">
        <v>191</v>
      </c>
      <c r="M15" s="467" t="s">
        <v>191</v>
      </c>
      <c r="N15" s="468" t="s">
        <v>191</v>
      </c>
    </row>
    <row r="16" spans="2:14">
      <c r="B16" s="325" t="s">
        <v>312</v>
      </c>
      <c r="C16" s="469"/>
      <c r="D16" s="456"/>
      <c r="E16" s="469"/>
      <c r="F16" s="454"/>
      <c r="G16" s="465"/>
      <c r="I16" s="325" t="s">
        <v>312</v>
      </c>
      <c r="J16" s="469"/>
      <c r="K16" s="456"/>
      <c r="L16" s="469"/>
      <c r="M16" s="454"/>
      <c r="N16" s="465"/>
    </row>
    <row r="17" spans="2:14">
      <c r="B17" s="457" t="s">
        <v>308</v>
      </c>
      <c r="C17" s="458">
        <v>1946</v>
      </c>
      <c r="D17" s="355">
        <f>C17/$C$17</f>
        <v>1</v>
      </c>
      <c r="E17" s="458">
        <v>1713</v>
      </c>
      <c r="F17" s="355">
        <f>E17/$E$17</f>
        <v>1</v>
      </c>
      <c r="G17" s="355">
        <f>(E17-C17)/C17</f>
        <v>-0.1197327852004111</v>
      </c>
      <c r="I17" s="457" t="s">
        <v>308</v>
      </c>
      <c r="J17" s="458">
        <v>1713</v>
      </c>
      <c r="K17" s="355">
        <f>J17/$J$17</f>
        <v>1</v>
      </c>
      <c r="L17" s="458">
        <v>1409</v>
      </c>
      <c r="M17" s="355">
        <f>L17/$L$17</f>
        <v>1</v>
      </c>
      <c r="N17" s="355">
        <f>(L17-J17)/J17</f>
        <v>-0.17746643315820199</v>
      </c>
    </row>
    <row r="18" spans="2:14">
      <c r="B18" s="459" t="s">
        <v>309</v>
      </c>
      <c r="C18" s="460">
        <v>514</v>
      </c>
      <c r="D18" s="362">
        <f>C18/$C$17</f>
        <v>0.26413155190133608</v>
      </c>
      <c r="E18" s="460">
        <v>514</v>
      </c>
      <c r="F18" s="362">
        <f>E18/$E$17</f>
        <v>0.30005837711617045</v>
      </c>
      <c r="G18" s="362">
        <f>(E18-C18)/C18</f>
        <v>0</v>
      </c>
      <c r="I18" s="459" t="s">
        <v>309</v>
      </c>
      <c r="J18" s="460">
        <v>514</v>
      </c>
      <c r="K18" s="362">
        <f>J18/$J$17</f>
        <v>0.30005837711617045</v>
      </c>
      <c r="L18" s="460">
        <v>514</v>
      </c>
      <c r="M18" s="362">
        <f>L18/$L$17</f>
        <v>0.36479772888573458</v>
      </c>
      <c r="N18" s="362">
        <f>(L18-J18)/J18</f>
        <v>0</v>
      </c>
    </row>
    <row r="19" spans="2:14">
      <c r="B19" s="461" t="s">
        <v>310</v>
      </c>
      <c r="C19" s="462">
        <v>1432</v>
      </c>
      <c r="D19" s="368">
        <f>C19/$C$17</f>
        <v>0.73586844809866392</v>
      </c>
      <c r="E19" s="462">
        <v>1199</v>
      </c>
      <c r="F19" s="368">
        <f>E19/$E$17</f>
        <v>0.69994162288382955</v>
      </c>
      <c r="G19" s="362">
        <f>(E19-C19)/C19</f>
        <v>-0.16270949720670391</v>
      </c>
      <c r="I19" s="461" t="s">
        <v>310</v>
      </c>
      <c r="J19" s="462">
        <v>1199</v>
      </c>
      <c r="K19" s="368">
        <f>J19/$J$17</f>
        <v>0.69994162288382955</v>
      </c>
      <c r="L19" s="462">
        <v>895</v>
      </c>
      <c r="M19" s="368">
        <f>L19/$L$17</f>
        <v>0.63520227111426542</v>
      </c>
      <c r="N19" s="362">
        <f>(L19-J19)/J19</f>
        <v>-0.25354462051709759</v>
      </c>
    </row>
    <row r="20" spans="2:14">
      <c r="B20" s="325" t="s">
        <v>313</v>
      </c>
      <c r="C20" s="463"/>
      <c r="D20" s="456"/>
      <c r="E20" s="463"/>
      <c r="F20" s="454"/>
      <c r="G20" s="465"/>
      <c r="I20" s="325" t="s">
        <v>313</v>
      </c>
      <c r="J20" s="463"/>
      <c r="K20" s="456"/>
      <c r="L20" s="463"/>
      <c r="M20" s="454"/>
      <c r="N20" s="465"/>
    </row>
    <row r="21" spans="2:14">
      <c r="B21" s="457" t="s">
        <v>308</v>
      </c>
      <c r="C21" s="458">
        <v>32671</v>
      </c>
      <c r="D21" s="355">
        <f>C21/$C$21</f>
        <v>1</v>
      </c>
      <c r="E21" s="458">
        <v>30806</v>
      </c>
      <c r="F21" s="355">
        <f>E21/$E$21</f>
        <v>1</v>
      </c>
      <c r="G21" s="355">
        <f>(E21-C21)/C21</f>
        <v>-5.7084264332282454E-2</v>
      </c>
      <c r="I21" s="457" t="s">
        <v>308</v>
      </c>
      <c r="J21" s="458">
        <v>32113</v>
      </c>
      <c r="K21" s="355">
        <f>J21/$J$21</f>
        <v>1</v>
      </c>
      <c r="L21" s="458">
        <v>29535</v>
      </c>
      <c r="M21" s="355">
        <f>L21/$L$21</f>
        <v>1</v>
      </c>
      <c r="N21" s="355">
        <f>(L21-J21)/J21</f>
        <v>-8.0279014729237375E-2</v>
      </c>
    </row>
    <row r="22" spans="2:14">
      <c r="B22" s="459" t="s">
        <v>309</v>
      </c>
      <c r="C22" s="460">
        <v>19044</v>
      </c>
      <c r="D22" s="362">
        <f>C22/$C$21</f>
        <v>0.58290226806648093</v>
      </c>
      <c r="E22" s="460">
        <v>18641</v>
      </c>
      <c r="F22" s="362">
        <f>E22/$E$21</f>
        <v>0.6051093942738428</v>
      </c>
      <c r="G22" s="362">
        <f>(E22-C22)/C22</f>
        <v>-2.1161520688930898E-2</v>
      </c>
      <c r="I22" s="459" t="s">
        <v>309</v>
      </c>
      <c r="J22" s="460">
        <v>19237</v>
      </c>
      <c r="K22" s="362">
        <f>J22/$J$21</f>
        <v>0.59904088686824652</v>
      </c>
      <c r="L22" s="460">
        <v>18673</v>
      </c>
      <c r="M22" s="362">
        <f>L22/$L$21</f>
        <v>0.63223294396478757</v>
      </c>
      <c r="N22" s="362">
        <f>(L22-J22)/J22</f>
        <v>-2.9318500805738942E-2</v>
      </c>
    </row>
    <row r="23" spans="2:14">
      <c r="B23" s="461" t="s">
        <v>310</v>
      </c>
      <c r="C23" s="462">
        <v>13627</v>
      </c>
      <c r="D23" s="368">
        <f>C23/$C$21</f>
        <v>0.41709773193351901</v>
      </c>
      <c r="E23" s="462">
        <v>12165</v>
      </c>
      <c r="F23" s="368">
        <f>E23/$E$21</f>
        <v>0.39489060572615725</v>
      </c>
      <c r="G23" s="362">
        <f>(E23-C23)/C23</f>
        <v>-0.1072870037425699</v>
      </c>
      <c r="I23" s="461" t="s">
        <v>310</v>
      </c>
      <c r="J23" s="462">
        <v>12876</v>
      </c>
      <c r="K23" s="368">
        <f>J23/$J$21</f>
        <v>0.40095911313175348</v>
      </c>
      <c r="L23" s="462">
        <v>10862</v>
      </c>
      <c r="M23" s="368">
        <f>L23/$L$21</f>
        <v>0.36776705603521248</v>
      </c>
      <c r="N23" s="362">
        <f>(L23-J23)/J23</f>
        <v>-0.15641503572538054</v>
      </c>
    </row>
    <row r="24" spans="2:14">
      <c r="B24" s="470" t="s">
        <v>259</v>
      </c>
      <c r="C24" s="471"/>
      <c r="D24" s="472"/>
      <c r="E24" s="471"/>
      <c r="F24" s="473"/>
      <c r="G24" s="474"/>
      <c r="I24" s="470" t="s">
        <v>259</v>
      </c>
      <c r="J24" s="471"/>
      <c r="K24" s="472"/>
      <c r="L24" s="471"/>
      <c r="M24" s="473"/>
      <c r="N24" s="474"/>
    </row>
    <row r="25" spans="2:14">
      <c r="B25" s="457" t="s">
        <v>308</v>
      </c>
      <c r="C25" s="458">
        <v>28846</v>
      </c>
      <c r="D25" s="355">
        <f>C25/$C$25</f>
        <v>1</v>
      </c>
      <c r="E25" s="458">
        <v>27225</v>
      </c>
      <c r="F25" s="355">
        <f>E25/$E$25</f>
        <v>1</v>
      </c>
      <c r="G25" s="355">
        <f>(E25-C25)/C25</f>
        <v>-5.6194966373153993E-2</v>
      </c>
      <c r="I25" s="457" t="s">
        <v>308</v>
      </c>
      <c r="J25" s="458">
        <v>28475</v>
      </c>
      <c r="K25" s="355">
        <f>J25/$J$25</f>
        <v>1</v>
      </c>
      <c r="L25" s="458">
        <v>25676</v>
      </c>
      <c r="M25" s="355">
        <f>L25/$L$25</f>
        <v>1</v>
      </c>
      <c r="N25" s="355">
        <f>(L25-J25)/J25</f>
        <v>-9.8296751536435467E-2</v>
      </c>
    </row>
    <row r="26" spans="2:14">
      <c r="B26" s="459" t="s">
        <v>309</v>
      </c>
      <c r="C26" s="460">
        <v>16831</v>
      </c>
      <c r="D26" s="362">
        <f>C26/$C$25</f>
        <v>0.5834777785481523</v>
      </c>
      <c r="E26" s="460">
        <v>16442</v>
      </c>
      <c r="F26" s="362">
        <f>E26/$E$25</f>
        <v>0.60393021120293844</v>
      </c>
      <c r="G26" s="362">
        <f>(E26-C26)/C26</f>
        <v>-2.3112114550531755E-2</v>
      </c>
      <c r="I26" s="459" t="s">
        <v>309</v>
      </c>
      <c r="J26" s="460">
        <v>17038</v>
      </c>
      <c r="K26" s="362">
        <f>J26/$J$25</f>
        <v>0.5983494293239684</v>
      </c>
      <c r="L26" s="460">
        <v>16158</v>
      </c>
      <c r="M26" s="362">
        <f>L26/$L$25</f>
        <v>0.6293036298488861</v>
      </c>
      <c r="N26" s="362">
        <f>(L26-J26)/J26</f>
        <v>-5.1649254607348281E-2</v>
      </c>
    </row>
    <row r="27" spans="2:14">
      <c r="B27" s="461" t="s">
        <v>310</v>
      </c>
      <c r="C27" s="462">
        <v>12015</v>
      </c>
      <c r="D27" s="368">
        <f>C27/$C$25</f>
        <v>0.41652222145184775</v>
      </c>
      <c r="E27" s="462">
        <v>10783</v>
      </c>
      <c r="F27" s="368">
        <f>E27/$E$25</f>
        <v>0.39606978879706151</v>
      </c>
      <c r="G27" s="362">
        <f>(E27-C27)/C27</f>
        <v>-0.10253849354972951</v>
      </c>
      <c r="I27" s="461" t="s">
        <v>310</v>
      </c>
      <c r="J27" s="462">
        <v>11437</v>
      </c>
      <c r="K27" s="362">
        <f>J27/$J$25</f>
        <v>0.4016505706760316</v>
      </c>
      <c r="L27" s="462">
        <v>9518</v>
      </c>
      <c r="M27" s="362">
        <f>L27/$L$25</f>
        <v>0.3706963701511139</v>
      </c>
      <c r="N27" s="362">
        <f>(L27-J27)/J27</f>
        <v>-0.16778875579260297</v>
      </c>
    </row>
    <row r="28" spans="2:14">
      <c r="B28" s="325" t="s">
        <v>314</v>
      </c>
      <c r="C28" s="463"/>
      <c r="D28" s="456"/>
      <c r="E28" s="463"/>
      <c r="F28" s="454"/>
      <c r="G28" s="465"/>
      <c r="I28" s="325" t="s">
        <v>314</v>
      </c>
      <c r="J28" s="463"/>
      <c r="K28" s="456"/>
      <c r="L28" s="463"/>
      <c r="M28" s="454"/>
      <c r="N28" s="465"/>
    </row>
    <row r="29" spans="2:14">
      <c r="B29" s="457" t="s">
        <v>308</v>
      </c>
      <c r="C29" s="458">
        <v>147994</v>
      </c>
      <c r="D29" s="355">
        <f>C29/$C$29</f>
        <v>1</v>
      </c>
      <c r="E29" s="458">
        <v>143674</v>
      </c>
      <c r="F29" s="355">
        <f>E29/$E$29</f>
        <v>1</v>
      </c>
      <c r="G29" s="355">
        <f>(E29-C29)/C29</f>
        <v>-2.9190372582672271E-2</v>
      </c>
      <c r="I29" s="457" t="s">
        <v>308</v>
      </c>
      <c r="J29" s="458">
        <v>145634</v>
      </c>
      <c r="K29" s="355">
        <f>J29/$J$29</f>
        <v>1</v>
      </c>
      <c r="L29" s="458">
        <v>142277</v>
      </c>
      <c r="M29" s="355">
        <f>L29/$L$29</f>
        <v>1</v>
      </c>
      <c r="N29" s="355">
        <f>(L29-J29)/J29</f>
        <v>-2.3050935907823724E-2</v>
      </c>
    </row>
    <row r="30" spans="2:14">
      <c r="B30" s="459" t="s">
        <v>309</v>
      </c>
      <c r="C30" s="460">
        <v>65968</v>
      </c>
      <c r="D30" s="362">
        <f>C30/$C$29</f>
        <v>0.44574780058651026</v>
      </c>
      <c r="E30" s="460">
        <v>64882</v>
      </c>
      <c r="F30" s="362">
        <f>E30/$E$29</f>
        <v>0.45159179809847294</v>
      </c>
      <c r="G30" s="362">
        <f>(E30-C30)/C30</f>
        <v>-1.6462527285956829E-2</v>
      </c>
      <c r="I30" s="459" t="s">
        <v>309</v>
      </c>
      <c r="J30" s="460">
        <v>65407</v>
      </c>
      <c r="K30" s="362">
        <f>J30/$J$29</f>
        <v>0.44911902440364199</v>
      </c>
      <c r="L30" s="460">
        <v>64849</v>
      </c>
      <c r="M30" s="362">
        <f>L30/$L$29</f>
        <v>0.45579397935014093</v>
      </c>
      <c r="N30" s="362">
        <f>(L30-J30)/J30</f>
        <v>-8.5311969666855229E-3</v>
      </c>
    </row>
    <row r="31" spans="2:14">
      <c r="B31" s="461" t="s">
        <v>310</v>
      </c>
      <c r="C31" s="462">
        <v>82026</v>
      </c>
      <c r="D31" s="362">
        <f>C31/$C$29</f>
        <v>0.55425219941348969</v>
      </c>
      <c r="E31" s="462">
        <v>78792</v>
      </c>
      <c r="F31" s="362">
        <f>E31/$E$29</f>
        <v>0.54840820190152706</v>
      </c>
      <c r="G31" s="362">
        <f>(E31-C31)/C31</f>
        <v>-3.9426523297491037E-2</v>
      </c>
      <c r="I31" s="461" t="s">
        <v>310</v>
      </c>
      <c r="J31" s="462">
        <v>80227</v>
      </c>
      <c r="K31" s="362">
        <f>J31/$J$29</f>
        <v>0.55088097559635796</v>
      </c>
      <c r="L31" s="462">
        <v>77428</v>
      </c>
      <c r="M31" s="362">
        <f>L31/$L$29</f>
        <v>0.54420602064985912</v>
      </c>
      <c r="N31" s="362">
        <f>(L31-J31)/J31</f>
        <v>-3.4888503870268116E-2</v>
      </c>
    </row>
    <row r="32" spans="2:14">
      <c r="B32" s="470" t="s">
        <v>258</v>
      </c>
      <c r="C32" s="471"/>
      <c r="D32" s="472"/>
      <c r="E32" s="471"/>
      <c r="F32" s="473"/>
      <c r="G32" s="474"/>
      <c r="I32" s="470" t="s">
        <v>258</v>
      </c>
      <c r="J32" s="471"/>
      <c r="K32" s="472"/>
      <c r="L32" s="471"/>
      <c r="M32" s="473"/>
      <c r="N32" s="474"/>
    </row>
    <row r="33" spans="2:14">
      <c r="B33" s="457" t="s">
        <v>308</v>
      </c>
      <c r="C33" s="458">
        <v>65517</v>
      </c>
      <c r="D33" s="355">
        <f>C33/$C$33</f>
        <v>1</v>
      </c>
      <c r="E33" s="458">
        <v>63430</v>
      </c>
      <c r="F33" s="355">
        <f>E33/$E$33</f>
        <v>1</v>
      </c>
      <c r="G33" s="355">
        <f>(E33-C33)/C33</f>
        <v>-3.1854327884365888E-2</v>
      </c>
      <c r="I33" s="457" t="s">
        <v>308</v>
      </c>
      <c r="J33" s="458">
        <v>64757</v>
      </c>
      <c r="K33" s="355">
        <f>J33/$J$33</f>
        <v>1</v>
      </c>
      <c r="L33" s="458">
        <v>62780</v>
      </c>
      <c r="M33" s="355">
        <f>L33/$L$33</f>
        <v>1</v>
      </c>
      <c r="N33" s="355">
        <f>(L33-J33)/J33</f>
        <v>-3.0529518044381303E-2</v>
      </c>
    </row>
    <row r="34" spans="2:14">
      <c r="B34" s="459" t="s">
        <v>309</v>
      </c>
      <c r="C34" s="460">
        <v>33977</v>
      </c>
      <c r="D34" s="362">
        <f>C34/$C$33</f>
        <v>0.51859822641451836</v>
      </c>
      <c r="E34" s="460">
        <v>32855</v>
      </c>
      <c r="F34" s="362">
        <f>E34/$E$33</f>
        <v>0.51797256818540127</v>
      </c>
      <c r="G34" s="362">
        <f>(E34-C34)/C34</f>
        <v>-3.3022338640845278E-2</v>
      </c>
      <c r="I34" s="459" t="s">
        <v>309</v>
      </c>
      <c r="J34" s="460">
        <v>33507</v>
      </c>
      <c r="K34" s="362">
        <f>J34/$J$33</f>
        <v>0.51742668746235931</v>
      </c>
      <c r="L34" s="460">
        <v>32855</v>
      </c>
      <c r="M34" s="362">
        <f>L34/$L$33</f>
        <v>0.52333545715195917</v>
      </c>
      <c r="N34" s="362">
        <f>(L34-J34)/J34</f>
        <v>-1.945862058674307E-2</v>
      </c>
    </row>
    <row r="35" spans="2:14">
      <c r="B35" s="461" t="s">
        <v>310</v>
      </c>
      <c r="C35" s="475">
        <v>31540</v>
      </c>
      <c r="D35" s="476">
        <f>C35/$C$33</f>
        <v>0.48140177358548164</v>
      </c>
      <c r="E35" s="475">
        <v>30575</v>
      </c>
      <c r="F35" s="476">
        <f>E35/$E$33</f>
        <v>0.48202743181459878</v>
      </c>
      <c r="G35" s="476">
        <f>(E35-C35)/C35</f>
        <v>-3.0596068484464174E-2</v>
      </c>
      <c r="I35" s="461" t="s">
        <v>310</v>
      </c>
      <c r="J35" s="475">
        <v>31250</v>
      </c>
      <c r="K35" s="476">
        <f>J35/$J$33</f>
        <v>0.48257331253764074</v>
      </c>
      <c r="L35" s="475">
        <v>29925</v>
      </c>
      <c r="M35" s="476">
        <f>L35/$L$33</f>
        <v>0.47666454284804077</v>
      </c>
      <c r="N35" s="476">
        <f>(L35-J35)/J35</f>
        <v>-4.24E-2</v>
      </c>
    </row>
    <row r="36" spans="2:14">
      <c r="B36" s="470" t="s">
        <v>74</v>
      </c>
      <c r="C36" s="471"/>
      <c r="D36" s="472"/>
      <c r="E36" s="471"/>
      <c r="F36" s="473"/>
      <c r="G36" s="474"/>
      <c r="I36" s="470" t="s">
        <v>74</v>
      </c>
      <c r="J36" s="471"/>
      <c r="K36" s="472"/>
      <c r="L36" s="471"/>
      <c r="M36" s="473"/>
      <c r="N36" s="474"/>
    </row>
    <row r="37" spans="2:14">
      <c r="B37" s="457" t="s">
        <v>308</v>
      </c>
      <c r="C37" s="458">
        <v>55465</v>
      </c>
      <c r="D37" s="355">
        <f>C37/$C$37</f>
        <v>1</v>
      </c>
      <c r="E37" s="458">
        <v>53697</v>
      </c>
      <c r="F37" s="355">
        <f>E37/$E$37</f>
        <v>1</v>
      </c>
      <c r="G37" s="355">
        <f>(E37-C37)/C37</f>
        <v>-3.1875957811232307E-2</v>
      </c>
      <c r="I37" s="457" t="s">
        <v>308</v>
      </c>
      <c r="J37" s="458">
        <v>54367</v>
      </c>
      <c r="K37" s="355">
        <f>J37/$J$37</f>
        <v>1</v>
      </c>
      <c r="L37" s="458">
        <v>53044</v>
      </c>
      <c r="M37" s="355">
        <f>L37/$L$37</f>
        <v>1</v>
      </c>
      <c r="N37" s="355">
        <f>(L37-J37)/J37</f>
        <v>-2.4334614747916934E-2</v>
      </c>
    </row>
    <row r="38" spans="2:14">
      <c r="B38" s="459" t="s">
        <v>309</v>
      </c>
      <c r="C38" s="460">
        <v>20292</v>
      </c>
      <c r="D38" s="362">
        <f>C38/$C$37</f>
        <v>0.36585233931308031</v>
      </c>
      <c r="E38" s="460">
        <v>20363</v>
      </c>
      <c r="F38" s="362">
        <f>E38/$E$37</f>
        <v>0.37922044062051885</v>
      </c>
      <c r="G38" s="362">
        <f>(E38-C38)/C38</f>
        <v>3.4989158288980878E-3</v>
      </c>
      <c r="I38" s="459" t="s">
        <v>309</v>
      </c>
      <c r="J38" s="460">
        <v>20236</v>
      </c>
      <c r="K38" s="362">
        <f>J38/$J$37</f>
        <v>0.37221108392958963</v>
      </c>
      <c r="L38" s="460">
        <v>20332</v>
      </c>
      <c r="M38" s="362">
        <f>L38/$L$37</f>
        <v>0.38330442651383756</v>
      </c>
      <c r="N38" s="362">
        <f>(L38-J38)/J38</f>
        <v>4.7440205574224154E-3</v>
      </c>
    </row>
    <row r="39" spans="2:14">
      <c r="B39" s="461" t="s">
        <v>310</v>
      </c>
      <c r="C39" s="475">
        <v>35173</v>
      </c>
      <c r="D39" s="476">
        <f>C39/$C$37</f>
        <v>0.63414766068691963</v>
      </c>
      <c r="E39" s="475">
        <v>33334</v>
      </c>
      <c r="F39" s="476">
        <f>E39/$E$37</f>
        <v>0.62077955937948115</v>
      </c>
      <c r="G39" s="476">
        <f>(E39-C39)/C39</f>
        <v>-5.228442271060188E-2</v>
      </c>
      <c r="I39" s="461" t="s">
        <v>310</v>
      </c>
      <c r="J39" s="475">
        <v>34131</v>
      </c>
      <c r="K39" s="476">
        <f>J39/$J$37</f>
        <v>0.62778891607041032</v>
      </c>
      <c r="L39" s="475">
        <v>32712</v>
      </c>
      <c r="M39" s="476">
        <f>L39/$L$37</f>
        <v>0.61669557348616244</v>
      </c>
      <c r="N39" s="476">
        <f>(L39-J39)/J39</f>
        <v>-4.1575107673376112E-2</v>
      </c>
    </row>
    <row r="40" spans="2:14" ht="44.25" customHeight="1">
      <c r="B40" s="683" t="s">
        <v>315</v>
      </c>
      <c r="C40" s="684"/>
      <c r="D40" s="684"/>
      <c r="E40" s="684"/>
      <c r="F40" s="684"/>
      <c r="G40" s="685"/>
      <c r="I40" s="683" t="s">
        <v>315</v>
      </c>
      <c r="J40" s="684"/>
      <c r="K40" s="684"/>
      <c r="L40" s="684"/>
      <c r="M40" s="684"/>
      <c r="N40" s="685"/>
    </row>
    <row r="41" spans="2:14">
      <c r="B41" s="320"/>
    </row>
    <row r="42" spans="2:14">
      <c r="B42" s="320"/>
    </row>
    <row r="43" spans="2:14">
      <c r="B43" s="320"/>
    </row>
    <row r="44" spans="2:14">
      <c r="B44" s="320"/>
    </row>
    <row r="45" spans="2:14" ht="27.75" customHeight="1"/>
    <row r="46" spans="2:14" ht="36" customHeight="1"/>
    <row r="47" spans="2:14" ht="15" customHeight="1"/>
    <row r="51" ht="15" customHeight="1"/>
    <row r="55" ht="15" customHeight="1"/>
    <row r="59" ht="15" customHeight="1"/>
    <row r="63" ht="15" customHeight="1"/>
    <row r="67" spans="2:11" ht="44.25" customHeight="1"/>
    <row r="68" spans="2:11" ht="15" customHeight="1" thickBot="1"/>
    <row r="69" spans="2:11" ht="30" customHeight="1" thickBot="1">
      <c r="B69" s="321"/>
      <c r="C69" s="321"/>
      <c r="D69" s="321"/>
      <c r="F69" s="321"/>
      <c r="G69" s="43" t="s">
        <v>40</v>
      </c>
      <c r="H69" s="321"/>
      <c r="I69" s="321"/>
      <c r="J69" s="321"/>
      <c r="K69" s="321"/>
    </row>
  </sheetData>
  <mergeCells count="4">
    <mergeCell ref="B6:G6"/>
    <mergeCell ref="I6:N6"/>
    <mergeCell ref="B40:G40"/>
    <mergeCell ref="I40:N40"/>
  </mergeCells>
  <hyperlinks>
    <hyperlink ref="G69" location="'Graf plazas estim zona tipologí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rowBreaks count="2" manualBreakCount="2">
    <brk id="68" min="1" max="7" man="1"/>
    <brk id="118" min="1" max="7" man="1"/>
  </rowBreaks>
  <colBreaks count="1" manualBreakCount="1">
    <brk id="15" max="1048575" man="1"/>
  </colBreaks>
  <drawing r:id="rId2"/>
  <legacyDrawingHF r:id="rId3"/>
</worksheet>
</file>

<file path=xl/worksheets/sheet85.xml><?xml version="1.0" encoding="utf-8"?>
<worksheet xmlns="http://schemas.openxmlformats.org/spreadsheetml/2006/main" xmlns:r="http://schemas.openxmlformats.org/officeDocument/2006/relationships">
  <sheetPr codeName="Hoja64">
    <tabColor rgb="FF000099"/>
    <pageSetUpPr autoPageBreaks="0" fitToPage="1"/>
  </sheetPr>
  <dimension ref="B54:L56"/>
  <sheetViews>
    <sheetView showGridLines="0" showRowColHeaders="0" showOutlineSymbols="0" zoomScaleNormal="100" workbookViewId="0">
      <selection activeCell="K33" sqref="K33"/>
    </sheetView>
  </sheetViews>
  <sheetFormatPr baseColWidth="10" defaultRowHeight="12.75"/>
  <cols>
    <col min="1" max="1" width="15.7109375" style="129" customWidth="1"/>
    <col min="2" max="8" width="11.42578125" style="129"/>
    <col min="9" max="9" width="12.42578125" style="129" customWidth="1"/>
    <col min="10" max="256" width="11.42578125" style="129"/>
    <col min="257" max="257" width="15.7109375" style="129" customWidth="1"/>
    <col min="258" max="264" width="11.42578125" style="129"/>
    <col min="265" max="265" width="12.42578125" style="129" customWidth="1"/>
    <col min="266" max="512" width="11.42578125" style="129"/>
    <col min="513" max="513" width="15.7109375" style="129" customWidth="1"/>
    <col min="514" max="520" width="11.42578125" style="129"/>
    <col min="521" max="521" width="12.42578125" style="129" customWidth="1"/>
    <col min="522" max="768" width="11.42578125" style="129"/>
    <col min="769" max="769" width="15.7109375" style="129" customWidth="1"/>
    <col min="770" max="776" width="11.42578125" style="129"/>
    <col min="777" max="777" width="12.42578125" style="129" customWidth="1"/>
    <col min="778" max="1024" width="11.42578125" style="129"/>
    <col min="1025" max="1025" width="15.7109375" style="129" customWidth="1"/>
    <col min="1026" max="1032" width="11.42578125" style="129"/>
    <col min="1033" max="1033" width="12.42578125" style="129" customWidth="1"/>
    <col min="1034" max="1280" width="11.42578125" style="129"/>
    <col min="1281" max="1281" width="15.7109375" style="129" customWidth="1"/>
    <col min="1282" max="1288" width="11.42578125" style="129"/>
    <col min="1289" max="1289" width="12.42578125" style="129" customWidth="1"/>
    <col min="1290" max="1536" width="11.42578125" style="129"/>
    <col min="1537" max="1537" width="15.7109375" style="129" customWidth="1"/>
    <col min="1538" max="1544" width="11.42578125" style="129"/>
    <col min="1545" max="1545" width="12.42578125" style="129" customWidth="1"/>
    <col min="1546" max="1792" width="11.42578125" style="129"/>
    <col min="1793" max="1793" width="15.7109375" style="129" customWidth="1"/>
    <col min="1794" max="1800" width="11.42578125" style="129"/>
    <col min="1801" max="1801" width="12.42578125" style="129" customWidth="1"/>
    <col min="1802" max="2048" width="11.42578125" style="129"/>
    <col min="2049" max="2049" width="15.7109375" style="129" customWidth="1"/>
    <col min="2050" max="2056" width="11.42578125" style="129"/>
    <col min="2057" max="2057" width="12.42578125" style="129" customWidth="1"/>
    <col min="2058" max="2304" width="11.42578125" style="129"/>
    <col min="2305" max="2305" width="15.7109375" style="129" customWidth="1"/>
    <col min="2306" max="2312" width="11.42578125" style="129"/>
    <col min="2313" max="2313" width="12.42578125" style="129" customWidth="1"/>
    <col min="2314" max="2560" width="11.42578125" style="129"/>
    <col min="2561" max="2561" width="15.7109375" style="129" customWidth="1"/>
    <col min="2562" max="2568" width="11.42578125" style="129"/>
    <col min="2569" max="2569" width="12.42578125" style="129" customWidth="1"/>
    <col min="2570" max="2816" width="11.42578125" style="129"/>
    <col min="2817" max="2817" width="15.7109375" style="129" customWidth="1"/>
    <col min="2818" max="2824" width="11.42578125" style="129"/>
    <col min="2825" max="2825" width="12.42578125" style="129" customWidth="1"/>
    <col min="2826" max="3072" width="11.42578125" style="129"/>
    <col min="3073" max="3073" width="15.7109375" style="129" customWidth="1"/>
    <col min="3074" max="3080" width="11.42578125" style="129"/>
    <col min="3081" max="3081" width="12.42578125" style="129" customWidth="1"/>
    <col min="3082" max="3328" width="11.42578125" style="129"/>
    <col min="3329" max="3329" width="15.7109375" style="129" customWidth="1"/>
    <col min="3330" max="3336" width="11.42578125" style="129"/>
    <col min="3337" max="3337" width="12.42578125" style="129" customWidth="1"/>
    <col min="3338" max="3584" width="11.42578125" style="129"/>
    <col min="3585" max="3585" width="15.7109375" style="129" customWidth="1"/>
    <col min="3586" max="3592" width="11.42578125" style="129"/>
    <col min="3593" max="3593" width="12.42578125" style="129" customWidth="1"/>
    <col min="3594" max="3840" width="11.42578125" style="129"/>
    <col min="3841" max="3841" width="15.7109375" style="129" customWidth="1"/>
    <col min="3842" max="3848" width="11.42578125" style="129"/>
    <col min="3849" max="3849" width="12.42578125" style="129" customWidth="1"/>
    <col min="3850" max="4096" width="11.42578125" style="129"/>
    <col min="4097" max="4097" width="15.7109375" style="129" customWidth="1"/>
    <col min="4098" max="4104" width="11.42578125" style="129"/>
    <col min="4105" max="4105" width="12.42578125" style="129" customWidth="1"/>
    <col min="4106" max="4352" width="11.42578125" style="129"/>
    <col min="4353" max="4353" width="15.7109375" style="129" customWidth="1"/>
    <col min="4354" max="4360" width="11.42578125" style="129"/>
    <col min="4361" max="4361" width="12.42578125" style="129" customWidth="1"/>
    <col min="4362" max="4608" width="11.42578125" style="129"/>
    <col min="4609" max="4609" width="15.7109375" style="129" customWidth="1"/>
    <col min="4610" max="4616" width="11.42578125" style="129"/>
    <col min="4617" max="4617" width="12.42578125" style="129" customWidth="1"/>
    <col min="4618" max="4864" width="11.42578125" style="129"/>
    <col min="4865" max="4865" width="15.7109375" style="129" customWidth="1"/>
    <col min="4866" max="4872" width="11.42578125" style="129"/>
    <col min="4873" max="4873" width="12.42578125" style="129" customWidth="1"/>
    <col min="4874" max="5120" width="11.42578125" style="129"/>
    <col min="5121" max="5121" width="15.7109375" style="129" customWidth="1"/>
    <col min="5122" max="5128" width="11.42578125" style="129"/>
    <col min="5129" max="5129" width="12.42578125" style="129" customWidth="1"/>
    <col min="5130" max="5376" width="11.42578125" style="129"/>
    <col min="5377" max="5377" width="15.7109375" style="129" customWidth="1"/>
    <col min="5378" max="5384" width="11.42578125" style="129"/>
    <col min="5385" max="5385" width="12.42578125" style="129" customWidth="1"/>
    <col min="5386" max="5632" width="11.42578125" style="129"/>
    <col min="5633" max="5633" width="15.7109375" style="129" customWidth="1"/>
    <col min="5634" max="5640" width="11.42578125" style="129"/>
    <col min="5641" max="5641" width="12.42578125" style="129" customWidth="1"/>
    <col min="5642" max="5888" width="11.42578125" style="129"/>
    <col min="5889" max="5889" width="15.7109375" style="129" customWidth="1"/>
    <col min="5890" max="5896" width="11.42578125" style="129"/>
    <col min="5897" max="5897" width="12.42578125" style="129" customWidth="1"/>
    <col min="5898" max="6144" width="11.42578125" style="129"/>
    <col min="6145" max="6145" width="15.7109375" style="129" customWidth="1"/>
    <col min="6146" max="6152" width="11.42578125" style="129"/>
    <col min="6153" max="6153" width="12.42578125" style="129" customWidth="1"/>
    <col min="6154" max="6400" width="11.42578125" style="129"/>
    <col min="6401" max="6401" width="15.7109375" style="129" customWidth="1"/>
    <col min="6402" max="6408" width="11.42578125" style="129"/>
    <col min="6409" max="6409" width="12.42578125" style="129" customWidth="1"/>
    <col min="6410" max="6656" width="11.42578125" style="129"/>
    <col min="6657" max="6657" width="15.7109375" style="129" customWidth="1"/>
    <col min="6658" max="6664" width="11.42578125" style="129"/>
    <col min="6665" max="6665" width="12.42578125" style="129" customWidth="1"/>
    <col min="6666" max="6912" width="11.42578125" style="129"/>
    <col min="6913" max="6913" width="15.7109375" style="129" customWidth="1"/>
    <col min="6914" max="6920" width="11.42578125" style="129"/>
    <col min="6921" max="6921" width="12.42578125" style="129" customWidth="1"/>
    <col min="6922" max="7168" width="11.42578125" style="129"/>
    <col min="7169" max="7169" width="15.7109375" style="129" customWidth="1"/>
    <col min="7170" max="7176" width="11.42578125" style="129"/>
    <col min="7177" max="7177" width="12.42578125" style="129" customWidth="1"/>
    <col min="7178" max="7424" width="11.42578125" style="129"/>
    <col min="7425" max="7425" width="15.7109375" style="129" customWidth="1"/>
    <col min="7426" max="7432" width="11.42578125" style="129"/>
    <col min="7433" max="7433" width="12.42578125" style="129" customWidth="1"/>
    <col min="7434" max="7680" width="11.42578125" style="129"/>
    <col min="7681" max="7681" width="15.7109375" style="129" customWidth="1"/>
    <col min="7682" max="7688" width="11.42578125" style="129"/>
    <col min="7689" max="7689" width="12.42578125" style="129" customWidth="1"/>
    <col min="7690" max="7936" width="11.42578125" style="129"/>
    <col min="7937" max="7937" width="15.7109375" style="129" customWidth="1"/>
    <col min="7938" max="7944" width="11.42578125" style="129"/>
    <col min="7945" max="7945" width="12.42578125" style="129" customWidth="1"/>
    <col min="7946" max="8192" width="11.42578125" style="129"/>
    <col min="8193" max="8193" width="15.7109375" style="129" customWidth="1"/>
    <col min="8194" max="8200" width="11.42578125" style="129"/>
    <col min="8201" max="8201" width="12.42578125" style="129" customWidth="1"/>
    <col min="8202" max="8448" width="11.42578125" style="129"/>
    <col min="8449" max="8449" width="15.7109375" style="129" customWidth="1"/>
    <col min="8450" max="8456" width="11.42578125" style="129"/>
    <col min="8457" max="8457" width="12.42578125" style="129" customWidth="1"/>
    <col min="8458" max="8704" width="11.42578125" style="129"/>
    <col min="8705" max="8705" width="15.7109375" style="129" customWidth="1"/>
    <col min="8706" max="8712" width="11.42578125" style="129"/>
    <col min="8713" max="8713" width="12.42578125" style="129" customWidth="1"/>
    <col min="8714" max="8960" width="11.42578125" style="129"/>
    <col min="8961" max="8961" width="15.7109375" style="129" customWidth="1"/>
    <col min="8962" max="8968" width="11.42578125" style="129"/>
    <col min="8969" max="8969" width="12.42578125" style="129" customWidth="1"/>
    <col min="8970" max="9216" width="11.42578125" style="129"/>
    <col min="9217" max="9217" width="15.7109375" style="129" customWidth="1"/>
    <col min="9218" max="9224" width="11.42578125" style="129"/>
    <col min="9225" max="9225" width="12.42578125" style="129" customWidth="1"/>
    <col min="9226" max="9472" width="11.42578125" style="129"/>
    <col min="9473" max="9473" width="15.7109375" style="129" customWidth="1"/>
    <col min="9474" max="9480" width="11.42578125" style="129"/>
    <col min="9481" max="9481" width="12.42578125" style="129" customWidth="1"/>
    <col min="9482" max="9728" width="11.42578125" style="129"/>
    <col min="9729" max="9729" width="15.7109375" style="129" customWidth="1"/>
    <col min="9730" max="9736" width="11.42578125" style="129"/>
    <col min="9737" max="9737" width="12.42578125" style="129" customWidth="1"/>
    <col min="9738" max="9984" width="11.42578125" style="129"/>
    <col min="9985" max="9985" width="15.7109375" style="129" customWidth="1"/>
    <col min="9986" max="9992" width="11.42578125" style="129"/>
    <col min="9993" max="9993" width="12.42578125" style="129" customWidth="1"/>
    <col min="9994" max="10240" width="11.42578125" style="129"/>
    <col min="10241" max="10241" width="15.7109375" style="129" customWidth="1"/>
    <col min="10242" max="10248" width="11.42578125" style="129"/>
    <col min="10249" max="10249" width="12.42578125" style="129" customWidth="1"/>
    <col min="10250" max="10496" width="11.42578125" style="129"/>
    <col min="10497" max="10497" width="15.7109375" style="129" customWidth="1"/>
    <col min="10498" max="10504" width="11.42578125" style="129"/>
    <col min="10505" max="10505" width="12.42578125" style="129" customWidth="1"/>
    <col min="10506" max="10752" width="11.42578125" style="129"/>
    <col min="10753" max="10753" width="15.7109375" style="129" customWidth="1"/>
    <col min="10754" max="10760" width="11.42578125" style="129"/>
    <col min="10761" max="10761" width="12.42578125" style="129" customWidth="1"/>
    <col min="10762" max="11008" width="11.42578125" style="129"/>
    <col min="11009" max="11009" width="15.7109375" style="129" customWidth="1"/>
    <col min="11010" max="11016" width="11.42578125" style="129"/>
    <col min="11017" max="11017" width="12.42578125" style="129" customWidth="1"/>
    <col min="11018" max="11264" width="11.42578125" style="129"/>
    <col min="11265" max="11265" width="15.7109375" style="129" customWidth="1"/>
    <col min="11266" max="11272" width="11.42578125" style="129"/>
    <col min="11273" max="11273" width="12.42578125" style="129" customWidth="1"/>
    <col min="11274" max="11520" width="11.42578125" style="129"/>
    <col min="11521" max="11521" width="15.7109375" style="129" customWidth="1"/>
    <col min="11522" max="11528" width="11.42578125" style="129"/>
    <col min="11529" max="11529" width="12.42578125" style="129" customWidth="1"/>
    <col min="11530" max="11776" width="11.42578125" style="129"/>
    <col min="11777" max="11777" width="15.7109375" style="129" customWidth="1"/>
    <col min="11778" max="11784" width="11.42578125" style="129"/>
    <col min="11785" max="11785" width="12.42578125" style="129" customWidth="1"/>
    <col min="11786" max="12032" width="11.42578125" style="129"/>
    <col min="12033" max="12033" width="15.7109375" style="129" customWidth="1"/>
    <col min="12034" max="12040" width="11.42578125" style="129"/>
    <col min="12041" max="12041" width="12.42578125" style="129" customWidth="1"/>
    <col min="12042" max="12288" width="11.42578125" style="129"/>
    <col min="12289" max="12289" width="15.7109375" style="129" customWidth="1"/>
    <col min="12290" max="12296" width="11.42578125" style="129"/>
    <col min="12297" max="12297" width="12.42578125" style="129" customWidth="1"/>
    <col min="12298" max="12544" width="11.42578125" style="129"/>
    <col min="12545" max="12545" width="15.7109375" style="129" customWidth="1"/>
    <col min="12546" max="12552" width="11.42578125" style="129"/>
    <col min="12553" max="12553" width="12.42578125" style="129" customWidth="1"/>
    <col min="12554" max="12800" width="11.42578125" style="129"/>
    <col min="12801" max="12801" width="15.7109375" style="129" customWidth="1"/>
    <col min="12802" max="12808" width="11.42578125" style="129"/>
    <col min="12809" max="12809" width="12.42578125" style="129" customWidth="1"/>
    <col min="12810" max="13056" width="11.42578125" style="129"/>
    <col min="13057" max="13057" width="15.7109375" style="129" customWidth="1"/>
    <col min="13058" max="13064" width="11.42578125" style="129"/>
    <col min="13065" max="13065" width="12.42578125" style="129" customWidth="1"/>
    <col min="13066" max="13312" width="11.42578125" style="129"/>
    <col min="13313" max="13313" width="15.7109375" style="129" customWidth="1"/>
    <col min="13314" max="13320" width="11.42578125" style="129"/>
    <col min="13321" max="13321" width="12.42578125" style="129" customWidth="1"/>
    <col min="13322" max="13568" width="11.42578125" style="129"/>
    <col min="13569" max="13569" width="15.7109375" style="129" customWidth="1"/>
    <col min="13570" max="13576" width="11.42578125" style="129"/>
    <col min="13577" max="13577" width="12.42578125" style="129" customWidth="1"/>
    <col min="13578" max="13824" width="11.42578125" style="129"/>
    <col min="13825" max="13825" width="15.7109375" style="129" customWidth="1"/>
    <col min="13826" max="13832" width="11.42578125" style="129"/>
    <col min="13833" max="13833" width="12.42578125" style="129" customWidth="1"/>
    <col min="13834" max="14080" width="11.42578125" style="129"/>
    <col min="14081" max="14081" width="15.7109375" style="129" customWidth="1"/>
    <col min="14082" max="14088" width="11.42578125" style="129"/>
    <col min="14089" max="14089" width="12.42578125" style="129" customWidth="1"/>
    <col min="14090" max="14336" width="11.42578125" style="129"/>
    <col min="14337" max="14337" width="15.7109375" style="129" customWidth="1"/>
    <col min="14338" max="14344" width="11.42578125" style="129"/>
    <col min="14345" max="14345" width="12.42578125" style="129" customWidth="1"/>
    <col min="14346" max="14592" width="11.42578125" style="129"/>
    <col min="14593" max="14593" width="15.7109375" style="129" customWidth="1"/>
    <col min="14594" max="14600" width="11.42578125" style="129"/>
    <col min="14601" max="14601" width="12.42578125" style="129" customWidth="1"/>
    <col min="14602" max="14848" width="11.42578125" style="129"/>
    <col min="14849" max="14849" width="15.7109375" style="129" customWidth="1"/>
    <col min="14850" max="14856" width="11.42578125" style="129"/>
    <col min="14857" max="14857" width="12.42578125" style="129" customWidth="1"/>
    <col min="14858" max="15104" width="11.42578125" style="129"/>
    <col min="15105" max="15105" width="15.7109375" style="129" customWidth="1"/>
    <col min="15106" max="15112" width="11.42578125" style="129"/>
    <col min="15113" max="15113" width="12.42578125" style="129" customWidth="1"/>
    <col min="15114" max="15360" width="11.42578125" style="129"/>
    <col min="15361" max="15361" width="15.7109375" style="129" customWidth="1"/>
    <col min="15362" max="15368" width="11.42578125" style="129"/>
    <col min="15369" max="15369" width="12.42578125" style="129" customWidth="1"/>
    <col min="15370" max="15616" width="11.42578125" style="129"/>
    <col min="15617" max="15617" width="15.7109375" style="129" customWidth="1"/>
    <col min="15618" max="15624" width="11.42578125" style="129"/>
    <col min="15625" max="15625" width="12.42578125" style="129" customWidth="1"/>
    <col min="15626" max="15872" width="11.42578125" style="129"/>
    <col min="15873" max="15873" width="15.7109375" style="129" customWidth="1"/>
    <col min="15874" max="15880" width="11.42578125" style="129"/>
    <col min="15881" max="15881" width="12.42578125" style="129" customWidth="1"/>
    <col min="15882" max="16128" width="11.42578125" style="129"/>
    <col min="16129" max="16129" width="15.7109375" style="129" customWidth="1"/>
    <col min="16130" max="16136" width="11.42578125" style="129"/>
    <col min="16137" max="16137" width="12.42578125" style="129" customWidth="1"/>
    <col min="16138" max="16384" width="11.42578125" style="129"/>
  </cols>
  <sheetData>
    <row r="54" spans="2:12" ht="19.5" customHeight="1">
      <c r="B54" s="321"/>
      <c r="C54" s="321"/>
      <c r="D54" s="321"/>
      <c r="E54" s="321"/>
      <c r="F54" s="321"/>
      <c r="G54" s="321"/>
      <c r="H54" s="321"/>
      <c r="I54" s="321"/>
      <c r="J54" s="321"/>
      <c r="K54" s="321"/>
      <c r="L54" s="321"/>
    </row>
    <row r="55" spans="2:12" ht="15" customHeight="1" thickBot="1"/>
    <row r="56" spans="2:12" ht="30" customHeight="1" thickBot="1">
      <c r="I56" s="43" t="s">
        <v>42</v>
      </c>
    </row>
  </sheetData>
  <hyperlinks>
    <hyperlink ref="I56" location="'Ofe Aloj Estim zona cat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86.xml><?xml version="1.0" encoding="utf-8"?>
<worksheet xmlns="http://schemas.openxmlformats.org/spreadsheetml/2006/main" xmlns:r="http://schemas.openxmlformats.org/officeDocument/2006/relationships">
  <sheetPr codeName="Hoja39">
    <tabColor rgb="FF000099"/>
    <pageSetUpPr autoPageBreaks="0" fitToPage="1"/>
  </sheetPr>
  <dimension ref="C1:R76"/>
  <sheetViews>
    <sheetView showGridLines="0" showRowColHeaders="0" showOutlineSymbols="0" topLeftCell="D1" zoomScaleNormal="100" workbookViewId="0">
      <selection activeCell="R20" sqref="R20"/>
    </sheetView>
  </sheetViews>
  <sheetFormatPr baseColWidth="10" defaultRowHeight="15"/>
  <cols>
    <col min="1" max="2" width="11.42578125" style="129"/>
    <col min="3" max="3" width="26.85546875" style="129" customWidth="1"/>
    <col min="4" max="4" width="12.7109375" style="129" customWidth="1"/>
    <col min="5" max="5" width="10.5703125" style="129" customWidth="1"/>
    <col min="6" max="6" width="12.7109375" style="129" customWidth="1"/>
    <col min="7" max="7" width="10.7109375" style="129" customWidth="1"/>
    <col min="8" max="8" width="10.5703125" style="129" customWidth="1"/>
    <col min="9" max="9" width="9.140625" style="129" customWidth="1"/>
    <col min="10" max="10" width="8.42578125" customWidth="1"/>
    <col min="11" max="11" width="23.28515625" style="129" customWidth="1"/>
    <col min="12" max="257" width="11.42578125" style="129"/>
    <col min="258" max="258" width="26.85546875" style="129" customWidth="1"/>
    <col min="259" max="259" width="12.7109375" style="129" customWidth="1"/>
    <col min="260" max="260" width="10.5703125" style="129" customWidth="1"/>
    <col min="261" max="261" width="12.7109375" style="129" customWidth="1"/>
    <col min="262" max="262" width="10.7109375" style="129" customWidth="1"/>
    <col min="263" max="263" width="10.5703125" style="129" customWidth="1"/>
    <col min="264" max="264" width="9.28515625" style="129" customWidth="1"/>
    <col min="265" max="513" width="11.42578125" style="129"/>
    <col min="514" max="514" width="26.85546875" style="129" customWidth="1"/>
    <col min="515" max="515" width="12.7109375" style="129" customWidth="1"/>
    <col min="516" max="516" width="10.5703125" style="129" customWidth="1"/>
    <col min="517" max="517" width="12.7109375" style="129" customWidth="1"/>
    <col min="518" max="518" width="10.7109375" style="129" customWidth="1"/>
    <col min="519" max="519" width="10.5703125" style="129" customWidth="1"/>
    <col min="520" max="520" width="9.28515625" style="129" customWidth="1"/>
    <col min="521" max="769" width="11.42578125" style="129"/>
    <col min="770" max="770" width="26.85546875" style="129" customWidth="1"/>
    <col min="771" max="771" width="12.7109375" style="129" customWidth="1"/>
    <col min="772" max="772" width="10.5703125" style="129" customWidth="1"/>
    <col min="773" max="773" width="12.7109375" style="129" customWidth="1"/>
    <col min="774" max="774" width="10.7109375" style="129" customWidth="1"/>
    <col min="775" max="775" width="10.5703125" style="129" customWidth="1"/>
    <col min="776" max="776" width="9.28515625" style="129" customWidth="1"/>
    <col min="777" max="1025" width="11.42578125" style="129"/>
    <col min="1026" max="1026" width="26.85546875" style="129" customWidth="1"/>
    <col min="1027" max="1027" width="12.7109375" style="129" customWidth="1"/>
    <col min="1028" max="1028" width="10.5703125" style="129" customWidth="1"/>
    <col min="1029" max="1029" width="12.7109375" style="129" customWidth="1"/>
    <col min="1030" max="1030" width="10.7109375" style="129" customWidth="1"/>
    <col min="1031" max="1031" width="10.5703125" style="129" customWidth="1"/>
    <col min="1032" max="1032" width="9.28515625" style="129" customWidth="1"/>
    <col min="1033" max="1281" width="11.42578125" style="129"/>
    <col min="1282" max="1282" width="26.85546875" style="129" customWidth="1"/>
    <col min="1283" max="1283" width="12.7109375" style="129" customWidth="1"/>
    <col min="1284" max="1284" width="10.5703125" style="129" customWidth="1"/>
    <col min="1285" max="1285" width="12.7109375" style="129" customWidth="1"/>
    <col min="1286" max="1286" width="10.7109375" style="129" customWidth="1"/>
    <col min="1287" max="1287" width="10.5703125" style="129" customWidth="1"/>
    <col min="1288" max="1288" width="9.28515625" style="129" customWidth="1"/>
    <col min="1289" max="1537" width="11.42578125" style="129"/>
    <col min="1538" max="1538" width="26.85546875" style="129" customWidth="1"/>
    <col min="1539" max="1539" width="12.7109375" style="129" customWidth="1"/>
    <col min="1540" max="1540" width="10.5703125" style="129" customWidth="1"/>
    <col min="1541" max="1541" width="12.7109375" style="129" customWidth="1"/>
    <col min="1542" max="1542" width="10.7109375" style="129" customWidth="1"/>
    <col min="1543" max="1543" width="10.5703125" style="129" customWidth="1"/>
    <col min="1544" max="1544" width="9.28515625" style="129" customWidth="1"/>
    <col min="1545" max="1793" width="11.42578125" style="129"/>
    <col min="1794" max="1794" width="26.85546875" style="129" customWidth="1"/>
    <col min="1795" max="1795" width="12.7109375" style="129" customWidth="1"/>
    <col min="1796" max="1796" width="10.5703125" style="129" customWidth="1"/>
    <col min="1797" max="1797" width="12.7109375" style="129" customWidth="1"/>
    <col min="1798" max="1798" width="10.7109375" style="129" customWidth="1"/>
    <col min="1799" max="1799" width="10.5703125" style="129" customWidth="1"/>
    <col min="1800" max="1800" width="9.28515625" style="129" customWidth="1"/>
    <col min="1801" max="2049" width="11.42578125" style="129"/>
    <col min="2050" max="2050" width="26.85546875" style="129" customWidth="1"/>
    <col min="2051" max="2051" width="12.7109375" style="129" customWidth="1"/>
    <col min="2052" max="2052" width="10.5703125" style="129" customWidth="1"/>
    <col min="2053" max="2053" width="12.7109375" style="129" customWidth="1"/>
    <col min="2054" max="2054" width="10.7109375" style="129" customWidth="1"/>
    <col min="2055" max="2055" width="10.5703125" style="129" customWidth="1"/>
    <col min="2056" max="2056" width="9.28515625" style="129" customWidth="1"/>
    <col min="2057" max="2305" width="11.42578125" style="129"/>
    <col min="2306" max="2306" width="26.85546875" style="129" customWidth="1"/>
    <col min="2307" max="2307" width="12.7109375" style="129" customWidth="1"/>
    <col min="2308" max="2308" width="10.5703125" style="129" customWidth="1"/>
    <col min="2309" max="2309" width="12.7109375" style="129" customWidth="1"/>
    <col min="2310" max="2310" width="10.7109375" style="129" customWidth="1"/>
    <col min="2311" max="2311" width="10.5703125" style="129" customWidth="1"/>
    <col min="2312" max="2312" width="9.28515625" style="129" customWidth="1"/>
    <col min="2313" max="2561" width="11.42578125" style="129"/>
    <col min="2562" max="2562" width="26.85546875" style="129" customWidth="1"/>
    <col min="2563" max="2563" width="12.7109375" style="129" customWidth="1"/>
    <col min="2564" max="2564" width="10.5703125" style="129" customWidth="1"/>
    <col min="2565" max="2565" width="12.7109375" style="129" customWidth="1"/>
    <col min="2566" max="2566" width="10.7109375" style="129" customWidth="1"/>
    <col min="2567" max="2567" width="10.5703125" style="129" customWidth="1"/>
    <col min="2568" max="2568" width="9.28515625" style="129" customWidth="1"/>
    <col min="2569" max="2817" width="11.42578125" style="129"/>
    <col min="2818" max="2818" width="26.85546875" style="129" customWidth="1"/>
    <col min="2819" max="2819" width="12.7109375" style="129" customWidth="1"/>
    <col min="2820" max="2820" width="10.5703125" style="129" customWidth="1"/>
    <col min="2821" max="2821" width="12.7109375" style="129" customWidth="1"/>
    <col min="2822" max="2822" width="10.7109375" style="129" customWidth="1"/>
    <col min="2823" max="2823" width="10.5703125" style="129" customWidth="1"/>
    <col min="2824" max="2824" width="9.28515625" style="129" customWidth="1"/>
    <col min="2825" max="3073" width="11.42578125" style="129"/>
    <col min="3074" max="3074" width="26.85546875" style="129" customWidth="1"/>
    <col min="3075" max="3075" width="12.7109375" style="129" customWidth="1"/>
    <col min="3076" max="3076" width="10.5703125" style="129" customWidth="1"/>
    <col min="3077" max="3077" width="12.7109375" style="129" customWidth="1"/>
    <col min="3078" max="3078" width="10.7109375" style="129" customWidth="1"/>
    <col min="3079" max="3079" width="10.5703125" style="129" customWidth="1"/>
    <col min="3080" max="3080" width="9.28515625" style="129" customWidth="1"/>
    <col min="3081" max="3329" width="11.42578125" style="129"/>
    <col min="3330" max="3330" width="26.85546875" style="129" customWidth="1"/>
    <col min="3331" max="3331" width="12.7109375" style="129" customWidth="1"/>
    <col min="3332" max="3332" width="10.5703125" style="129" customWidth="1"/>
    <col min="3333" max="3333" width="12.7109375" style="129" customWidth="1"/>
    <col min="3334" max="3334" width="10.7109375" style="129" customWidth="1"/>
    <col min="3335" max="3335" width="10.5703125" style="129" customWidth="1"/>
    <col min="3336" max="3336" width="9.28515625" style="129" customWidth="1"/>
    <col min="3337" max="3585" width="11.42578125" style="129"/>
    <col min="3586" max="3586" width="26.85546875" style="129" customWidth="1"/>
    <col min="3587" max="3587" width="12.7109375" style="129" customWidth="1"/>
    <col min="3588" max="3588" width="10.5703125" style="129" customWidth="1"/>
    <col min="3589" max="3589" width="12.7109375" style="129" customWidth="1"/>
    <col min="3590" max="3590" width="10.7109375" style="129" customWidth="1"/>
    <col min="3591" max="3591" width="10.5703125" style="129" customWidth="1"/>
    <col min="3592" max="3592" width="9.28515625" style="129" customWidth="1"/>
    <col min="3593" max="3841" width="11.42578125" style="129"/>
    <col min="3842" max="3842" width="26.85546875" style="129" customWidth="1"/>
    <col min="3843" max="3843" width="12.7109375" style="129" customWidth="1"/>
    <col min="3844" max="3844" width="10.5703125" style="129" customWidth="1"/>
    <col min="3845" max="3845" width="12.7109375" style="129" customWidth="1"/>
    <col min="3846" max="3846" width="10.7109375" style="129" customWidth="1"/>
    <col min="3847" max="3847" width="10.5703125" style="129" customWidth="1"/>
    <col min="3848" max="3848" width="9.28515625" style="129" customWidth="1"/>
    <col min="3849" max="4097" width="11.42578125" style="129"/>
    <col min="4098" max="4098" width="26.85546875" style="129" customWidth="1"/>
    <col min="4099" max="4099" width="12.7109375" style="129" customWidth="1"/>
    <col min="4100" max="4100" width="10.5703125" style="129" customWidth="1"/>
    <col min="4101" max="4101" width="12.7109375" style="129" customWidth="1"/>
    <col min="4102" max="4102" width="10.7109375" style="129" customWidth="1"/>
    <col min="4103" max="4103" width="10.5703125" style="129" customWidth="1"/>
    <col min="4104" max="4104" width="9.28515625" style="129" customWidth="1"/>
    <col min="4105" max="4353" width="11.42578125" style="129"/>
    <col min="4354" max="4354" width="26.85546875" style="129" customWidth="1"/>
    <col min="4355" max="4355" width="12.7109375" style="129" customWidth="1"/>
    <col min="4356" max="4356" width="10.5703125" style="129" customWidth="1"/>
    <col min="4357" max="4357" width="12.7109375" style="129" customWidth="1"/>
    <col min="4358" max="4358" width="10.7109375" style="129" customWidth="1"/>
    <col min="4359" max="4359" width="10.5703125" style="129" customWidth="1"/>
    <col min="4360" max="4360" width="9.28515625" style="129" customWidth="1"/>
    <col min="4361" max="4609" width="11.42578125" style="129"/>
    <col min="4610" max="4610" width="26.85546875" style="129" customWidth="1"/>
    <col min="4611" max="4611" width="12.7109375" style="129" customWidth="1"/>
    <col min="4612" max="4612" width="10.5703125" style="129" customWidth="1"/>
    <col min="4613" max="4613" width="12.7109375" style="129" customWidth="1"/>
    <col min="4614" max="4614" width="10.7109375" style="129" customWidth="1"/>
    <col min="4615" max="4615" width="10.5703125" style="129" customWidth="1"/>
    <col min="4616" max="4616" width="9.28515625" style="129" customWidth="1"/>
    <col min="4617" max="4865" width="11.42578125" style="129"/>
    <col min="4866" max="4866" width="26.85546875" style="129" customWidth="1"/>
    <col min="4867" max="4867" width="12.7109375" style="129" customWidth="1"/>
    <col min="4868" max="4868" width="10.5703125" style="129" customWidth="1"/>
    <col min="4869" max="4869" width="12.7109375" style="129" customWidth="1"/>
    <col min="4870" max="4870" width="10.7109375" style="129" customWidth="1"/>
    <col min="4871" max="4871" width="10.5703125" style="129" customWidth="1"/>
    <col min="4872" max="4872" width="9.28515625" style="129" customWidth="1"/>
    <col min="4873" max="5121" width="11.42578125" style="129"/>
    <col min="5122" max="5122" width="26.85546875" style="129" customWidth="1"/>
    <col min="5123" max="5123" width="12.7109375" style="129" customWidth="1"/>
    <col min="5124" max="5124" width="10.5703125" style="129" customWidth="1"/>
    <col min="5125" max="5125" width="12.7109375" style="129" customWidth="1"/>
    <col min="5126" max="5126" width="10.7109375" style="129" customWidth="1"/>
    <col min="5127" max="5127" width="10.5703125" style="129" customWidth="1"/>
    <col min="5128" max="5128" width="9.28515625" style="129" customWidth="1"/>
    <col min="5129" max="5377" width="11.42578125" style="129"/>
    <col min="5378" max="5378" width="26.85546875" style="129" customWidth="1"/>
    <col min="5379" max="5379" width="12.7109375" style="129" customWidth="1"/>
    <col min="5380" max="5380" width="10.5703125" style="129" customWidth="1"/>
    <col min="5381" max="5381" width="12.7109375" style="129" customWidth="1"/>
    <col min="5382" max="5382" width="10.7109375" style="129" customWidth="1"/>
    <col min="5383" max="5383" width="10.5703125" style="129" customWidth="1"/>
    <col min="5384" max="5384" width="9.28515625" style="129" customWidth="1"/>
    <col min="5385" max="5633" width="11.42578125" style="129"/>
    <col min="5634" max="5634" width="26.85546875" style="129" customWidth="1"/>
    <col min="5635" max="5635" width="12.7109375" style="129" customWidth="1"/>
    <col min="5636" max="5636" width="10.5703125" style="129" customWidth="1"/>
    <col min="5637" max="5637" width="12.7109375" style="129" customWidth="1"/>
    <col min="5638" max="5638" width="10.7109375" style="129" customWidth="1"/>
    <col min="5639" max="5639" width="10.5703125" style="129" customWidth="1"/>
    <col min="5640" max="5640" width="9.28515625" style="129" customWidth="1"/>
    <col min="5641" max="5889" width="11.42578125" style="129"/>
    <col min="5890" max="5890" width="26.85546875" style="129" customWidth="1"/>
    <col min="5891" max="5891" width="12.7109375" style="129" customWidth="1"/>
    <col min="5892" max="5892" width="10.5703125" style="129" customWidth="1"/>
    <col min="5893" max="5893" width="12.7109375" style="129" customWidth="1"/>
    <col min="5894" max="5894" width="10.7109375" style="129" customWidth="1"/>
    <col min="5895" max="5895" width="10.5703125" style="129" customWidth="1"/>
    <col min="5896" max="5896" width="9.28515625" style="129" customWidth="1"/>
    <col min="5897" max="6145" width="11.42578125" style="129"/>
    <col min="6146" max="6146" width="26.85546875" style="129" customWidth="1"/>
    <col min="6147" max="6147" width="12.7109375" style="129" customWidth="1"/>
    <col min="6148" max="6148" width="10.5703125" style="129" customWidth="1"/>
    <col min="6149" max="6149" width="12.7109375" style="129" customWidth="1"/>
    <col min="6150" max="6150" width="10.7109375" style="129" customWidth="1"/>
    <col min="6151" max="6151" width="10.5703125" style="129" customWidth="1"/>
    <col min="6152" max="6152" width="9.28515625" style="129" customWidth="1"/>
    <col min="6153" max="6401" width="11.42578125" style="129"/>
    <col min="6402" max="6402" width="26.85546875" style="129" customWidth="1"/>
    <col min="6403" max="6403" width="12.7109375" style="129" customWidth="1"/>
    <col min="6404" max="6404" width="10.5703125" style="129" customWidth="1"/>
    <col min="6405" max="6405" width="12.7109375" style="129" customWidth="1"/>
    <col min="6406" max="6406" width="10.7109375" style="129" customWidth="1"/>
    <col min="6407" max="6407" width="10.5703125" style="129" customWidth="1"/>
    <col min="6408" max="6408" width="9.28515625" style="129" customWidth="1"/>
    <col min="6409" max="6657" width="11.42578125" style="129"/>
    <col min="6658" max="6658" width="26.85546875" style="129" customWidth="1"/>
    <col min="6659" max="6659" width="12.7109375" style="129" customWidth="1"/>
    <col min="6660" max="6660" width="10.5703125" style="129" customWidth="1"/>
    <col min="6661" max="6661" width="12.7109375" style="129" customWidth="1"/>
    <col min="6662" max="6662" width="10.7109375" style="129" customWidth="1"/>
    <col min="6663" max="6663" width="10.5703125" style="129" customWidth="1"/>
    <col min="6664" max="6664" width="9.28515625" style="129" customWidth="1"/>
    <col min="6665" max="6913" width="11.42578125" style="129"/>
    <col min="6914" max="6914" width="26.85546875" style="129" customWidth="1"/>
    <col min="6915" max="6915" width="12.7109375" style="129" customWidth="1"/>
    <col min="6916" max="6916" width="10.5703125" style="129" customWidth="1"/>
    <col min="6917" max="6917" width="12.7109375" style="129" customWidth="1"/>
    <col min="6918" max="6918" width="10.7109375" style="129" customWidth="1"/>
    <col min="6919" max="6919" width="10.5703125" style="129" customWidth="1"/>
    <col min="6920" max="6920" width="9.28515625" style="129" customWidth="1"/>
    <col min="6921" max="7169" width="11.42578125" style="129"/>
    <col min="7170" max="7170" width="26.85546875" style="129" customWidth="1"/>
    <col min="7171" max="7171" width="12.7109375" style="129" customWidth="1"/>
    <col min="7172" max="7172" width="10.5703125" style="129" customWidth="1"/>
    <col min="7173" max="7173" width="12.7109375" style="129" customWidth="1"/>
    <col min="7174" max="7174" width="10.7109375" style="129" customWidth="1"/>
    <col min="7175" max="7175" width="10.5703125" style="129" customWidth="1"/>
    <col min="7176" max="7176" width="9.28515625" style="129" customWidth="1"/>
    <col min="7177" max="7425" width="11.42578125" style="129"/>
    <col min="7426" max="7426" width="26.85546875" style="129" customWidth="1"/>
    <col min="7427" max="7427" width="12.7109375" style="129" customWidth="1"/>
    <col min="7428" max="7428" width="10.5703125" style="129" customWidth="1"/>
    <col min="7429" max="7429" width="12.7109375" style="129" customWidth="1"/>
    <col min="7430" max="7430" width="10.7109375" style="129" customWidth="1"/>
    <col min="7431" max="7431" width="10.5703125" style="129" customWidth="1"/>
    <col min="7432" max="7432" width="9.28515625" style="129" customWidth="1"/>
    <col min="7433" max="7681" width="11.42578125" style="129"/>
    <col min="7682" max="7682" width="26.85546875" style="129" customWidth="1"/>
    <col min="7683" max="7683" width="12.7109375" style="129" customWidth="1"/>
    <col min="7684" max="7684" width="10.5703125" style="129" customWidth="1"/>
    <col min="7685" max="7685" width="12.7109375" style="129" customWidth="1"/>
    <col min="7686" max="7686" width="10.7109375" style="129" customWidth="1"/>
    <col min="7687" max="7687" width="10.5703125" style="129" customWidth="1"/>
    <col min="7688" max="7688" width="9.28515625" style="129" customWidth="1"/>
    <col min="7689" max="7937" width="11.42578125" style="129"/>
    <col min="7938" max="7938" width="26.85546875" style="129" customWidth="1"/>
    <col min="7939" max="7939" width="12.7109375" style="129" customWidth="1"/>
    <col min="7940" max="7940" width="10.5703125" style="129" customWidth="1"/>
    <col min="7941" max="7941" width="12.7109375" style="129" customWidth="1"/>
    <col min="7942" max="7942" width="10.7109375" style="129" customWidth="1"/>
    <col min="7943" max="7943" width="10.5703125" style="129" customWidth="1"/>
    <col min="7944" max="7944" width="9.28515625" style="129" customWidth="1"/>
    <col min="7945" max="8193" width="11.42578125" style="129"/>
    <col min="8194" max="8194" width="26.85546875" style="129" customWidth="1"/>
    <col min="8195" max="8195" width="12.7109375" style="129" customWidth="1"/>
    <col min="8196" max="8196" width="10.5703125" style="129" customWidth="1"/>
    <col min="8197" max="8197" width="12.7109375" style="129" customWidth="1"/>
    <col min="8198" max="8198" width="10.7109375" style="129" customWidth="1"/>
    <col min="8199" max="8199" width="10.5703125" style="129" customWidth="1"/>
    <col min="8200" max="8200" width="9.28515625" style="129" customWidth="1"/>
    <col min="8201" max="8449" width="11.42578125" style="129"/>
    <col min="8450" max="8450" width="26.85546875" style="129" customWidth="1"/>
    <col min="8451" max="8451" width="12.7109375" style="129" customWidth="1"/>
    <col min="8452" max="8452" width="10.5703125" style="129" customWidth="1"/>
    <col min="8453" max="8453" width="12.7109375" style="129" customWidth="1"/>
    <col min="8454" max="8454" width="10.7109375" style="129" customWidth="1"/>
    <col min="8455" max="8455" width="10.5703125" style="129" customWidth="1"/>
    <col min="8456" max="8456" width="9.28515625" style="129" customWidth="1"/>
    <col min="8457" max="8705" width="11.42578125" style="129"/>
    <col min="8706" max="8706" width="26.85546875" style="129" customWidth="1"/>
    <col min="8707" max="8707" width="12.7109375" style="129" customWidth="1"/>
    <col min="8708" max="8708" width="10.5703125" style="129" customWidth="1"/>
    <col min="8709" max="8709" width="12.7109375" style="129" customWidth="1"/>
    <col min="8710" max="8710" width="10.7109375" style="129" customWidth="1"/>
    <col min="8711" max="8711" width="10.5703125" style="129" customWidth="1"/>
    <col min="8712" max="8712" width="9.28515625" style="129" customWidth="1"/>
    <col min="8713" max="8961" width="11.42578125" style="129"/>
    <col min="8962" max="8962" width="26.85546875" style="129" customWidth="1"/>
    <col min="8963" max="8963" width="12.7109375" style="129" customWidth="1"/>
    <col min="8964" max="8964" width="10.5703125" style="129" customWidth="1"/>
    <col min="8965" max="8965" width="12.7109375" style="129" customWidth="1"/>
    <col min="8966" max="8966" width="10.7109375" style="129" customWidth="1"/>
    <col min="8967" max="8967" width="10.5703125" style="129" customWidth="1"/>
    <col min="8968" max="8968" width="9.28515625" style="129" customWidth="1"/>
    <col min="8969" max="9217" width="11.42578125" style="129"/>
    <col min="9218" max="9218" width="26.85546875" style="129" customWidth="1"/>
    <col min="9219" max="9219" width="12.7109375" style="129" customWidth="1"/>
    <col min="9220" max="9220" width="10.5703125" style="129" customWidth="1"/>
    <col min="9221" max="9221" width="12.7109375" style="129" customWidth="1"/>
    <col min="9222" max="9222" width="10.7109375" style="129" customWidth="1"/>
    <col min="9223" max="9223" width="10.5703125" style="129" customWidth="1"/>
    <col min="9224" max="9224" width="9.28515625" style="129" customWidth="1"/>
    <col min="9225" max="9473" width="11.42578125" style="129"/>
    <col min="9474" max="9474" width="26.85546875" style="129" customWidth="1"/>
    <col min="9475" max="9475" width="12.7109375" style="129" customWidth="1"/>
    <col min="9476" max="9476" width="10.5703125" style="129" customWidth="1"/>
    <col min="9477" max="9477" width="12.7109375" style="129" customWidth="1"/>
    <col min="9478" max="9478" width="10.7109375" style="129" customWidth="1"/>
    <col min="9479" max="9479" width="10.5703125" style="129" customWidth="1"/>
    <col min="9480" max="9480" width="9.28515625" style="129" customWidth="1"/>
    <col min="9481" max="9729" width="11.42578125" style="129"/>
    <col min="9730" max="9730" width="26.85546875" style="129" customWidth="1"/>
    <col min="9731" max="9731" width="12.7109375" style="129" customWidth="1"/>
    <col min="9732" max="9732" width="10.5703125" style="129" customWidth="1"/>
    <col min="9733" max="9733" width="12.7109375" style="129" customWidth="1"/>
    <col min="9734" max="9734" width="10.7109375" style="129" customWidth="1"/>
    <col min="9735" max="9735" width="10.5703125" style="129" customWidth="1"/>
    <col min="9736" max="9736" width="9.28515625" style="129" customWidth="1"/>
    <col min="9737" max="9985" width="11.42578125" style="129"/>
    <col min="9986" max="9986" width="26.85546875" style="129" customWidth="1"/>
    <col min="9987" max="9987" width="12.7109375" style="129" customWidth="1"/>
    <col min="9988" max="9988" width="10.5703125" style="129" customWidth="1"/>
    <col min="9989" max="9989" width="12.7109375" style="129" customWidth="1"/>
    <col min="9990" max="9990" width="10.7109375" style="129" customWidth="1"/>
    <col min="9991" max="9991" width="10.5703125" style="129" customWidth="1"/>
    <col min="9992" max="9992" width="9.28515625" style="129" customWidth="1"/>
    <col min="9993" max="10241" width="11.42578125" style="129"/>
    <col min="10242" max="10242" width="26.85546875" style="129" customWidth="1"/>
    <col min="10243" max="10243" width="12.7109375" style="129" customWidth="1"/>
    <col min="10244" max="10244" width="10.5703125" style="129" customWidth="1"/>
    <col min="10245" max="10245" width="12.7109375" style="129" customWidth="1"/>
    <col min="10246" max="10246" width="10.7109375" style="129" customWidth="1"/>
    <col min="10247" max="10247" width="10.5703125" style="129" customWidth="1"/>
    <col min="10248" max="10248" width="9.28515625" style="129" customWidth="1"/>
    <col min="10249" max="10497" width="11.42578125" style="129"/>
    <col min="10498" max="10498" width="26.85546875" style="129" customWidth="1"/>
    <col min="10499" max="10499" width="12.7109375" style="129" customWidth="1"/>
    <col min="10500" max="10500" width="10.5703125" style="129" customWidth="1"/>
    <col min="10501" max="10501" width="12.7109375" style="129" customWidth="1"/>
    <col min="10502" max="10502" width="10.7109375" style="129" customWidth="1"/>
    <col min="10503" max="10503" width="10.5703125" style="129" customWidth="1"/>
    <col min="10504" max="10504" width="9.28515625" style="129" customWidth="1"/>
    <col min="10505" max="10753" width="11.42578125" style="129"/>
    <col min="10754" max="10754" width="26.85546875" style="129" customWidth="1"/>
    <col min="10755" max="10755" width="12.7109375" style="129" customWidth="1"/>
    <col min="10756" max="10756" width="10.5703125" style="129" customWidth="1"/>
    <col min="10757" max="10757" width="12.7109375" style="129" customWidth="1"/>
    <col min="10758" max="10758" width="10.7109375" style="129" customWidth="1"/>
    <col min="10759" max="10759" width="10.5703125" style="129" customWidth="1"/>
    <col min="10760" max="10760" width="9.28515625" style="129" customWidth="1"/>
    <col min="10761" max="11009" width="11.42578125" style="129"/>
    <col min="11010" max="11010" width="26.85546875" style="129" customWidth="1"/>
    <col min="11011" max="11011" width="12.7109375" style="129" customWidth="1"/>
    <col min="11012" max="11012" width="10.5703125" style="129" customWidth="1"/>
    <col min="11013" max="11013" width="12.7109375" style="129" customWidth="1"/>
    <col min="11014" max="11014" width="10.7109375" style="129" customWidth="1"/>
    <col min="11015" max="11015" width="10.5703125" style="129" customWidth="1"/>
    <col min="11016" max="11016" width="9.28515625" style="129" customWidth="1"/>
    <col min="11017" max="11265" width="11.42578125" style="129"/>
    <col min="11266" max="11266" width="26.85546875" style="129" customWidth="1"/>
    <col min="11267" max="11267" width="12.7109375" style="129" customWidth="1"/>
    <col min="11268" max="11268" width="10.5703125" style="129" customWidth="1"/>
    <col min="11269" max="11269" width="12.7109375" style="129" customWidth="1"/>
    <col min="11270" max="11270" width="10.7109375" style="129" customWidth="1"/>
    <col min="11271" max="11271" width="10.5703125" style="129" customWidth="1"/>
    <col min="11272" max="11272" width="9.28515625" style="129" customWidth="1"/>
    <col min="11273" max="11521" width="11.42578125" style="129"/>
    <col min="11522" max="11522" width="26.85546875" style="129" customWidth="1"/>
    <col min="11523" max="11523" width="12.7109375" style="129" customWidth="1"/>
    <col min="11524" max="11524" width="10.5703125" style="129" customWidth="1"/>
    <col min="11525" max="11525" width="12.7109375" style="129" customWidth="1"/>
    <col min="11526" max="11526" width="10.7109375" style="129" customWidth="1"/>
    <col min="11527" max="11527" width="10.5703125" style="129" customWidth="1"/>
    <col min="11528" max="11528" width="9.28515625" style="129" customWidth="1"/>
    <col min="11529" max="11777" width="11.42578125" style="129"/>
    <col min="11778" max="11778" width="26.85546875" style="129" customWidth="1"/>
    <col min="11779" max="11779" width="12.7109375" style="129" customWidth="1"/>
    <col min="11780" max="11780" width="10.5703125" style="129" customWidth="1"/>
    <col min="11781" max="11781" width="12.7109375" style="129" customWidth="1"/>
    <col min="11782" max="11782" width="10.7109375" style="129" customWidth="1"/>
    <col min="11783" max="11783" width="10.5703125" style="129" customWidth="1"/>
    <col min="11784" max="11784" width="9.28515625" style="129" customWidth="1"/>
    <col min="11785" max="12033" width="11.42578125" style="129"/>
    <col min="12034" max="12034" width="26.85546875" style="129" customWidth="1"/>
    <col min="12035" max="12035" width="12.7109375" style="129" customWidth="1"/>
    <col min="12036" max="12036" width="10.5703125" style="129" customWidth="1"/>
    <col min="12037" max="12037" width="12.7109375" style="129" customWidth="1"/>
    <col min="12038" max="12038" width="10.7109375" style="129" customWidth="1"/>
    <col min="12039" max="12039" width="10.5703125" style="129" customWidth="1"/>
    <col min="12040" max="12040" width="9.28515625" style="129" customWidth="1"/>
    <col min="12041" max="12289" width="11.42578125" style="129"/>
    <col min="12290" max="12290" width="26.85546875" style="129" customWidth="1"/>
    <col min="12291" max="12291" width="12.7109375" style="129" customWidth="1"/>
    <col min="12292" max="12292" width="10.5703125" style="129" customWidth="1"/>
    <col min="12293" max="12293" width="12.7109375" style="129" customWidth="1"/>
    <col min="12294" max="12294" width="10.7109375" style="129" customWidth="1"/>
    <col min="12295" max="12295" width="10.5703125" style="129" customWidth="1"/>
    <col min="12296" max="12296" width="9.28515625" style="129" customWidth="1"/>
    <col min="12297" max="12545" width="11.42578125" style="129"/>
    <col min="12546" max="12546" width="26.85546875" style="129" customWidth="1"/>
    <col min="12547" max="12547" width="12.7109375" style="129" customWidth="1"/>
    <col min="12548" max="12548" width="10.5703125" style="129" customWidth="1"/>
    <col min="12549" max="12549" width="12.7109375" style="129" customWidth="1"/>
    <col min="12550" max="12550" width="10.7109375" style="129" customWidth="1"/>
    <col min="12551" max="12551" width="10.5703125" style="129" customWidth="1"/>
    <col min="12552" max="12552" width="9.28515625" style="129" customWidth="1"/>
    <col min="12553" max="12801" width="11.42578125" style="129"/>
    <col min="12802" max="12802" width="26.85546875" style="129" customWidth="1"/>
    <col min="12803" max="12803" width="12.7109375" style="129" customWidth="1"/>
    <col min="12804" max="12804" width="10.5703125" style="129" customWidth="1"/>
    <col min="12805" max="12805" width="12.7109375" style="129" customWidth="1"/>
    <col min="12806" max="12806" width="10.7109375" style="129" customWidth="1"/>
    <col min="12807" max="12807" width="10.5703125" style="129" customWidth="1"/>
    <col min="12808" max="12808" width="9.28515625" style="129" customWidth="1"/>
    <col min="12809" max="13057" width="11.42578125" style="129"/>
    <col min="13058" max="13058" width="26.85546875" style="129" customWidth="1"/>
    <col min="13059" max="13059" width="12.7109375" style="129" customWidth="1"/>
    <col min="13060" max="13060" width="10.5703125" style="129" customWidth="1"/>
    <col min="13061" max="13061" width="12.7109375" style="129" customWidth="1"/>
    <col min="13062" max="13062" width="10.7109375" style="129" customWidth="1"/>
    <col min="13063" max="13063" width="10.5703125" style="129" customWidth="1"/>
    <col min="13064" max="13064" width="9.28515625" style="129" customWidth="1"/>
    <col min="13065" max="13313" width="11.42578125" style="129"/>
    <col min="13314" max="13314" width="26.85546875" style="129" customWidth="1"/>
    <col min="13315" max="13315" width="12.7109375" style="129" customWidth="1"/>
    <col min="13316" max="13316" width="10.5703125" style="129" customWidth="1"/>
    <col min="13317" max="13317" width="12.7109375" style="129" customWidth="1"/>
    <col min="13318" max="13318" width="10.7109375" style="129" customWidth="1"/>
    <col min="13319" max="13319" width="10.5703125" style="129" customWidth="1"/>
    <col min="13320" max="13320" width="9.28515625" style="129" customWidth="1"/>
    <col min="13321" max="13569" width="11.42578125" style="129"/>
    <col min="13570" max="13570" width="26.85546875" style="129" customWidth="1"/>
    <col min="13571" max="13571" width="12.7109375" style="129" customWidth="1"/>
    <col min="13572" max="13572" width="10.5703125" style="129" customWidth="1"/>
    <col min="13573" max="13573" width="12.7109375" style="129" customWidth="1"/>
    <col min="13574" max="13574" width="10.7109375" style="129" customWidth="1"/>
    <col min="13575" max="13575" width="10.5703125" style="129" customWidth="1"/>
    <col min="13576" max="13576" width="9.28515625" style="129" customWidth="1"/>
    <col min="13577" max="13825" width="11.42578125" style="129"/>
    <col min="13826" max="13826" width="26.85546875" style="129" customWidth="1"/>
    <col min="13827" max="13827" width="12.7109375" style="129" customWidth="1"/>
    <col min="13828" max="13828" width="10.5703125" style="129" customWidth="1"/>
    <col min="13829" max="13829" width="12.7109375" style="129" customWidth="1"/>
    <col min="13830" max="13830" width="10.7109375" style="129" customWidth="1"/>
    <col min="13831" max="13831" width="10.5703125" style="129" customWidth="1"/>
    <col min="13832" max="13832" width="9.28515625" style="129" customWidth="1"/>
    <col min="13833" max="14081" width="11.42578125" style="129"/>
    <col min="14082" max="14082" width="26.85546875" style="129" customWidth="1"/>
    <col min="14083" max="14083" width="12.7109375" style="129" customWidth="1"/>
    <col min="14084" max="14084" width="10.5703125" style="129" customWidth="1"/>
    <col min="14085" max="14085" width="12.7109375" style="129" customWidth="1"/>
    <col min="14086" max="14086" width="10.7109375" style="129" customWidth="1"/>
    <col min="14087" max="14087" width="10.5703125" style="129" customWidth="1"/>
    <col min="14088" max="14088" width="9.28515625" style="129" customWidth="1"/>
    <col min="14089" max="14337" width="11.42578125" style="129"/>
    <col min="14338" max="14338" width="26.85546875" style="129" customWidth="1"/>
    <col min="14339" max="14339" width="12.7109375" style="129" customWidth="1"/>
    <col min="14340" max="14340" width="10.5703125" style="129" customWidth="1"/>
    <col min="14341" max="14341" width="12.7109375" style="129" customWidth="1"/>
    <col min="14342" max="14342" width="10.7109375" style="129" customWidth="1"/>
    <col min="14343" max="14343" width="10.5703125" style="129" customWidth="1"/>
    <col min="14344" max="14344" width="9.28515625" style="129" customWidth="1"/>
    <col min="14345" max="14593" width="11.42578125" style="129"/>
    <col min="14594" max="14594" width="26.85546875" style="129" customWidth="1"/>
    <col min="14595" max="14595" width="12.7109375" style="129" customWidth="1"/>
    <col min="14596" max="14596" width="10.5703125" style="129" customWidth="1"/>
    <col min="14597" max="14597" width="12.7109375" style="129" customWidth="1"/>
    <col min="14598" max="14598" width="10.7109375" style="129" customWidth="1"/>
    <col min="14599" max="14599" width="10.5703125" style="129" customWidth="1"/>
    <col min="14600" max="14600" width="9.28515625" style="129" customWidth="1"/>
    <col min="14601" max="14849" width="11.42578125" style="129"/>
    <col min="14850" max="14850" width="26.85546875" style="129" customWidth="1"/>
    <col min="14851" max="14851" width="12.7109375" style="129" customWidth="1"/>
    <col min="14852" max="14852" width="10.5703125" style="129" customWidth="1"/>
    <col min="14853" max="14853" width="12.7109375" style="129" customWidth="1"/>
    <col min="14854" max="14854" width="10.7109375" style="129" customWidth="1"/>
    <col min="14855" max="14855" width="10.5703125" style="129" customWidth="1"/>
    <col min="14856" max="14856" width="9.28515625" style="129" customWidth="1"/>
    <col min="14857" max="15105" width="11.42578125" style="129"/>
    <col min="15106" max="15106" width="26.85546875" style="129" customWidth="1"/>
    <col min="15107" max="15107" width="12.7109375" style="129" customWidth="1"/>
    <col min="15108" max="15108" width="10.5703125" style="129" customWidth="1"/>
    <col min="15109" max="15109" width="12.7109375" style="129" customWidth="1"/>
    <col min="15110" max="15110" width="10.7109375" style="129" customWidth="1"/>
    <col min="15111" max="15111" width="10.5703125" style="129" customWidth="1"/>
    <col min="15112" max="15112" width="9.28515625" style="129" customWidth="1"/>
    <col min="15113" max="15361" width="11.42578125" style="129"/>
    <col min="15362" max="15362" width="26.85546875" style="129" customWidth="1"/>
    <col min="15363" max="15363" width="12.7109375" style="129" customWidth="1"/>
    <col min="15364" max="15364" width="10.5703125" style="129" customWidth="1"/>
    <col min="15365" max="15365" width="12.7109375" style="129" customWidth="1"/>
    <col min="15366" max="15366" width="10.7109375" style="129" customWidth="1"/>
    <col min="15367" max="15367" width="10.5703125" style="129" customWidth="1"/>
    <col min="15368" max="15368" width="9.28515625" style="129" customWidth="1"/>
    <col min="15369" max="15617" width="11.42578125" style="129"/>
    <col min="15618" max="15618" width="26.85546875" style="129" customWidth="1"/>
    <col min="15619" max="15619" width="12.7109375" style="129" customWidth="1"/>
    <col min="15620" max="15620" width="10.5703125" style="129" customWidth="1"/>
    <col min="15621" max="15621" width="12.7109375" style="129" customWidth="1"/>
    <col min="15622" max="15622" width="10.7109375" style="129" customWidth="1"/>
    <col min="15623" max="15623" width="10.5703125" style="129" customWidth="1"/>
    <col min="15624" max="15624" width="9.28515625" style="129" customWidth="1"/>
    <col min="15625" max="15873" width="11.42578125" style="129"/>
    <col min="15874" max="15874" width="26.85546875" style="129" customWidth="1"/>
    <col min="15875" max="15875" width="12.7109375" style="129" customWidth="1"/>
    <col min="15876" max="15876" width="10.5703125" style="129" customWidth="1"/>
    <col min="15877" max="15877" width="12.7109375" style="129" customWidth="1"/>
    <col min="15878" max="15878" width="10.7109375" style="129" customWidth="1"/>
    <col min="15879" max="15879" width="10.5703125" style="129" customWidth="1"/>
    <col min="15880" max="15880" width="9.28515625" style="129" customWidth="1"/>
    <col min="15881" max="16129" width="11.42578125" style="129"/>
    <col min="16130" max="16130" width="26.85546875" style="129" customWidth="1"/>
    <col min="16131" max="16131" width="12.7109375" style="129" customWidth="1"/>
    <col min="16132" max="16132" width="10.5703125" style="129" customWidth="1"/>
    <col min="16133" max="16133" width="12.7109375" style="129" customWidth="1"/>
    <col min="16134" max="16134" width="10.7109375" style="129" customWidth="1"/>
    <col min="16135" max="16135" width="10.5703125" style="129" customWidth="1"/>
    <col min="16136" max="16136" width="9.28515625" style="129" customWidth="1"/>
    <col min="16137" max="16384" width="11.42578125" style="129"/>
  </cols>
  <sheetData>
    <row r="1" spans="3:18">
      <c r="C1" s="320"/>
    </row>
    <row r="2" spans="3:18">
      <c r="C2" s="320"/>
    </row>
    <row r="3" spans="3:18">
      <c r="C3" s="320"/>
    </row>
    <row r="4" spans="3:18">
      <c r="C4" s="320"/>
    </row>
    <row r="5" spans="3:18">
      <c r="C5" s="320"/>
    </row>
    <row r="6" spans="3:18" ht="27.75" customHeight="1">
      <c r="C6" s="665" t="s">
        <v>316</v>
      </c>
      <c r="D6" s="666"/>
      <c r="E6" s="666"/>
      <c r="F6" s="666"/>
      <c r="G6" s="666"/>
      <c r="H6" s="667"/>
      <c r="K6" s="665" t="s">
        <v>317</v>
      </c>
      <c r="L6" s="666"/>
      <c r="M6" s="666"/>
      <c r="N6" s="666"/>
      <c r="O6" s="666"/>
      <c r="P6" s="667"/>
    </row>
    <row r="7" spans="3:18" ht="24">
      <c r="C7" s="451"/>
      <c r="D7" s="377" t="s">
        <v>302</v>
      </c>
      <c r="E7" s="452" t="s">
        <v>18</v>
      </c>
      <c r="F7" s="377" t="s">
        <v>304</v>
      </c>
      <c r="G7" s="452" t="s">
        <v>18</v>
      </c>
      <c r="H7" s="453" t="s">
        <v>19</v>
      </c>
      <c r="K7" s="451"/>
      <c r="L7" s="377" t="s">
        <v>305</v>
      </c>
      <c r="M7" s="452" t="s">
        <v>18</v>
      </c>
      <c r="N7" s="377" t="s">
        <v>306</v>
      </c>
      <c r="O7" s="452" t="s">
        <v>18</v>
      </c>
      <c r="P7" s="453" t="s">
        <v>19</v>
      </c>
    </row>
    <row r="8" spans="3:18">
      <c r="C8" s="477" t="s">
        <v>318</v>
      </c>
      <c r="D8" s="458">
        <v>65517</v>
      </c>
      <c r="E8" s="355">
        <f t="shared" ref="E8:E14" si="0">D8/$D$8</f>
        <v>1</v>
      </c>
      <c r="F8" s="458">
        <v>63430</v>
      </c>
      <c r="G8" s="355">
        <f t="shared" ref="G8:G14" si="1">F8/$F$8</f>
        <v>1</v>
      </c>
      <c r="H8" s="478">
        <f t="shared" ref="H8:H14" si="2">(F8-D8)/D8</f>
        <v>-3.1854327884365888E-2</v>
      </c>
      <c r="K8" s="477" t="s">
        <v>318</v>
      </c>
      <c r="L8" s="458">
        <v>64757</v>
      </c>
      <c r="M8" s="355">
        <f t="shared" ref="M8:M14" si="3">L8/$L$8</f>
        <v>1</v>
      </c>
      <c r="N8" s="458">
        <v>62780</v>
      </c>
      <c r="O8" s="355">
        <f t="shared" ref="O8:O14" si="4">N8/$N$8</f>
        <v>1</v>
      </c>
      <c r="P8" s="478">
        <f t="shared" ref="P8:P14" si="5">(N8-L8)/L8</f>
        <v>-3.0529518044381303E-2</v>
      </c>
    </row>
    <row r="9" spans="3:18">
      <c r="C9" s="479" t="s">
        <v>319</v>
      </c>
      <c r="D9" s="460">
        <v>33977</v>
      </c>
      <c r="E9" s="362">
        <f t="shared" si="0"/>
        <v>0.51859822641451836</v>
      </c>
      <c r="F9" s="460">
        <v>32855</v>
      </c>
      <c r="G9" s="362">
        <f t="shared" si="1"/>
        <v>0.51797256818540127</v>
      </c>
      <c r="H9" s="363">
        <f t="shared" si="2"/>
        <v>-3.3022338640845278E-2</v>
      </c>
      <c r="K9" s="479" t="s">
        <v>319</v>
      </c>
      <c r="L9" s="460">
        <v>33507</v>
      </c>
      <c r="M9" s="362">
        <f t="shared" si="3"/>
        <v>0.51742668746235931</v>
      </c>
      <c r="N9" s="460">
        <v>32855</v>
      </c>
      <c r="O9" s="362">
        <f t="shared" si="4"/>
        <v>0.52333545715195917</v>
      </c>
      <c r="P9" s="363">
        <f t="shared" si="5"/>
        <v>-1.945862058674307E-2</v>
      </c>
    </row>
    <row r="10" spans="3:18">
      <c r="C10" s="461" t="s">
        <v>320</v>
      </c>
      <c r="D10" s="460">
        <v>4520</v>
      </c>
      <c r="E10" s="362">
        <f t="shared" si="0"/>
        <v>6.89897278568921E-2</v>
      </c>
      <c r="F10" s="460">
        <v>4568</v>
      </c>
      <c r="G10" s="362">
        <f t="shared" si="1"/>
        <v>7.20163960271165E-2</v>
      </c>
      <c r="H10" s="363">
        <f t="shared" si="2"/>
        <v>1.0619469026548672E-2</v>
      </c>
      <c r="K10" s="461" t="s">
        <v>320</v>
      </c>
      <c r="L10" s="460">
        <v>4520</v>
      </c>
      <c r="M10" s="362">
        <f t="shared" si="3"/>
        <v>6.9799403925444356E-2</v>
      </c>
      <c r="N10" s="460">
        <v>4568</v>
      </c>
      <c r="O10" s="362">
        <f t="shared" si="4"/>
        <v>7.2762026122969101E-2</v>
      </c>
      <c r="P10" s="363">
        <f t="shared" si="5"/>
        <v>1.0619469026548672E-2</v>
      </c>
    </row>
    <row r="11" spans="3:18">
      <c r="C11" s="461" t="s">
        <v>321</v>
      </c>
      <c r="D11" s="460">
        <v>21699</v>
      </c>
      <c r="E11" s="362">
        <f t="shared" si="0"/>
        <v>0.33119648335546498</v>
      </c>
      <c r="F11" s="460">
        <v>21699</v>
      </c>
      <c r="G11" s="362">
        <f t="shared" si="1"/>
        <v>0.34209364653949237</v>
      </c>
      <c r="H11" s="363">
        <f t="shared" si="2"/>
        <v>0</v>
      </c>
      <c r="K11" s="461" t="s">
        <v>321</v>
      </c>
      <c r="L11" s="460">
        <v>21699</v>
      </c>
      <c r="M11" s="362">
        <f t="shared" si="3"/>
        <v>0.33508346588013649</v>
      </c>
      <c r="N11" s="460">
        <v>21699</v>
      </c>
      <c r="O11" s="362">
        <f t="shared" si="4"/>
        <v>0.34563555272379737</v>
      </c>
      <c r="P11" s="363">
        <f t="shared" si="5"/>
        <v>0</v>
      </c>
    </row>
    <row r="12" spans="3:18">
      <c r="C12" s="461" t="s">
        <v>322</v>
      </c>
      <c r="D12" s="460">
        <v>7288</v>
      </c>
      <c r="E12" s="362">
        <f t="shared" si="0"/>
        <v>0.11123830456217471</v>
      </c>
      <c r="F12" s="460">
        <v>6118</v>
      </c>
      <c r="G12" s="362">
        <f t="shared" si="1"/>
        <v>9.6452782594986602E-2</v>
      </c>
      <c r="H12" s="363">
        <f t="shared" si="2"/>
        <v>-0.16053787047200879</v>
      </c>
      <c r="K12" s="461" t="s">
        <v>322</v>
      </c>
      <c r="L12" s="460">
        <v>6818</v>
      </c>
      <c r="M12" s="362">
        <f t="shared" si="3"/>
        <v>0.1052859150362123</v>
      </c>
      <c r="N12" s="460">
        <v>6118</v>
      </c>
      <c r="O12" s="362">
        <f t="shared" si="4"/>
        <v>9.7451417648932781E-2</v>
      </c>
      <c r="P12" s="363">
        <f t="shared" si="5"/>
        <v>-0.10266940451745379</v>
      </c>
    </row>
    <row r="13" spans="3:18">
      <c r="C13" s="461" t="s">
        <v>323</v>
      </c>
      <c r="D13" s="460">
        <v>470</v>
      </c>
      <c r="E13" s="362">
        <f t="shared" si="0"/>
        <v>7.1737106399865688E-3</v>
      </c>
      <c r="F13" s="460">
        <v>470</v>
      </c>
      <c r="G13" s="362">
        <f t="shared" si="1"/>
        <v>7.4097430238057697E-3</v>
      </c>
      <c r="H13" s="363">
        <f t="shared" si="2"/>
        <v>0</v>
      </c>
      <c r="K13" s="461" t="s">
        <v>323</v>
      </c>
      <c r="L13" s="460">
        <v>470</v>
      </c>
      <c r="M13" s="362">
        <f t="shared" si="3"/>
        <v>7.2579026205661168E-3</v>
      </c>
      <c r="N13" s="460">
        <v>470</v>
      </c>
      <c r="O13" s="362">
        <f t="shared" si="4"/>
        <v>7.4864606562599556E-3</v>
      </c>
      <c r="P13" s="363">
        <f t="shared" si="5"/>
        <v>0</v>
      </c>
    </row>
    <row r="14" spans="3:18" ht="15.75" thickBot="1">
      <c r="C14" s="479" t="s">
        <v>324</v>
      </c>
      <c r="D14" s="460">
        <v>31540</v>
      </c>
      <c r="E14" s="362">
        <f t="shared" si="0"/>
        <v>0.48140177358548164</v>
      </c>
      <c r="F14" s="460">
        <v>30575</v>
      </c>
      <c r="G14" s="362">
        <f t="shared" si="1"/>
        <v>0.48202743181459878</v>
      </c>
      <c r="H14" s="363">
        <f t="shared" si="2"/>
        <v>-3.0596068484464174E-2</v>
      </c>
      <c r="K14" s="479" t="s">
        <v>324</v>
      </c>
      <c r="L14" s="460">
        <v>31250</v>
      </c>
      <c r="M14" s="362">
        <f t="shared" si="3"/>
        <v>0.48257331253764074</v>
      </c>
      <c r="N14" s="460">
        <v>29925</v>
      </c>
      <c r="O14" s="362">
        <f t="shared" si="4"/>
        <v>0.47666454284804077</v>
      </c>
      <c r="P14" s="363">
        <f t="shared" si="5"/>
        <v>-4.24E-2</v>
      </c>
    </row>
    <row r="15" spans="3:18" ht="23.25" customHeight="1" thickBot="1">
      <c r="C15" s="683" t="s">
        <v>325</v>
      </c>
      <c r="D15" s="684"/>
      <c r="E15" s="684"/>
      <c r="F15" s="684"/>
      <c r="G15" s="684"/>
      <c r="H15" s="685"/>
      <c r="K15" s="683" t="s">
        <v>325</v>
      </c>
      <c r="L15" s="684"/>
      <c r="M15" s="684"/>
      <c r="N15" s="684"/>
      <c r="O15" s="684"/>
      <c r="P15" s="685"/>
      <c r="R15" s="43" t="s">
        <v>102</v>
      </c>
    </row>
    <row r="16" spans="3:18" ht="16.5" thickBot="1">
      <c r="C16" s="320"/>
      <c r="R16" s="43" t="s">
        <v>103</v>
      </c>
    </row>
    <row r="17" spans="3:16">
      <c r="C17" s="320"/>
    </row>
    <row r="18" spans="3:16">
      <c r="C18" s="320"/>
    </row>
    <row r="19" spans="3:16" ht="27.75" customHeight="1">
      <c r="C19" s="665" t="s">
        <v>326</v>
      </c>
      <c r="D19" s="666"/>
      <c r="E19" s="666"/>
      <c r="F19" s="666"/>
      <c r="G19" s="666"/>
      <c r="H19" s="667"/>
      <c r="K19" s="665" t="s">
        <v>327</v>
      </c>
      <c r="L19" s="666"/>
      <c r="M19" s="666"/>
      <c r="N19" s="666"/>
      <c r="O19" s="666"/>
      <c r="P19" s="667"/>
    </row>
    <row r="20" spans="3:16" ht="24">
      <c r="C20" s="451"/>
      <c r="D20" s="377" t="s">
        <v>302</v>
      </c>
      <c r="E20" s="452" t="s">
        <v>18</v>
      </c>
      <c r="F20" s="377" t="s">
        <v>304</v>
      </c>
      <c r="G20" s="452" t="s">
        <v>18</v>
      </c>
      <c r="H20" s="453" t="s">
        <v>19</v>
      </c>
      <c r="K20" s="451"/>
      <c r="L20" s="377" t="s">
        <v>305</v>
      </c>
      <c r="M20" s="452" t="s">
        <v>18</v>
      </c>
      <c r="N20" s="377" t="s">
        <v>306</v>
      </c>
      <c r="O20" s="452" t="s">
        <v>18</v>
      </c>
      <c r="P20" s="453" t="s">
        <v>19</v>
      </c>
    </row>
    <row r="21" spans="3:16">
      <c r="C21" s="477" t="s">
        <v>318</v>
      </c>
      <c r="D21" s="458">
        <v>55465</v>
      </c>
      <c r="E21" s="355">
        <f t="shared" ref="E21:E27" si="6">D21/$D$21</f>
        <v>1</v>
      </c>
      <c r="F21" s="458">
        <v>53697</v>
      </c>
      <c r="G21" s="355">
        <f t="shared" ref="G21:G27" si="7">F21/$F$21</f>
        <v>1</v>
      </c>
      <c r="H21" s="478">
        <f t="shared" ref="H21:H27" si="8">(F21-D21)/D21</f>
        <v>-3.1875957811232307E-2</v>
      </c>
      <c r="K21" s="477" t="s">
        <v>318</v>
      </c>
      <c r="L21" s="458">
        <v>54367</v>
      </c>
      <c r="M21" s="355">
        <f t="shared" ref="M21:M27" si="9">L21/$L$21</f>
        <v>1</v>
      </c>
      <c r="N21" s="458">
        <v>53044</v>
      </c>
      <c r="O21" s="355">
        <f t="shared" ref="O21:O27" si="10">N21/$N$21</f>
        <v>1</v>
      </c>
      <c r="P21" s="478">
        <f t="shared" ref="P21:P27" si="11">(N21-L21)/L21</f>
        <v>-2.4334614747916934E-2</v>
      </c>
    </row>
    <row r="22" spans="3:16">
      <c r="C22" s="479" t="s">
        <v>319</v>
      </c>
      <c r="D22" s="460">
        <v>20292</v>
      </c>
      <c r="E22" s="362">
        <f t="shared" si="6"/>
        <v>0.36585233931308031</v>
      </c>
      <c r="F22" s="460">
        <v>20363</v>
      </c>
      <c r="G22" s="362">
        <f t="shared" si="7"/>
        <v>0.37922044062051885</v>
      </c>
      <c r="H22" s="363">
        <f t="shared" si="8"/>
        <v>3.4989158288980878E-3</v>
      </c>
      <c r="K22" s="479" t="s">
        <v>319</v>
      </c>
      <c r="L22" s="460">
        <v>20236</v>
      </c>
      <c r="M22" s="362">
        <f t="shared" si="9"/>
        <v>0.37221108392958963</v>
      </c>
      <c r="N22" s="460">
        <v>20332</v>
      </c>
      <c r="O22" s="362">
        <f t="shared" si="10"/>
        <v>0.38330442651383756</v>
      </c>
      <c r="P22" s="363">
        <f t="shared" si="11"/>
        <v>4.7440205574224154E-3</v>
      </c>
    </row>
    <row r="23" spans="3:16">
      <c r="C23" s="461" t="s">
        <v>320</v>
      </c>
      <c r="D23" s="460">
        <v>2483</v>
      </c>
      <c r="E23" s="362">
        <f t="shared" si="6"/>
        <v>4.4766970161363023E-2</v>
      </c>
      <c r="F23" s="460">
        <v>2483</v>
      </c>
      <c r="G23" s="362">
        <f t="shared" si="7"/>
        <v>4.6240944559286366E-2</v>
      </c>
      <c r="H23" s="363">
        <f t="shared" si="8"/>
        <v>0</v>
      </c>
      <c r="K23" s="461" t="s">
        <v>320</v>
      </c>
      <c r="L23" s="460">
        <v>2483</v>
      </c>
      <c r="M23" s="362">
        <f t="shared" si="9"/>
        <v>4.5671087240421578E-2</v>
      </c>
      <c r="N23" s="460">
        <v>2483</v>
      </c>
      <c r="O23" s="362">
        <f t="shared" si="10"/>
        <v>4.6810195309554332E-2</v>
      </c>
      <c r="P23" s="363">
        <f t="shared" si="11"/>
        <v>0</v>
      </c>
    </row>
    <row r="24" spans="3:16">
      <c r="C24" s="461" t="s">
        <v>321</v>
      </c>
      <c r="D24" s="460">
        <v>10523</v>
      </c>
      <c r="E24" s="362">
        <f t="shared" si="6"/>
        <v>0.1897232488957</v>
      </c>
      <c r="F24" s="460">
        <v>10650</v>
      </c>
      <c r="G24" s="362">
        <f t="shared" si="7"/>
        <v>0.19833510251969383</v>
      </c>
      <c r="H24" s="363">
        <f t="shared" si="8"/>
        <v>1.2068801672526846E-2</v>
      </c>
      <c r="K24" s="461" t="s">
        <v>321</v>
      </c>
      <c r="L24" s="460">
        <v>10523</v>
      </c>
      <c r="M24" s="362">
        <f t="shared" si="9"/>
        <v>0.19355491382640205</v>
      </c>
      <c r="N24" s="460">
        <v>10650</v>
      </c>
      <c r="O24" s="362">
        <f t="shared" si="10"/>
        <v>0.2007767136716688</v>
      </c>
      <c r="P24" s="363">
        <f t="shared" si="11"/>
        <v>1.2068801672526846E-2</v>
      </c>
    </row>
    <row r="25" spans="3:16">
      <c r="C25" s="461" t="s">
        <v>322</v>
      </c>
      <c r="D25" s="460">
        <v>6683</v>
      </c>
      <c r="E25" s="362">
        <f t="shared" si="6"/>
        <v>0.12049039935094204</v>
      </c>
      <c r="F25" s="460">
        <v>6683</v>
      </c>
      <c r="G25" s="362">
        <f t="shared" si="7"/>
        <v>0.12445760470789802</v>
      </c>
      <c r="H25" s="363">
        <f t="shared" si="8"/>
        <v>0</v>
      </c>
      <c r="K25" s="461" t="s">
        <v>322</v>
      </c>
      <c r="L25" s="460">
        <v>6683</v>
      </c>
      <c r="M25" s="362">
        <f t="shared" si="9"/>
        <v>0.12292383247190392</v>
      </c>
      <c r="N25" s="460">
        <v>6683</v>
      </c>
      <c r="O25" s="362">
        <f t="shared" si="10"/>
        <v>0.1259897443631702</v>
      </c>
      <c r="P25" s="363">
        <f t="shared" si="11"/>
        <v>0</v>
      </c>
    </row>
    <row r="26" spans="3:16">
      <c r="C26" s="461" t="s">
        <v>323</v>
      </c>
      <c r="D26" s="460">
        <v>603</v>
      </c>
      <c r="E26" s="362">
        <f t="shared" si="6"/>
        <v>1.0871720905075273E-2</v>
      </c>
      <c r="F26" s="460">
        <v>547</v>
      </c>
      <c r="G26" s="362">
        <f t="shared" si="7"/>
        <v>1.0186788833640614E-2</v>
      </c>
      <c r="H26" s="363">
        <f>(F26-D26)/D26</f>
        <v>-9.2868988391376445E-2</v>
      </c>
      <c r="K26" s="461" t="s">
        <v>323</v>
      </c>
      <c r="L26" s="460">
        <v>547</v>
      </c>
      <c r="M26" s="362">
        <f t="shared" si="9"/>
        <v>1.0061250390862104E-2</v>
      </c>
      <c r="N26" s="460">
        <v>516</v>
      </c>
      <c r="O26" s="362">
        <f t="shared" si="10"/>
        <v>9.727773169444235E-3</v>
      </c>
      <c r="P26" s="363">
        <f t="shared" si="11"/>
        <v>-5.6672760511882997E-2</v>
      </c>
    </row>
    <row r="27" spans="3:16">
      <c r="C27" s="479" t="s">
        <v>324</v>
      </c>
      <c r="D27" s="460">
        <v>35173</v>
      </c>
      <c r="E27" s="362">
        <f t="shared" si="6"/>
        <v>0.63414766068691963</v>
      </c>
      <c r="F27" s="460">
        <v>33334</v>
      </c>
      <c r="G27" s="362">
        <f t="shared" si="7"/>
        <v>0.62077955937948115</v>
      </c>
      <c r="H27" s="363">
        <f t="shared" si="8"/>
        <v>-5.228442271060188E-2</v>
      </c>
      <c r="K27" s="479" t="s">
        <v>324</v>
      </c>
      <c r="L27" s="462">
        <v>34131</v>
      </c>
      <c r="M27" s="368">
        <f t="shared" si="9"/>
        <v>0.62778891607041032</v>
      </c>
      <c r="N27" s="462">
        <v>32712</v>
      </c>
      <c r="O27" s="368">
        <f t="shared" si="10"/>
        <v>0.61669557348616244</v>
      </c>
      <c r="P27" s="480">
        <f t="shared" si="11"/>
        <v>-4.1575107673376112E-2</v>
      </c>
    </row>
    <row r="28" spans="3:16" ht="23.25" customHeight="1">
      <c r="C28" s="683" t="s">
        <v>325</v>
      </c>
      <c r="D28" s="684"/>
      <c r="E28" s="684"/>
      <c r="F28" s="684"/>
      <c r="G28" s="684"/>
      <c r="H28" s="685"/>
      <c r="K28" s="683" t="s">
        <v>325</v>
      </c>
      <c r="L28" s="684"/>
      <c r="M28" s="684"/>
      <c r="N28" s="684"/>
      <c r="O28" s="684"/>
      <c r="P28" s="685"/>
    </row>
    <row r="29" spans="3:16" ht="15" customHeight="1"/>
    <row r="31" spans="3:16" ht="27.75" customHeight="1">
      <c r="C31" s="665" t="s">
        <v>328</v>
      </c>
      <c r="D31" s="666"/>
      <c r="E31" s="666"/>
      <c r="F31" s="666"/>
      <c r="G31" s="666"/>
      <c r="H31" s="667"/>
      <c r="K31" s="665" t="s">
        <v>328</v>
      </c>
      <c r="L31" s="666"/>
      <c r="M31" s="666"/>
      <c r="N31" s="666"/>
      <c r="O31" s="666"/>
      <c r="P31" s="667"/>
    </row>
    <row r="32" spans="3:16" ht="24">
      <c r="C32" s="451"/>
      <c r="D32" s="377" t="s">
        <v>302</v>
      </c>
      <c r="E32" s="452" t="s">
        <v>18</v>
      </c>
      <c r="F32" s="377" t="s">
        <v>304</v>
      </c>
      <c r="G32" s="452" t="s">
        <v>18</v>
      </c>
      <c r="H32" s="453" t="s">
        <v>19</v>
      </c>
      <c r="K32" s="451"/>
      <c r="L32" s="377" t="s">
        <v>305</v>
      </c>
      <c r="M32" s="452" t="s">
        <v>18</v>
      </c>
      <c r="N32" s="377" t="s">
        <v>306</v>
      </c>
      <c r="O32" s="452" t="s">
        <v>18</v>
      </c>
      <c r="P32" s="453" t="s">
        <v>19</v>
      </c>
    </row>
    <row r="33" spans="3:16">
      <c r="C33" s="477" t="s">
        <v>318</v>
      </c>
      <c r="D33" s="458">
        <v>28846</v>
      </c>
      <c r="E33" s="355">
        <f t="shared" ref="E33:E38" si="12">D33/$D$33</f>
        <v>1</v>
      </c>
      <c r="F33" s="458">
        <v>27225</v>
      </c>
      <c r="G33" s="355">
        <f t="shared" ref="G33:G38" si="13">F33/$F$33</f>
        <v>1</v>
      </c>
      <c r="H33" s="478">
        <f t="shared" ref="H33:H38" si="14">(F33-D33)/D33</f>
        <v>-5.6194966373153993E-2</v>
      </c>
      <c r="K33" s="477" t="s">
        <v>318</v>
      </c>
      <c r="L33" s="458">
        <v>28475</v>
      </c>
      <c r="M33" s="355">
        <f t="shared" ref="M33:M38" si="15">L33/$L$33</f>
        <v>1</v>
      </c>
      <c r="N33" s="458">
        <v>25676</v>
      </c>
      <c r="O33" s="355">
        <f t="shared" ref="O33:O38" si="16">N33/$N$33</f>
        <v>1</v>
      </c>
      <c r="P33" s="478">
        <f t="shared" ref="P33:P38" si="17">(N33-L33)/L33</f>
        <v>-9.8296751536435467E-2</v>
      </c>
    </row>
    <row r="34" spans="3:16">
      <c r="C34" s="479" t="s">
        <v>319</v>
      </c>
      <c r="D34" s="460">
        <v>16831</v>
      </c>
      <c r="E34" s="362">
        <f t="shared" si="12"/>
        <v>0.5834777785481523</v>
      </c>
      <c r="F34" s="460">
        <v>16442</v>
      </c>
      <c r="G34" s="362">
        <f t="shared" si="13"/>
        <v>0.60393021120293844</v>
      </c>
      <c r="H34" s="363">
        <f t="shared" si="14"/>
        <v>-2.3112114550531755E-2</v>
      </c>
      <c r="K34" s="479" t="s">
        <v>319</v>
      </c>
      <c r="L34" s="460">
        <v>17038</v>
      </c>
      <c r="M34" s="362">
        <f t="shared" si="15"/>
        <v>0.5983494293239684</v>
      </c>
      <c r="N34" s="460">
        <v>16158</v>
      </c>
      <c r="O34" s="362">
        <f t="shared" si="16"/>
        <v>0.6293036298488861</v>
      </c>
      <c r="P34" s="363">
        <f t="shared" si="17"/>
        <v>-5.1649254607348281E-2</v>
      </c>
    </row>
    <row r="35" spans="3:16">
      <c r="C35" s="461" t="s">
        <v>329</v>
      </c>
      <c r="D35" s="460">
        <v>13239</v>
      </c>
      <c r="E35" s="362">
        <f t="shared" si="12"/>
        <v>0.45895444775705468</v>
      </c>
      <c r="F35" s="460">
        <v>12955</v>
      </c>
      <c r="G35" s="362">
        <f t="shared" si="13"/>
        <v>0.47584940312213042</v>
      </c>
      <c r="H35" s="363">
        <f t="shared" si="14"/>
        <v>-2.1451771281818868E-2</v>
      </c>
      <c r="K35" s="461" t="s">
        <v>329</v>
      </c>
      <c r="L35" s="460">
        <v>13551</v>
      </c>
      <c r="M35" s="362">
        <f t="shared" si="15"/>
        <v>0.47589113257243199</v>
      </c>
      <c r="N35" s="460">
        <v>12955</v>
      </c>
      <c r="O35" s="362">
        <f t="shared" si="16"/>
        <v>0.50455678454587938</v>
      </c>
      <c r="P35" s="363">
        <f t="shared" si="17"/>
        <v>-4.3981993948786068E-2</v>
      </c>
    </row>
    <row r="36" spans="3:16">
      <c r="C36" s="461" t="s">
        <v>322</v>
      </c>
      <c r="D36" s="460">
        <v>3219</v>
      </c>
      <c r="E36" s="362">
        <f t="shared" si="12"/>
        <v>0.11159259516050753</v>
      </c>
      <c r="F36" s="460">
        <v>3114</v>
      </c>
      <c r="G36" s="362">
        <f t="shared" si="13"/>
        <v>0.11438016528925619</v>
      </c>
      <c r="H36" s="363">
        <f t="shared" si="14"/>
        <v>-3.2618825722273995E-2</v>
      </c>
      <c r="K36" s="461" t="s">
        <v>322</v>
      </c>
      <c r="L36" s="460">
        <v>3114</v>
      </c>
      <c r="M36" s="362">
        <f t="shared" si="15"/>
        <v>0.10935908691834943</v>
      </c>
      <c r="N36" s="460">
        <v>2830</v>
      </c>
      <c r="O36" s="362">
        <f t="shared" si="16"/>
        <v>0.11021966038323726</v>
      </c>
      <c r="P36" s="363">
        <f t="shared" si="17"/>
        <v>-9.1201027617212591E-2</v>
      </c>
    </row>
    <row r="37" spans="3:16">
      <c r="C37" s="461" t="s">
        <v>323</v>
      </c>
      <c r="D37" s="460">
        <v>373</v>
      </c>
      <c r="E37" s="362">
        <f t="shared" si="12"/>
        <v>1.293073563059003E-2</v>
      </c>
      <c r="F37" s="460">
        <v>373</v>
      </c>
      <c r="G37" s="362">
        <f t="shared" si="13"/>
        <v>1.3700642791551882E-2</v>
      </c>
      <c r="H37" s="363">
        <f t="shared" si="14"/>
        <v>0</v>
      </c>
      <c r="K37" s="461" t="s">
        <v>323</v>
      </c>
      <c r="L37" s="460">
        <v>373</v>
      </c>
      <c r="M37" s="362">
        <f t="shared" si="15"/>
        <v>1.3099209833187006E-2</v>
      </c>
      <c r="N37" s="460">
        <v>373</v>
      </c>
      <c r="O37" s="362">
        <f t="shared" si="16"/>
        <v>1.4527184919769435E-2</v>
      </c>
      <c r="P37" s="363">
        <f t="shared" si="17"/>
        <v>0</v>
      </c>
    </row>
    <row r="38" spans="3:16">
      <c r="C38" s="479" t="s">
        <v>324</v>
      </c>
      <c r="D38" s="460">
        <v>12015</v>
      </c>
      <c r="E38" s="362">
        <f t="shared" si="12"/>
        <v>0.41652222145184775</v>
      </c>
      <c r="F38" s="460">
        <v>10783</v>
      </c>
      <c r="G38" s="362">
        <f t="shared" si="13"/>
        <v>0.39606978879706151</v>
      </c>
      <c r="H38" s="363">
        <f t="shared" si="14"/>
        <v>-0.10253849354972951</v>
      </c>
      <c r="K38" s="479" t="s">
        <v>324</v>
      </c>
      <c r="L38" s="460">
        <v>11437</v>
      </c>
      <c r="M38" s="362">
        <f t="shared" si="15"/>
        <v>0.4016505706760316</v>
      </c>
      <c r="N38" s="460">
        <v>9518</v>
      </c>
      <c r="O38" s="362">
        <f t="shared" si="16"/>
        <v>0.3706963701511139</v>
      </c>
      <c r="P38" s="363">
        <f t="shared" si="17"/>
        <v>-0.16778875579260297</v>
      </c>
    </row>
    <row r="39" spans="3:16" ht="23.25" customHeight="1">
      <c r="C39" s="683" t="s">
        <v>325</v>
      </c>
      <c r="D39" s="684"/>
      <c r="E39" s="684"/>
      <c r="F39" s="684"/>
      <c r="G39" s="684"/>
      <c r="H39" s="685"/>
      <c r="K39" s="683" t="s">
        <v>325</v>
      </c>
      <c r="L39" s="684"/>
      <c r="M39" s="684"/>
      <c r="N39" s="684"/>
      <c r="O39" s="684"/>
      <c r="P39" s="685"/>
    </row>
    <row r="42" spans="3:16" ht="27.75" customHeight="1">
      <c r="C42" s="665" t="s">
        <v>330</v>
      </c>
      <c r="D42" s="666"/>
      <c r="E42" s="666"/>
      <c r="F42" s="666"/>
      <c r="G42" s="666"/>
      <c r="H42" s="667"/>
      <c r="K42" s="665" t="s">
        <v>330</v>
      </c>
      <c r="L42" s="666"/>
      <c r="M42" s="666"/>
      <c r="N42" s="666"/>
      <c r="O42" s="666"/>
      <c r="P42" s="667"/>
    </row>
    <row r="43" spans="3:16" ht="24">
      <c r="C43" s="451"/>
      <c r="D43" s="377" t="s">
        <v>302</v>
      </c>
      <c r="E43" s="452" t="s">
        <v>18</v>
      </c>
      <c r="F43" s="377" t="s">
        <v>304</v>
      </c>
      <c r="G43" s="452" t="s">
        <v>18</v>
      </c>
      <c r="H43" s="453" t="s">
        <v>19</v>
      </c>
      <c r="K43" s="451"/>
      <c r="L43" s="377" t="s">
        <v>305</v>
      </c>
      <c r="M43" s="452" t="s">
        <v>18</v>
      </c>
      <c r="N43" s="377" t="s">
        <v>306</v>
      </c>
      <c r="O43" s="452" t="s">
        <v>18</v>
      </c>
      <c r="P43" s="453" t="s">
        <v>19</v>
      </c>
    </row>
    <row r="44" spans="3:16">
      <c r="C44" s="477" t="s">
        <v>318</v>
      </c>
      <c r="D44" s="458">
        <v>2531</v>
      </c>
      <c r="E44" s="355">
        <f t="shared" ref="E44:E50" si="18">D44/$D$44</f>
        <v>1</v>
      </c>
      <c r="F44" s="458">
        <v>2504</v>
      </c>
      <c r="G44" s="355">
        <f t="shared" ref="G44:G50" si="19">F44/$F$44</f>
        <v>1</v>
      </c>
      <c r="H44" s="478">
        <f t="shared" ref="H44:H49" si="20">(F44-D44)/D44</f>
        <v>-1.066772026866851E-2</v>
      </c>
      <c r="K44" s="477" t="s">
        <v>318</v>
      </c>
      <c r="L44" s="458">
        <v>2504</v>
      </c>
      <c r="M44" s="355">
        <f t="shared" ref="M44:M50" si="21">L44/$L$44</f>
        <v>1</v>
      </c>
      <c r="N44" s="458">
        <v>1947</v>
      </c>
      <c r="O44" s="355">
        <f t="shared" ref="O44:O50" si="22">N44/$N$44</f>
        <v>1</v>
      </c>
      <c r="P44" s="478">
        <f t="shared" ref="P44:P49" si="23">(N44-L44)/L44</f>
        <v>-0.222444089456869</v>
      </c>
    </row>
    <row r="45" spans="3:16">
      <c r="C45" s="479" t="s">
        <v>319</v>
      </c>
      <c r="D45" s="460">
        <v>2531</v>
      </c>
      <c r="E45" s="362">
        <f t="shared" si="18"/>
        <v>1</v>
      </c>
      <c r="F45" s="460">
        <v>2504</v>
      </c>
      <c r="G45" s="362">
        <f t="shared" si="19"/>
        <v>1</v>
      </c>
      <c r="H45" s="363">
        <f t="shared" si="20"/>
        <v>-1.066772026866851E-2</v>
      </c>
      <c r="K45" s="479" t="s">
        <v>319</v>
      </c>
      <c r="L45" s="460">
        <v>2504</v>
      </c>
      <c r="M45" s="362">
        <f t="shared" si="21"/>
        <v>1</v>
      </c>
      <c r="N45" s="460">
        <v>1947</v>
      </c>
      <c r="O45" s="362">
        <f t="shared" si="22"/>
        <v>1</v>
      </c>
      <c r="P45" s="363">
        <f t="shared" si="23"/>
        <v>-0.222444089456869</v>
      </c>
    </row>
    <row r="46" spans="3:16">
      <c r="C46" s="461" t="s">
        <v>329</v>
      </c>
      <c r="D46" s="460">
        <v>1050</v>
      </c>
      <c r="E46" s="362">
        <f t="shared" si="18"/>
        <v>0.41485578822599761</v>
      </c>
      <c r="F46" s="460">
        <v>1050</v>
      </c>
      <c r="G46" s="362">
        <f t="shared" si="19"/>
        <v>0.41932907348242809</v>
      </c>
      <c r="H46" s="363">
        <f t="shared" si="20"/>
        <v>0</v>
      </c>
      <c r="K46" s="461" t="s">
        <v>329</v>
      </c>
      <c r="L46" s="460">
        <v>1050</v>
      </c>
      <c r="M46" s="362">
        <f t="shared" si="21"/>
        <v>0.41932907348242809</v>
      </c>
      <c r="N46" s="460">
        <v>493</v>
      </c>
      <c r="O46" s="362">
        <f t="shared" si="22"/>
        <v>0.25321006676938879</v>
      </c>
      <c r="P46" s="363">
        <f t="shared" si="23"/>
        <v>-0.53047619047619043</v>
      </c>
    </row>
    <row r="47" spans="3:16">
      <c r="C47" s="461" t="s">
        <v>322</v>
      </c>
      <c r="D47" s="460">
        <v>580</v>
      </c>
      <c r="E47" s="362">
        <f t="shared" si="18"/>
        <v>0.22915843540102726</v>
      </c>
      <c r="F47" s="460">
        <v>580</v>
      </c>
      <c r="G47" s="362">
        <f t="shared" si="19"/>
        <v>0.23162939297124602</v>
      </c>
      <c r="H47" s="363">
        <f t="shared" si="20"/>
        <v>0</v>
      </c>
      <c r="K47" s="461" t="s">
        <v>322</v>
      </c>
      <c r="L47" s="460">
        <v>580</v>
      </c>
      <c r="M47" s="362">
        <f t="shared" si="21"/>
        <v>0.23162939297124602</v>
      </c>
      <c r="N47" s="460">
        <v>580</v>
      </c>
      <c r="O47" s="362">
        <f t="shared" si="22"/>
        <v>0.29789419619928093</v>
      </c>
      <c r="P47" s="363">
        <f t="shared" si="23"/>
        <v>0</v>
      </c>
    </row>
    <row r="48" spans="3:16">
      <c r="C48" s="461" t="s">
        <v>331</v>
      </c>
      <c r="D48" s="460">
        <v>674</v>
      </c>
      <c r="E48" s="362">
        <f t="shared" si="18"/>
        <v>0.26629790596602132</v>
      </c>
      <c r="F48" s="460">
        <v>674</v>
      </c>
      <c r="G48" s="362">
        <f t="shared" si="19"/>
        <v>0.26916932907348246</v>
      </c>
      <c r="H48" s="363">
        <f t="shared" si="20"/>
        <v>0</v>
      </c>
      <c r="K48" s="461" t="s">
        <v>331</v>
      </c>
      <c r="L48" s="460">
        <v>674</v>
      </c>
      <c r="M48" s="362">
        <f t="shared" si="21"/>
        <v>0.26916932907348246</v>
      </c>
      <c r="N48" s="460">
        <v>674</v>
      </c>
      <c r="O48" s="362">
        <f t="shared" si="22"/>
        <v>0.34617360041088857</v>
      </c>
      <c r="P48" s="363">
        <f t="shared" si="23"/>
        <v>0</v>
      </c>
    </row>
    <row r="49" spans="3:18" ht="15.75" thickBot="1">
      <c r="C49" s="461" t="s">
        <v>332</v>
      </c>
      <c r="D49" s="460">
        <v>227</v>
      </c>
      <c r="E49" s="362">
        <f t="shared" si="18"/>
        <v>8.9687870406953779E-2</v>
      </c>
      <c r="F49" s="460">
        <v>200</v>
      </c>
      <c r="G49" s="362">
        <f t="shared" si="19"/>
        <v>7.9872204472843447E-2</v>
      </c>
      <c r="H49" s="363">
        <f t="shared" si="20"/>
        <v>-0.11894273127753303</v>
      </c>
      <c r="K49" s="461" t="s">
        <v>332</v>
      </c>
      <c r="L49" s="460">
        <v>200</v>
      </c>
      <c r="M49" s="362">
        <f t="shared" si="21"/>
        <v>7.9872204472843447E-2</v>
      </c>
      <c r="N49" s="460">
        <v>200</v>
      </c>
      <c r="O49" s="362">
        <f t="shared" si="22"/>
        <v>0.1027221366204417</v>
      </c>
      <c r="P49" s="363">
        <f t="shared" si="23"/>
        <v>0</v>
      </c>
    </row>
    <row r="50" spans="3:18" ht="16.5" thickBot="1">
      <c r="C50" s="479" t="s">
        <v>324</v>
      </c>
      <c r="D50" s="460">
        <v>0</v>
      </c>
      <c r="E50" s="362">
        <f t="shared" si="18"/>
        <v>0</v>
      </c>
      <c r="F50" s="460">
        <v>0</v>
      </c>
      <c r="G50" s="362">
        <f t="shared" si="19"/>
        <v>0</v>
      </c>
      <c r="H50" s="363" t="s">
        <v>191</v>
      </c>
      <c r="K50" s="479" t="s">
        <v>324</v>
      </c>
      <c r="L50" s="460">
        <v>0</v>
      </c>
      <c r="M50" s="362">
        <f t="shared" si="21"/>
        <v>0</v>
      </c>
      <c r="N50" s="460">
        <v>0</v>
      </c>
      <c r="O50" s="362">
        <f t="shared" si="22"/>
        <v>0</v>
      </c>
      <c r="P50" s="363" t="s">
        <v>191</v>
      </c>
      <c r="R50" s="43" t="s">
        <v>102</v>
      </c>
    </row>
    <row r="51" spans="3:18" ht="23.25" customHeight="1" thickBot="1">
      <c r="C51" s="683" t="s">
        <v>325</v>
      </c>
      <c r="D51" s="684"/>
      <c r="E51" s="684"/>
      <c r="F51" s="684"/>
      <c r="G51" s="684"/>
      <c r="H51" s="685"/>
      <c r="K51" s="683" t="s">
        <v>325</v>
      </c>
      <c r="L51" s="684"/>
      <c r="M51" s="684"/>
      <c r="N51" s="684"/>
      <c r="O51" s="684"/>
      <c r="P51" s="685"/>
      <c r="R51" s="43" t="s">
        <v>103</v>
      </c>
    </row>
    <row r="54" spans="3:18" ht="24.75" customHeight="1">
      <c r="C54" s="665" t="s">
        <v>333</v>
      </c>
      <c r="D54" s="666"/>
      <c r="E54" s="666"/>
      <c r="F54" s="666"/>
      <c r="G54" s="666"/>
      <c r="H54" s="667"/>
      <c r="K54" s="665" t="s">
        <v>333</v>
      </c>
      <c r="L54" s="666"/>
      <c r="M54" s="666"/>
      <c r="N54" s="666"/>
      <c r="O54" s="666"/>
      <c r="P54" s="667"/>
    </row>
    <row r="55" spans="3:18" ht="24">
      <c r="C55" s="451"/>
      <c r="D55" s="377" t="str">
        <f>actualizaciones!$A$4</f>
        <v>I semestre 2009</v>
      </c>
      <c r="E55" s="452" t="s">
        <v>18</v>
      </c>
      <c r="F55" s="377" t="str">
        <f>actualizaciones!$B$4</f>
        <v>I semestre 2010</v>
      </c>
      <c r="G55" s="452" t="s">
        <v>18</v>
      </c>
      <c r="H55" s="453" t="s">
        <v>19</v>
      </c>
      <c r="K55" s="451"/>
      <c r="L55" s="377" t="str">
        <f>actualizaciones!$A$5</f>
        <v>II semestre 2009</v>
      </c>
      <c r="M55" s="452" t="s">
        <v>18</v>
      </c>
      <c r="N55" s="377" t="str">
        <f>actualizaciones!$B$5</f>
        <v>II semestre 2010</v>
      </c>
      <c r="O55" s="452" t="s">
        <v>18</v>
      </c>
      <c r="P55" s="453" t="s">
        <v>19</v>
      </c>
    </row>
    <row r="56" spans="3:18">
      <c r="C56" s="477" t="s">
        <v>318</v>
      </c>
      <c r="D56" s="458">
        <v>185142</v>
      </c>
      <c r="E56" s="355">
        <f>D56/$D$56</f>
        <v>1</v>
      </c>
      <c r="F56" s="458">
        <v>178697</v>
      </c>
      <c r="G56" s="355">
        <f>F56/$F$56</f>
        <v>1</v>
      </c>
      <c r="H56" s="478">
        <f>(F56-D56)/D56</f>
        <v>-3.4811117952706569E-2</v>
      </c>
      <c r="K56" s="477" t="s">
        <v>318</v>
      </c>
      <c r="L56" s="458">
        <v>181964</v>
      </c>
      <c r="M56" s="355">
        <f>L56/$L$56</f>
        <v>1</v>
      </c>
      <c r="N56" s="458">
        <v>175168</v>
      </c>
      <c r="O56" s="355">
        <f>N56/$N$56</f>
        <v>1</v>
      </c>
      <c r="P56" s="478">
        <f>($N$56-$L$56)/$L$56</f>
        <v>-3.7348046866413138E-2</v>
      </c>
    </row>
    <row r="57" spans="3:18">
      <c r="C57" s="479" t="s">
        <v>319</v>
      </c>
      <c r="D57" s="460">
        <v>88057</v>
      </c>
      <c r="E57" s="362">
        <f t="shared" ref="E57:E63" si="24">D57/$D$56</f>
        <v>0.47561871428417107</v>
      </c>
      <c r="F57" s="460">
        <v>86541</v>
      </c>
      <c r="G57" s="362">
        <f t="shared" ref="G57:G63" si="25">F57/$F$56</f>
        <v>0.48428904794148753</v>
      </c>
      <c r="H57" s="363">
        <f t="shared" ref="H57:H62" si="26">(F57-D57)/D57</f>
        <v>-1.7216121375926957E-2</v>
      </c>
      <c r="K57" s="479" t="s">
        <v>319</v>
      </c>
      <c r="L57" s="460">
        <v>87662</v>
      </c>
      <c r="M57" s="362">
        <f t="shared" ref="M57:M63" si="27">L57/$L$56</f>
        <v>0.48175463278450681</v>
      </c>
      <c r="N57" s="460">
        <v>85983</v>
      </c>
      <c r="O57" s="362">
        <f t="shared" ref="O57:O63" si="28">N57/$N$56</f>
        <v>0.4908602027767629</v>
      </c>
      <c r="P57" s="363">
        <f>($N$57-$L$57)/$L$57</f>
        <v>-1.9153110811982389E-2</v>
      </c>
    </row>
    <row r="58" spans="3:18">
      <c r="C58" s="461" t="s">
        <v>320</v>
      </c>
      <c r="D58" s="460">
        <v>11652</v>
      </c>
      <c r="E58" s="362">
        <f t="shared" si="24"/>
        <v>6.2935476553132197E-2</v>
      </c>
      <c r="F58" s="460">
        <v>11676</v>
      </c>
      <c r="G58" s="362">
        <f t="shared" si="25"/>
        <v>6.5339653155900776E-2</v>
      </c>
      <c r="H58" s="363">
        <f t="shared" si="26"/>
        <v>2.0597322348094747E-3</v>
      </c>
      <c r="K58" s="461" t="s">
        <v>320</v>
      </c>
      <c r="L58" s="460">
        <v>11652</v>
      </c>
      <c r="M58" s="362">
        <f t="shared" si="27"/>
        <v>6.4034644215339304E-2</v>
      </c>
      <c r="N58" s="460">
        <v>11353</v>
      </c>
      <c r="O58" s="362">
        <f t="shared" si="28"/>
        <v>6.481206613080015E-2</v>
      </c>
      <c r="P58" s="363">
        <f>($N$58-$L$58)/$L$58</f>
        <v>-2.5660830758668041E-2</v>
      </c>
    </row>
    <row r="59" spans="3:18">
      <c r="C59" s="461" t="s">
        <v>321</v>
      </c>
      <c r="D59" s="460">
        <v>52199</v>
      </c>
      <c r="E59" s="362">
        <f t="shared" si="24"/>
        <v>0.28194034848926769</v>
      </c>
      <c r="F59" s="460">
        <v>52066</v>
      </c>
      <c r="G59" s="362">
        <f t="shared" si="25"/>
        <v>0.29136471233428651</v>
      </c>
      <c r="H59" s="363">
        <f t="shared" si="26"/>
        <v>-2.5479415314469626E-3</v>
      </c>
      <c r="K59" s="461" t="s">
        <v>321</v>
      </c>
      <c r="L59" s="460">
        <v>52511</v>
      </c>
      <c r="M59" s="362">
        <f t="shared" si="27"/>
        <v>0.28857905959420543</v>
      </c>
      <c r="N59" s="460">
        <v>52066</v>
      </c>
      <c r="O59" s="362">
        <f t="shared" si="28"/>
        <v>0.29723465473145783</v>
      </c>
      <c r="P59" s="363">
        <f>($N$59-$L$59)/$L$59</f>
        <v>-8.4744148845003909E-3</v>
      </c>
    </row>
    <row r="60" spans="3:18">
      <c r="C60" s="461" t="s">
        <v>322</v>
      </c>
      <c r="D60" s="460">
        <v>20890</v>
      </c>
      <c r="E60" s="362">
        <f t="shared" si="24"/>
        <v>0.1128323124952739</v>
      </c>
      <c r="F60" s="460">
        <v>19615</v>
      </c>
      <c r="G60" s="362">
        <f t="shared" si="25"/>
        <v>0.10976681197781719</v>
      </c>
      <c r="H60" s="363">
        <f t="shared" si="26"/>
        <v>-6.1033987553853516E-2</v>
      </c>
      <c r="K60" s="461" t="s">
        <v>322</v>
      </c>
      <c r="L60" s="460">
        <v>20315</v>
      </c>
      <c r="M60" s="362">
        <f t="shared" si="27"/>
        <v>0.11164296234419996</v>
      </c>
      <c r="N60" s="460">
        <v>19371</v>
      </c>
      <c r="O60" s="362">
        <f t="shared" si="28"/>
        <v>0.11058526671538181</v>
      </c>
      <c r="P60" s="363">
        <f>($N$60-$L$60)/$L$60</f>
        <v>-4.6468126999753875E-2</v>
      </c>
    </row>
    <row r="61" spans="3:18">
      <c r="C61" s="461" t="s">
        <v>331</v>
      </c>
      <c r="D61" s="460">
        <v>2234</v>
      </c>
      <c r="E61" s="362">
        <f t="shared" si="24"/>
        <v>1.2066413887718615E-2</v>
      </c>
      <c r="F61" s="460">
        <v>2185</v>
      </c>
      <c r="G61" s="362">
        <f t="shared" si="25"/>
        <v>1.2227401691130797E-2</v>
      </c>
      <c r="H61" s="363">
        <f t="shared" si="26"/>
        <v>-2.1933751119068933E-2</v>
      </c>
      <c r="K61" s="461" t="s">
        <v>331</v>
      </c>
      <c r="L61" s="460">
        <v>2185</v>
      </c>
      <c r="M61" s="362">
        <f t="shared" si="27"/>
        <v>1.2007869688509814E-2</v>
      </c>
      <c r="N61" s="460">
        <v>2185</v>
      </c>
      <c r="O61" s="362">
        <f t="shared" si="28"/>
        <v>1.247373949579832E-2</v>
      </c>
      <c r="P61" s="363">
        <f>($N$61-$L$61)/$L$61</f>
        <v>0</v>
      </c>
    </row>
    <row r="62" spans="3:18">
      <c r="C62" s="461" t="s">
        <v>332</v>
      </c>
      <c r="D62" s="460">
        <v>1082</v>
      </c>
      <c r="E62" s="362">
        <f t="shared" si="24"/>
        <v>5.8441628587786671E-3</v>
      </c>
      <c r="F62" s="460">
        <v>999</v>
      </c>
      <c r="G62" s="362">
        <f t="shared" si="25"/>
        <v>5.5904687823522502E-3</v>
      </c>
      <c r="H62" s="363">
        <f t="shared" si="26"/>
        <v>-7.6709796672828096E-2</v>
      </c>
      <c r="K62" s="461" t="s">
        <v>332</v>
      </c>
      <c r="L62" s="460">
        <v>999</v>
      </c>
      <c r="M62" s="362">
        <f t="shared" si="27"/>
        <v>5.4900969422523134E-3</v>
      </c>
      <c r="N62" s="460">
        <v>1008</v>
      </c>
      <c r="O62" s="362">
        <f t="shared" si="28"/>
        <v>5.7544757033248083E-3</v>
      </c>
      <c r="P62" s="363">
        <f>($N$62-$L$62)/$L$62</f>
        <v>9.0090090090090089E-3</v>
      </c>
    </row>
    <row r="63" spans="3:18">
      <c r="C63" s="479" t="s">
        <v>324</v>
      </c>
      <c r="D63" s="460">
        <v>97085</v>
      </c>
      <c r="E63" s="362">
        <f t="shared" si="24"/>
        <v>0.52438128571582898</v>
      </c>
      <c r="F63" s="460">
        <v>92156</v>
      </c>
      <c r="G63" s="362">
        <f t="shared" si="25"/>
        <v>0.51571095205851247</v>
      </c>
      <c r="H63" s="363">
        <f>(F63-D63)/D63</f>
        <v>-5.0769943863624656E-2</v>
      </c>
      <c r="K63" s="479" t="s">
        <v>324</v>
      </c>
      <c r="L63" s="460">
        <v>94302</v>
      </c>
      <c r="M63" s="362">
        <f t="shared" si="27"/>
        <v>0.51824536721549319</v>
      </c>
      <c r="N63" s="460">
        <v>89185</v>
      </c>
      <c r="O63" s="362">
        <f t="shared" si="28"/>
        <v>0.5091397972232371</v>
      </c>
      <c r="P63" s="363">
        <f>($N$63-$L$63)/$L$63</f>
        <v>-5.4261839621641113E-2</v>
      </c>
    </row>
    <row r="64" spans="3:18" ht="24.75" customHeight="1">
      <c r="C64" s="683" t="s">
        <v>325</v>
      </c>
      <c r="D64" s="684"/>
      <c r="E64" s="684"/>
      <c r="F64" s="684"/>
      <c r="G64" s="684"/>
      <c r="H64" s="685"/>
      <c r="K64" s="683" t="s">
        <v>325</v>
      </c>
      <c r="L64" s="684"/>
      <c r="M64" s="684"/>
      <c r="N64" s="684"/>
      <c r="O64" s="684"/>
      <c r="P64" s="685"/>
    </row>
    <row r="66" spans="3:17" ht="43.5" customHeight="1">
      <c r="C66" s="686" t="s">
        <v>334</v>
      </c>
      <c r="D66" s="687"/>
      <c r="E66" s="687"/>
      <c r="F66" s="687"/>
      <c r="G66" s="687"/>
      <c r="H66" s="687"/>
      <c r="I66" s="687"/>
      <c r="K66" s="686" t="s">
        <v>334</v>
      </c>
      <c r="L66" s="687"/>
      <c r="M66" s="687"/>
      <c r="N66" s="687"/>
      <c r="O66" s="687"/>
      <c r="P66" s="687"/>
      <c r="Q66" s="687"/>
    </row>
    <row r="67" spans="3:17" ht="24">
      <c r="C67" s="451"/>
      <c r="D67" s="377" t="s">
        <v>74</v>
      </c>
      <c r="E67" s="377" t="s">
        <v>288</v>
      </c>
      <c r="F67" s="481" t="s">
        <v>19</v>
      </c>
      <c r="G67" s="377" t="s">
        <v>234</v>
      </c>
      <c r="H67" s="377" t="s">
        <v>288</v>
      </c>
      <c r="I67" s="481" t="s">
        <v>19</v>
      </c>
      <c r="K67" s="451"/>
      <c r="L67" s="377" t="s">
        <v>74</v>
      </c>
      <c r="M67" s="377" t="s">
        <v>288</v>
      </c>
      <c r="N67" s="481" t="s">
        <v>19</v>
      </c>
      <c r="O67" s="377" t="s">
        <v>234</v>
      </c>
      <c r="P67" s="377" t="s">
        <v>288</v>
      </c>
      <c r="Q67" s="481" t="s">
        <v>19</v>
      </c>
    </row>
    <row r="68" spans="3:17">
      <c r="C68" s="477" t="s">
        <v>318</v>
      </c>
      <c r="D68" s="458">
        <v>53697</v>
      </c>
      <c r="E68" s="482">
        <f t="shared" ref="E68:E73" si="29">F21-D21</f>
        <v>-1768</v>
      </c>
      <c r="F68" s="478">
        <f>($N$21-$L$21)/$L$21</f>
        <v>-2.4334614747916934E-2</v>
      </c>
      <c r="G68" s="458">
        <v>178697</v>
      </c>
      <c r="H68" s="482">
        <f t="shared" ref="H68:H75" si="30">F56-D56</f>
        <v>-6445</v>
      </c>
      <c r="I68" s="478">
        <f>F56/D56-1</f>
        <v>-3.4811117952706527E-2</v>
      </c>
      <c r="K68" s="477" t="s">
        <v>318</v>
      </c>
      <c r="L68" s="458">
        <v>53044</v>
      </c>
      <c r="M68" s="482">
        <f t="shared" ref="M68:M73" si="31">N21-L21</f>
        <v>-1323</v>
      </c>
      <c r="N68" s="478">
        <f>($N$21-$L$21)/$L$21</f>
        <v>-2.4334614747916934E-2</v>
      </c>
      <c r="O68" s="458">
        <v>175168</v>
      </c>
      <c r="P68" s="482">
        <f t="shared" ref="P68:P75" si="32">N56-L56</f>
        <v>-6796</v>
      </c>
      <c r="Q68" s="478">
        <f>N56/L56-1</f>
        <v>-3.7348046866413132E-2</v>
      </c>
    </row>
    <row r="69" spans="3:17">
      <c r="C69" s="479" t="s">
        <v>319</v>
      </c>
      <c r="D69" s="460">
        <v>20363</v>
      </c>
      <c r="E69" s="483">
        <f t="shared" si="29"/>
        <v>71</v>
      </c>
      <c r="F69" s="363">
        <f>($N$22-$L$22)/$L$22</f>
        <v>4.7440205574224154E-3</v>
      </c>
      <c r="G69" s="460">
        <v>86541</v>
      </c>
      <c r="H69" s="483">
        <f t="shared" si="30"/>
        <v>-1516</v>
      </c>
      <c r="I69" s="363">
        <f t="shared" ref="I69:I75" si="33">F57/D57-1</f>
        <v>-1.7216121375926985E-2</v>
      </c>
      <c r="K69" s="479" t="s">
        <v>319</v>
      </c>
      <c r="L69" s="460">
        <v>20332</v>
      </c>
      <c r="M69" s="483">
        <f t="shared" si="31"/>
        <v>96</v>
      </c>
      <c r="N69" s="363">
        <f>($N$22-$L$22)/$L$22</f>
        <v>4.7440205574224154E-3</v>
      </c>
      <c r="O69" s="460">
        <v>85983</v>
      </c>
      <c r="P69" s="483">
        <f t="shared" si="32"/>
        <v>-1679</v>
      </c>
      <c r="Q69" s="363">
        <f t="shared" ref="Q69:Q75" si="34">N57/L57-1</f>
        <v>-1.9153110811982343E-2</v>
      </c>
    </row>
    <row r="70" spans="3:17">
      <c r="C70" s="461" t="s">
        <v>320</v>
      </c>
      <c r="D70" s="460">
        <v>2483</v>
      </c>
      <c r="E70" s="483">
        <f t="shared" si="29"/>
        <v>0</v>
      </c>
      <c r="F70" s="376">
        <f>F23/D23-1</f>
        <v>0</v>
      </c>
      <c r="G70" s="460">
        <v>11676</v>
      </c>
      <c r="H70" s="483">
        <f t="shared" si="30"/>
        <v>24</v>
      </c>
      <c r="I70" s="363">
        <f>F58/D58-1</f>
        <v>2.059732234809486E-3</v>
      </c>
      <c r="K70" s="461" t="s">
        <v>320</v>
      </c>
      <c r="L70" s="460">
        <v>2483</v>
      </c>
      <c r="M70" s="483">
        <f t="shared" si="31"/>
        <v>0</v>
      </c>
      <c r="N70" s="376">
        <f>N23/L23-1</f>
        <v>0</v>
      </c>
      <c r="O70" s="460">
        <v>11353</v>
      </c>
      <c r="P70" s="483">
        <f t="shared" si="32"/>
        <v>-299</v>
      </c>
      <c r="Q70" s="363">
        <f t="shared" si="34"/>
        <v>-2.5660830758667985E-2</v>
      </c>
    </row>
    <row r="71" spans="3:17">
      <c r="C71" s="461" t="s">
        <v>321</v>
      </c>
      <c r="D71" s="460">
        <v>10650</v>
      </c>
      <c r="E71" s="483">
        <f t="shared" si="29"/>
        <v>127</v>
      </c>
      <c r="F71" s="376">
        <f t="shared" ref="F71:F72" si="35">F24/D24-1</f>
        <v>1.2068801672526774E-2</v>
      </c>
      <c r="G71" s="460">
        <v>52066</v>
      </c>
      <c r="H71" s="483">
        <f t="shared" si="30"/>
        <v>-133</v>
      </c>
      <c r="I71" s="363">
        <f t="shared" si="33"/>
        <v>-2.5479415314469955E-3</v>
      </c>
      <c r="K71" s="461" t="s">
        <v>321</v>
      </c>
      <c r="L71" s="460">
        <v>10650</v>
      </c>
      <c r="M71" s="483">
        <f t="shared" si="31"/>
        <v>127</v>
      </c>
      <c r="N71" s="376">
        <f t="shared" ref="N71:N72" si="36">N24/L24-1</f>
        <v>1.2068801672526774E-2</v>
      </c>
      <c r="O71" s="460">
        <v>52066</v>
      </c>
      <c r="P71" s="483">
        <f t="shared" si="32"/>
        <v>-445</v>
      </c>
      <c r="Q71" s="363">
        <f t="shared" si="34"/>
        <v>-8.474414884500403E-3</v>
      </c>
    </row>
    <row r="72" spans="3:17">
      <c r="C72" s="461" t="s">
        <v>322</v>
      </c>
      <c r="D72" s="460">
        <v>6683</v>
      </c>
      <c r="E72" s="483">
        <f t="shared" si="29"/>
        <v>0</v>
      </c>
      <c r="F72" s="376">
        <f t="shared" si="35"/>
        <v>0</v>
      </c>
      <c r="G72" s="460">
        <v>19615</v>
      </c>
      <c r="H72" s="483">
        <f t="shared" si="30"/>
        <v>-1275</v>
      </c>
      <c r="I72" s="363">
        <f t="shared" si="33"/>
        <v>-6.1033987553853475E-2</v>
      </c>
      <c r="K72" s="461" t="s">
        <v>322</v>
      </c>
      <c r="L72" s="460">
        <v>6683</v>
      </c>
      <c r="M72" s="483">
        <f t="shared" si="31"/>
        <v>0</v>
      </c>
      <c r="N72" s="376">
        <f t="shared" si="36"/>
        <v>0</v>
      </c>
      <c r="O72" s="460">
        <v>19371</v>
      </c>
      <c r="P72" s="483">
        <f t="shared" si="32"/>
        <v>-944</v>
      </c>
      <c r="Q72" s="363">
        <f t="shared" si="34"/>
        <v>-4.6468126999753889E-2</v>
      </c>
    </row>
    <row r="73" spans="3:17">
      <c r="C73" s="461" t="s">
        <v>331</v>
      </c>
      <c r="D73" s="688">
        <v>547</v>
      </c>
      <c r="E73" s="688">
        <f t="shared" si="29"/>
        <v>-56</v>
      </c>
      <c r="F73" s="652">
        <f>F26/D26-1</f>
        <v>-9.2868988391376472E-2</v>
      </c>
      <c r="G73" s="460">
        <v>2185</v>
      </c>
      <c r="H73" s="483">
        <f t="shared" si="30"/>
        <v>-49</v>
      </c>
      <c r="I73" s="363">
        <f t="shared" si="33"/>
        <v>-2.1933751119068923E-2</v>
      </c>
      <c r="K73" s="461" t="s">
        <v>331</v>
      </c>
      <c r="L73" s="688">
        <v>516</v>
      </c>
      <c r="M73" s="688">
        <f t="shared" si="31"/>
        <v>-31</v>
      </c>
      <c r="N73" s="652">
        <f>N26/L26-1</f>
        <v>-5.6672760511882969E-2</v>
      </c>
      <c r="O73" s="460">
        <v>2185</v>
      </c>
      <c r="P73" s="483">
        <f t="shared" si="32"/>
        <v>0</v>
      </c>
      <c r="Q73" s="363">
        <f t="shared" si="34"/>
        <v>0</v>
      </c>
    </row>
    <row r="74" spans="3:17">
      <c r="C74" s="461" t="s">
        <v>332</v>
      </c>
      <c r="D74" s="688"/>
      <c r="E74" s="688" t="e">
        <f t="shared" ref="E74" si="37">#REF!-#REF!</f>
        <v>#REF!</v>
      </c>
      <c r="F74" s="652"/>
      <c r="G74" s="460">
        <v>999</v>
      </c>
      <c r="H74" s="483">
        <f t="shared" si="30"/>
        <v>-83</v>
      </c>
      <c r="I74" s="363">
        <f t="shared" si="33"/>
        <v>-7.6709796672828068E-2</v>
      </c>
      <c r="K74" s="461" t="s">
        <v>332</v>
      </c>
      <c r="L74" s="688"/>
      <c r="M74" s="688">
        <f>F27-D27</f>
        <v>-1839</v>
      </c>
      <c r="N74" s="652"/>
      <c r="O74" s="460">
        <v>1008</v>
      </c>
      <c r="P74" s="483">
        <f t="shared" si="32"/>
        <v>9</v>
      </c>
      <c r="Q74" s="363">
        <f t="shared" si="34"/>
        <v>9.009009009008917E-3</v>
      </c>
    </row>
    <row r="75" spans="3:17">
      <c r="C75" s="479" t="s">
        <v>324</v>
      </c>
      <c r="D75" s="460">
        <v>30575</v>
      </c>
      <c r="E75" s="460">
        <f>F27-D27</f>
        <v>-1839</v>
      </c>
      <c r="F75" s="363">
        <f>F27/D27-1</f>
        <v>-5.2284422710601852E-2</v>
      </c>
      <c r="G75" s="460">
        <v>92156</v>
      </c>
      <c r="H75" s="483">
        <f t="shared" si="30"/>
        <v>-4929</v>
      </c>
      <c r="I75" s="363">
        <f t="shared" si="33"/>
        <v>-5.0769943863624656E-2</v>
      </c>
      <c r="K75" s="479" t="s">
        <v>324</v>
      </c>
      <c r="L75" s="460">
        <v>29925</v>
      </c>
      <c r="M75" s="460">
        <f>N27-L27</f>
        <v>-1419</v>
      </c>
      <c r="N75" s="363">
        <f>N27/L27-1</f>
        <v>-4.1575107673376133E-2</v>
      </c>
      <c r="O75" s="460">
        <v>89185</v>
      </c>
      <c r="P75" s="483">
        <f t="shared" si="32"/>
        <v>-5117</v>
      </c>
      <c r="Q75" s="363">
        <f t="shared" si="34"/>
        <v>-5.4261839621641106E-2</v>
      </c>
    </row>
    <row r="76" spans="3:17">
      <c r="C76" s="683" t="s">
        <v>325</v>
      </c>
      <c r="D76" s="684"/>
      <c r="E76" s="684"/>
      <c r="F76" s="684"/>
      <c r="G76" s="684"/>
      <c r="H76" s="684"/>
      <c r="I76" s="685"/>
      <c r="K76" s="683" t="s">
        <v>325</v>
      </c>
      <c r="L76" s="684"/>
      <c r="M76" s="684"/>
      <c r="N76" s="684"/>
      <c r="O76" s="684"/>
      <c r="P76" s="684"/>
      <c r="Q76" s="685"/>
    </row>
  </sheetData>
  <mergeCells count="30">
    <mergeCell ref="C76:I76"/>
    <mergeCell ref="K76:Q76"/>
    <mergeCell ref="C64:H64"/>
    <mergeCell ref="K64:P64"/>
    <mergeCell ref="C66:I66"/>
    <mergeCell ref="K66:Q66"/>
    <mergeCell ref="D73:D74"/>
    <mergeCell ref="E73:E74"/>
    <mergeCell ref="F73:F74"/>
    <mergeCell ref="L73:L74"/>
    <mergeCell ref="M73:M74"/>
    <mergeCell ref="N73:N74"/>
    <mergeCell ref="C42:H42"/>
    <mergeCell ref="K42:P42"/>
    <mergeCell ref="C51:H51"/>
    <mergeCell ref="K51:P51"/>
    <mergeCell ref="C54:H54"/>
    <mergeCell ref="K54:P54"/>
    <mergeCell ref="C28:H28"/>
    <mergeCell ref="K28:P28"/>
    <mergeCell ref="C31:H31"/>
    <mergeCell ref="K31:P31"/>
    <mergeCell ref="C39:H39"/>
    <mergeCell ref="K39:P39"/>
    <mergeCell ref="C6:H6"/>
    <mergeCell ref="K6:P6"/>
    <mergeCell ref="C15:H15"/>
    <mergeCell ref="K15:P15"/>
    <mergeCell ref="C19:H19"/>
    <mergeCell ref="K19:P19"/>
  </mergeCells>
  <hyperlinks>
    <hyperlink ref="R15" location="'Gráfica plazas estim tipo categ'!A1" tooltip="Ir a gráfica" display="Gráfica"/>
    <hyperlink ref="R16" location="'Gráfica distrib plazas est tipo'!A1" tooltip="Ir a gráfica" display="Gráfica"/>
    <hyperlink ref="R50" location="'Gráfica plazas estim tipo categ'!A1" tooltip="Ir a gráfica" display="Gráfica"/>
    <hyperlink ref="R51" location="'Gráfica distrib plazas est tipo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rowBreaks count="2" manualBreakCount="2">
    <brk id="31" min="2" max="8" man="1"/>
    <brk id="89" min="2" max="8" man="1"/>
  </rowBreaks>
  <drawing r:id="rId2"/>
  <legacyDrawingHF r:id="rId3"/>
</worksheet>
</file>

<file path=xl/worksheets/sheet87.xml><?xml version="1.0" encoding="utf-8"?>
<worksheet xmlns="http://schemas.openxmlformats.org/spreadsheetml/2006/main" xmlns:r="http://schemas.openxmlformats.org/officeDocument/2006/relationships">
  <sheetPr codeName="Hoja65">
    <tabColor rgb="FF000099"/>
    <pageSetUpPr autoPageBreaks="0" fitToPage="1"/>
  </sheetPr>
  <dimension ref="B22:T59"/>
  <sheetViews>
    <sheetView showGridLines="0" showRowColHeaders="0" showOutlineSymbols="0" topLeftCell="E1" zoomScaleNormal="100" workbookViewId="0">
      <selection activeCell="T25" sqref="T25"/>
    </sheetView>
  </sheetViews>
  <sheetFormatPr baseColWidth="10" defaultRowHeight="12.75"/>
  <cols>
    <col min="1" max="1" width="15.7109375" style="129" customWidth="1"/>
    <col min="2" max="8" width="11.42578125" style="129"/>
    <col min="9" max="9" width="12.5703125" style="129" customWidth="1"/>
    <col min="10" max="256" width="11.42578125" style="129"/>
    <col min="257" max="257" width="15.7109375" style="129" customWidth="1"/>
    <col min="258" max="264" width="11.42578125" style="129"/>
    <col min="265" max="265" width="12.5703125" style="129" customWidth="1"/>
    <col min="266" max="512" width="11.42578125" style="129"/>
    <col min="513" max="513" width="15.7109375" style="129" customWidth="1"/>
    <col min="514" max="520" width="11.42578125" style="129"/>
    <col min="521" max="521" width="12.5703125" style="129" customWidth="1"/>
    <col min="522" max="768" width="11.42578125" style="129"/>
    <col min="769" max="769" width="15.7109375" style="129" customWidth="1"/>
    <col min="770" max="776" width="11.42578125" style="129"/>
    <col min="777" max="777" width="12.5703125" style="129" customWidth="1"/>
    <col min="778" max="1024" width="11.42578125" style="129"/>
    <col min="1025" max="1025" width="15.7109375" style="129" customWidth="1"/>
    <col min="1026" max="1032" width="11.42578125" style="129"/>
    <col min="1033" max="1033" width="12.5703125" style="129" customWidth="1"/>
    <col min="1034" max="1280" width="11.42578125" style="129"/>
    <col min="1281" max="1281" width="15.7109375" style="129" customWidth="1"/>
    <col min="1282" max="1288" width="11.42578125" style="129"/>
    <col min="1289" max="1289" width="12.5703125" style="129" customWidth="1"/>
    <col min="1290" max="1536" width="11.42578125" style="129"/>
    <col min="1537" max="1537" width="15.7109375" style="129" customWidth="1"/>
    <col min="1538" max="1544" width="11.42578125" style="129"/>
    <col min="1545" max="1545" width="12.5703125" style="129" customWidth="1"/>
    <col min="1546" max="1792" width="11.42578125" style="129"/>
    <col min="1793" max="1793" width="15.7109375" style="129" customWidth="1"/>
    <col min="1794" max="1800" width="11.42578125" style="129"/>
    <col min="1801" max="1801" width="12.5703125" style="129" customWidth="1"/>
    <col min="1802" max="2048" width="11.42578125" style="129"/>
    <col min="2049" max="2049" width="15.7109375" style="129" customWidth="1"/>
    <col min="2050" max="2056" width="11.42578125" style="129"/>
    <col min="2057" max="2057" width="12.5703125" style="129" customWidth="1"/>
    <col min="2058" max="2304" width="11.42578125" style="129"/>
    <col min="2305" max="2305" width="15.7109375" style="129" customWidth="1"/>
    <col min="2306" max="2312" width="11.42578125" style="129"/>
    <col min="2313" max="2313" width="12.5703125" style="129" customWidth="1"/>
    <col min="2314" max="2560" width="11.42578125" style="129"/>
    <col min="2561" max="2561" width="15.7109375" style="129" customWidth="1"/>
    <col min="2562" max="2568" width="11.42578125" style="129"/>
    <col min="2569" max="2569" width="12.5703125" style="129" customWidth="1"/>
    <col min="2570" max="2816" width="11.42578125" style="129"/>
    <col min="2817" max="2817" width="15.7109375" style="129" customWidth="1"/>
    <col min="2818" max="2824" width="11.42578125" style="129"/>
    <col min="2825" max="2825" width="12.5703125" style="129" customWidth="1"/>
    <col min="2826" max="3072" width="11.42578125" style="129"/>
    <col min="3073" max="3073" width="15.7109375" style="129" customWidth="1"/>
    <col min="3074" max="3080" width="11.42578125" style="129"/>
    <col min="3081" max="3081" width="12.5703125" style="129" customWidth="1"/>
    <col min="3082" max="3328" width="11.42578125" style="129"/>
    <col min="3329" max="3329" width="15.7109375" style="129" customWidth="1"/>
    <col min="3330" max="3336" width="11.42578125" style="129"/>
    <col min="3337" max="3337" width="12.5703125" style="129" customWidth="1"/>
    <col min="3338" max="3584" width="11.42578125" style="129"/>
    <col min="3585" max="3585" width="15.7109375" style="129" customWidth="1"/>
    <col min="3586" max="3592" width="11.42578125" style="129"/>
    <col min="3593" max="3593" width="12.5703125" style="129" customWidth="1"/>
    <col min="3594" max="3840" width="11.42578125" style="129"/>
    <col min="3841" max="3841" width="15.7109375" style="129" customWidth="1"/>
    <col min="3842" max="3848" width="11.42578125" style="129"/>
    <col min="3849" max="3849" width="12.5703125" style="129" customWidth="1"/>
    <col min="3850" max="4096" width="11.42578125" style="129"/>
    <col min="4097" max="4097" width="15.7109375" style="129" customWidth="1"/>
    <col min="4098" max="4104" width="11.42578125" style="129"/>
    <col min="4105" max="4105" width="12.5703125" style="129" customWidth="1"/>
    <col min="4106" max="4352" width="11.42578125" style="129"/>
    <col min="4353" max="4353" width="15.7109375" style="129" customWidth="1"/>
    <col min="4354" max="4360" width="11.42578125" style="129"/>
    <col min="4361" max="4361" width="12.5703125" style="129" customWidth="1"/>
    <col min="4362" max="4608" width="11.42578125" style="129"/>
    <col min="4609" max="4609" width="15.7109375" style="129" customWidth="1"/>
    <col min="4610" max="4616" width="11.42578125" style="129"/>
    <col min="4617" max="4617" width="12.5703125" style="129" customWidth="1"/>
    <col min="4618" max="4864" width="11.42578125" style="129"/>
    <col min="4865" max="4865" width="15.7109375" style="129" customWidth="1"/>
    <col min="4866" max="4872" width="11.42578125" style="129"/>
    <col min="4873" max="4873" width="12.5703125" style="129" customWidth="1"/>
    <col min="4874" max="5120" width="11.42578125" style="129"/>
    <col min="5121" max="5121" width="15.7109375" style="129" customWidth="1"/>
    <col min="5122" max="5128" width="11.42578125" style="129"/>
    <col min="5129" max="5129" width="12.5703125" style="129" customWidth="1"/>
    <col min="5130" max="5376" width="11.42578125" style="129"/>
    <col min="5377" max="5377" width="15.7109375" style="129" customWidth="1"/>
    <col min="5378" max="5384" width="11.42578125" style="129"/>
    <col min="5385" max="5385" width="12.5703125" style="129" customWidth="1"/>
    <col min="5386" max="5632" width="11.42578125" style="129"/>
    <col min="5633" max="5633" width="15.7109375" style="129" customWidth="1"/>
    <col min="5634" max="5640" width="11.42578125" style="129"/>
    <col min="5641" max="5641" width="12.5703125" style="129" customWidth="1"/>
    <col min="5642" max="5888" width="11.42578125" style="129"/>
    <col min="5889" max="5889" width="15.7109375" style="129" customWidth="1"/>
    <col min="5890" max="5896" width="11.42578125" style="129"/>
    <col min="5897" max="5897" width="12.5703125" style="129" customWidth="1"/>
    <col min="5898" max="6144" width="11.42578125" style="129"/>
    <col min="6145" max="6145" width="15.7109375" style="129" customWidth="1"/>
    <col min="6146" max="6152" width="11.42578125" style="129"/>
    <col min="6153" max="6153" width="12.5703125" style="129" customWidth="1"/>
    <col min="6154" max="6400" width="11.42578125" style="129"/>
    <col min="6401" max="6401" width="15.7109375" style="129" customWidth="1"/>
    <col min="6402" max="6408" width="11.42578125" style="129"/>
    <col min="6409" max="6409" width="12.5703125" style="129" customWidth="1"/>
    <col min="6410" max="6656" width="11.42578125" style="129"/>
    <col min="6657" max="6657" width="15.7109375" style="129" customWidth="1"/>
    <col min="6658" max="6664" width="11.42578125" style="129"/>
    <col min="6665" max="6665" width="12.5703125" style="129" customWidth="1"/>
    <col min="6666" max="6912" width="11.42578125" style="129"/>
    <col min="6913" max="6913" width="15.7109375" style="129" customWidth="1"/>
    <col min="6914" max="6920" width="11.42578125" style="129"/>
    <col min="6921" max="6921" width="12.5703125" style="129" customWidth="1"/>
    <col min="6922" max="7168" width="11.42578125" style="129"/>
    <col min="7169" max="7169" width="15.7109375" style="129" customWidth="1"/>
    <col min="7170" max="7176" width="11.42578125" style="129"/>
    <col min="7177" max="7177" width="12.5703125" style="129" customWidth="1"/>
    <col min="7178" max="7424" width="11.42578125" style="129"/>
    <col min="7425" max="7425" width="15.7109375" style="129" customWidth="1"/>
    <col min="7426" max="7432" width="11.42578125" style="129"/>
    <col min="7433" max="7433" width="12.5703125" style="129" customWidth="1"/>
    <col min="7434" max="7680" width="11.42578125" style="129"/>
    <col min="7681" max="7681" width="15.7109375" style="129" customWidth="1"/>
    <col min="7682" max="7688" width="11.42578125" style="129"/>
    <col min="7689" max="7689" width="12.5703125" style="129" customWidth="1"/>
    <col min="7690" max="7936" width="11.42578125" style="129"/>
    <col min="7937" max="7937" width="15.7109375" style="129" customWidth="1"/>
    <col min="7938" max="7944" width="11.42578125" style="129"/>
    <col min="7945" max="7945" width="12.5703125" style="129" customWidth="1"/>
    <col min="7946" max="8192" width="11.42578125" style="129"/>
    <col min="8193" max="8193" width="15.7109375" style="129" customWidth="1"/>
    <col min="8194" max="8200" width="11.42578125" style="129"/>
    <col min="8201" max="8201" width="12.5703125" style="129" customWidth="1"/>
    <col min="8202" max="8448" width="11.42578125" style="129"/>
    <col min="8449" max="8449" width="15.7109375" style="129" customWidth="1"/>
    <col min="8450" max="8456" width="11.42578125" style="129"/>
    <col min="8457" max="8457" width="12.5703125" style="129" customWidth="1"/>
    <col min="8458" max="8704" width="11.42578125" style="129"/>
    <col min="8705" max="8705" width="15.7109375" style="129" customWidth="1"/>
    <col min="8706" max="8712" width="11.42578125" style="129"/>
    <col min="8713" max="8713" width="12.5703125" style="129" customWidth="1"/>
    <col min="8714" max="8960" width="11.42578125" style="129"/>
    <col min="8961" max="8961" width="15.7109375" style="129" customWidth="1"/>
    <col min="8962" max="8968" width="11.42578125" style="129"/>
    <col min="8969" max="8969" width="12.5703125" style="129" customWidth="1"/>
    <col min="8970" max="9216" width="11.42578125" style="129"/>
    <col min="9217" max="9217" width="15.7109375" style="129" customWidth="1"/>
    <col min="9218" max="9224" width="11.42578125" style="129"/>
    <col min="9225" max="9225" width="12.5703125" style="129" customWidth="1"/>
    <col min="9226" max="9472" width="11.42578125" style="129"/>
    <col min="9473" max="9473" width="15.7109375" style="129" customWidth="1"/>
    <col min="9474" max="9480" width="11.42578125" style="129"/>
    <col min="9481" max="9481" width="12.5703125" style="129" customWidth="1"/>
    <col min="9482" max="9728" width="11.42578125" style="129"/>
    <col min="9729" max="9729" width="15.7109375" style="129" customWidth="1"/>
    <col min="9730" max="9736" width="11.42578125" style="129"/>
    <col min="9737" max="9737" width="12.5703125" style="129" customWidth="1"/>
    <col min="9738" max="9984" width="11.42578125" style="129"/>
    <col min="9985" max="9985" width="15.7109375" style="129" customWidth="1"/>
    <col min="9986" max="9992" width="11.42578125" style="129"/>
    <col min="9993" max="9993" width="12.5703125" style="129" customWidth="1"/>
    <col min="9994" max="10240" width="11.42578125" style="129"/>
    <col min="10241" max="10241" width="15.7109375" style="129" customWidth="1"/>
    <col min="10242" max="10248" width="11.42578125" style="129"/>
    <col min="10249" max="10249" width="12.5703125" style="129" customWidth="1"/>
    <col min="10250" max="10496" width="11.42578125" style="129"/>
    <col min="10497" max="10497" width="15.7109375" style="129" customWidth="1"/>
    <col min="10498" max="10504" width="11.42578125" style="129"/>
    <col min="10505" max="10505" width="12.5703125" style="129" customWidth="1"/>
    <col min="10506" max="10752" width="11.42578125" style="129"/>
    <col min="10753" max="10753" width="15.7109375" style="129" customWidth="1"/>
    <col min="10754" max="10760" width="11.42578125" style="129"/>
    <col min="10761" max="10761" width="12.5703125" style="129" customWidth="1"/>
    <col min="10762" max="11008" width="11.42578125" style="129"/>
    <col min="11009" max="11009" width="15.7109375" style="129" customWidth="1"/>
    <col min="11010" max="11016" width="11.42578125" style="129"/>
    <col min="11017" max="11017" width="12.5703125" style="129" customWidth="1"/>
    <col min="11018" max="11264" width="11.42578125" style="129"/>
    <col min="11265" max="11265" width="15.7109375" style="129" customWidth="1"/>
    <col min="11266" max="11272" width="11.42578125" style="129"/>
    <col min="11273" max="11273" width="12.5703125" style="129" customWidth="1"/>
    <col min="11274" max="11520" width="11.42578125" style="129"/>
    <col min="11521" max="11521" width="15.7109375" style="129" customWidth="1"/>
    <col min="11522" max="11528" width="11.42578125" style="129"/>
    <col min="11529" max="11529" width="12.5703125" style="129" customWidth="1"/>
    <col min="11530" max="11776" width="11.42578125" style="129"/>
    <col min="11777" max="11777" width="15.7109375" style="129" customWidth="1"/>
    <col min="11778" max="11784" width="11.42578125" style="129"/>
    <col min="11785" max="11785" width="12.5703125" style="129" customWidth="1"/>
    <col min="11786" max="12032" width="11.42578125" style="129"/>
    <col min="12033" max="12033" width="15.7109375" style="129" customWidth="1"/>
    <col min="12034" max="12040" width="11.42578125" style="129"/>
    <col min="12041" max="12041" width="12.5703125" style="129" customWidth="1"/>
    <col min="12042" max="12288" width="11.42578125" style="129"/>
    <col min="12289" max="12289" width="15.7109375" style="129" customWidth="1"/>
    <col min="12290" max="12296" width="11.42578125" style="129"/>
    <col min="12297" max="12297" width="12.5703125" style="129" customWidth="1"/>
    <col min="12298" max="12544" width="11.42578125" style="129"/>
    <col min="12545" max="12545" width="15.7109375" style="129" customWidth="1"/>
    <col min="12546" max="12552" width="11.42578125" style="129"/>
    <col min="12553" max="12553" width="12.5703125" style="129" customWidth="1"/>
    <col min="12554" max="12800" width="11.42578125" style="129"/>
    <col min="12801" max="12801" width="15.7109375" style="129" customWidth="1"/>
    <col min="12802" max="12808" width="11.42578125" style="129"/>
    <col min="12809" max="12809" width="12.5703125" style="129" customWidth="1"/>
    <col min="12810" max="13056" width="11.42578125" style="129"/>
    <col min="13057" max="13057" width="15.7109375" style="129" customWidth="1"/>
    <col min="13058" max="13064" width="11.42578125" style="129"/>
    <col min="13065" max="13065" width="12.5703125" style="129" customWidth="1"/>
    <col min="13066" max="13312" width="11.42578125" style="129"/>
    <col min="13313" max="13313" width="15.7109375" style="129" customWidth="1"/>
    <col min="13314" max="13320" width="11.42578125" style="129"/>
    <col min="13321" max="13321" width="12.5703125" style="129" customWidth="1"/>
    <col min="13322" max="13568" width="11.42578125" style="129"/>
    <col min="13569" max="13569" width="15.7109375" style="129" customWidth="1"/>
    <col min="13570" max="13576" width="11.42578125" style="129"/>
    <col min="13577" max="13577" width="12.5703125" style="129" customWidth="1"/>
    <col min="13578" max="13824" width="11.42578125" style="129"/>
    <col min="13825" max="13825" width="15.7109375" style="129" customWidth="1"/>
    <col min="13826" max="13832" width="11.42578125" style="129"/>
    <col min="13833" max="13833" width="12.5703125" style="129" customWidth="1"/>
    <col min="13834" max="14080" width="11.42578125" style="129"/>
    <col min="14081" max="14081" width="15.7109375" style="129" customWidth="1"/>
    <col min="14082" max="14088" width="11.42578125" style="129"/>
    <col min="14089" max="14089" width="12.5703125" style="129" customWidth="1"/>
    <col min="14090" max="14336" width="11.42578125" style="129"/>
    <col min="14337" max="14337" width="15.7109375" style="129" customWidth="1"/>
    <col min="14338" max="14344" width="11.42578125" style="129"/>
    <col min="14345" max="14345" width="12.5703125" style="129" customWidth="1"/>
    <col min="14346" max="14592" width="11.42578125" style="129"/>
    <col min="14593" max="14593" width="15.7109375" style="129" customWidth="1"/>
    <col min="14594" max="14600" width="11.42578125" style="129"/>
    <col min="14601" max="14601" width="12.5703125" style="129" customWidth="1"/>
    <col min="14602" max="14848" width="11.42578125" style="129"/>
    <col min="14849" max="14849" width="15.7109375" style="129" customWidth="1"/>
    <col min="14850" max="14856" width="11.42578125" style="129"/>
    <col min="14857" max="14857" width="12.5703125" style="129" customWidth="1"/>
    <col min="14858" max="15104" width="11.42578125" style="129"/>
    <col min="15105" max="15105" width="15.7109375" style="129" customWidth="1"/>
    <col min="15106" max="15112" width="11.42578125" style="129"/>
    <col min="15113" max="15113" width="12.5703125" style="129" customWidth="1"/>
    <col min="15114" max="15360" width="11.42578125" style="129"/>
    <col min="15361" max="15361" width="15.7109375" style="129" customWidth="1"/>
    <col min="15362" max="15368" width="11.42578125" style="129"/>
    <col min="15369" max="15369" width="12.5703125" style="129" customWidth="1"/>
    <col min="15370" max="15616" width="11.42578125" style="129"/>
    <col min="15617" max="15617" width="15.7109375" style="129" customWidth="1"/>
    <col min="15618" max="15624" width="11.42578125" style="129"/>
    <col min="15625" max="15625" width="12.5703125" style="129" customWidth="1"/>
    <col min="15626" max="15872" width="11.42578125" style="129"/>
    <col min="15873" max="15873" width="15.7109375" style="129" customWidth="1"/>
    <col min="15874" max="15880" width="11.42578125" style="129"/>
    <col min="15881" max="15881" width="12.5703125" style="129" customWidth="1"/>
    <col min="15882" max="16128" width="11.42578125" style="129"/>
    <col min="16129" max="16129" width="15.7109375" style="129" customWidth="1"/>
    <col min="16130" max="16136" width="11.42578125" style="129"/>
    <col min="16137" max="16137" width="12.5703125" style="129" customWidth="1"/>
    <col min="16138" max="16384" width="11.42578125" style="129"/>
  </cols>
  <sheetData>
    <row r="22" spans="20:20" ht="13.5" thickBot="1"/>
    <row r="23" spans="20:20" ht="16.5" thickBot="1">
      <c r="T23" s="43" t="s">
        <v>42</v>
      </c>
    </row>
    <row r="32" spans="20:20" ht="15.95" customHeight="1"/>
    <row r="53" spans="2:12" ht="15" customHeight="1"/>
    <row r="54" spans="2:12" ht="15" customHeight="1"/>
    <row r="55" spans="2:12" ht="15" customHeight="1"/>
    <row r="56" spans="2:12" ht="30" customHeight="1">
      <c r="B56" s="321"/>
      <c r="C56" s="321"/>
      <c r="D56" s="321"/>
      <c r="E56" s="321"/>
      <c r="F56" s="321"/>
      <c r="G56" s="321"/>
      <c r="K56" s="321"/>
      <c r="L56" s="321"/>
    </row>
    <row r="59" spans="2:12" ht="33" customHeight="1">
      <c r="J59" s="321"/>
    </row>
  </sheetData>
  <hyperlinks>
    <hyperlink ref="T23" location="'Oferta Alojat Estim tipol categ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rowBreaks count="1" manualBreakCount="1">
    <brk id="46" min="1" max="17" man="1"/>
  </rowBreaks>
  <drawing r:id="rId2"/>
  <legacyDrawingHF r:id="rId3"/>
</worksheet>
</file>

<file path=xl/worksheets/sheet88.xml><?xml version="1.0" encoding="utf-8"?>
<worksheet xmlns="http://schemas.openxmlformats.org/spreadsheetml/2006/main" xmlns:r="http://schemas.openxmlformats.org/officeDocument/2006/relationships">
  <sheetPr codeName="Hoja33">
    <tabColor rgb="FF000099"/>
    <pageSetUpPr autoPageBreaks="0" fitToPage="1"/>
  </sheetPr>
  <dimension ref="B1:S82"/>
  <sheetViews>
    <sheetView showGridLines="0" showRowColHeaders="0" showOutlineSymbols="0" topLeftCell="D1" zoomScaleNormal="100" workbookViewId="0">
      <selection activeCell="S27" sqref="S27"/>
    </sheetView>
  </sheetViews>
  <sheetFormatPr baseColWidth="10" defaultRowHeight="12.75"/>
  <cols>
    <col min="1" max="1" width="15.7109375" style="129" customWidth="1"/>
    <col min="2" max="17" width="12.140625" style="129" customWidth="1"/>
    <col min="18" max="256" width="11.42578125" style="129"/>
    <col min="257" max="257" width="15.7109375" style="129" customWidth="1"/>
    <col min="258" max="512" width="11.42578125" style="129"/>
    <col min="513" max="513" width="15.7109375" style="129" customWidth="1"/>
    <col min="514" max="768" width="11.42578125" style="129"/>
    <col min="769" max="769" width="15.7109375" style="129" customWidth="1"/>
    <col min="770" max="1024" width="11.42578125" style="129"/>
    <col min="1025" max="1025" width="15.7109375" style="129" customWidth="1"/>
    <col min="1026" max="1280" width="11.42578125" style="129"/>
    <col min="1281" max="1281" width="15.7109375" style="129" customWidth="1"/>
    <col min="1282" max="1536" width="11.42578125" style="129"/>
    <col min="1537" max="1537" width="15.7109375" style="129" customWidth="1"/>
    <col min="1538" max="1792" width="11.42578125" style="129"/>
    <col min="1793" max="1793" width="15.7109375" style="129" customWidth="1"/>
    <col min="1794" max="2048" width="11.42578125" style="129"/>
    <col min="2049" max="2049" width="15.7109375" style="129" customWidth="1"/>
    <col min="2050" max="2304" width="11.42578125" style="129"/>
    <col min="2305" max="2305" width="15.7109375" style="129" customWidth="1"/>
    <col min="2306" max="2560" width="11.42578125" style="129"/>
    <col min="2561" max="2561" width="15.7109375" style="129" customWidth="1"/>
    <col min="2562" max="2816" width="11.42578125" style="129"/>
    <col min="2817" max="2817" width="15.7109375" style="129" customWidth="1"/>
    <col min="2818" max="3072" width="11.42578125" style="129"/>
    <col min="3073" max="3073" width="15.7109375" style="129" customWidth="1"/>
    <col min="3074" max="3328" width="11.42578125" style="129"/>
    <col min="3329" max="3329" width="15.7109375" style="129" customWidth="1"/>
    <col min="3330" max="3584" width="11.42578125" style="129"/>
    <col min="3585" max="3585" width="15.7109375" style="129" customWidth="1"/>
    <col min="3586" max="3840" width="11.42578125" style="129"/>
    <col min="3841" max="3841" width="15.7109375" style="129" customWidth="1"/>
    <col min="3842" max="4096" width="11.42578125" style="129"/>
    <col min="4097" max="4097" width="15.7109375" style="129" customWidth="1"/>
    <col min="4098" max="4352" width="11.42578125" style="129"/>
    <col min="4353" max="4353" width="15.7109375" style="129" customWidth="1"/>
    <col min="4354" max="4608" width="11.42578125" style="129"/>
    <col min="4609" max="4609" width="15.7109375" style="129" customWidth="1"/>
    <col min="4610" max="4864" width="11.42578125" style="129"/>
    <col min="4865" max="4865" width="15.7109375" style="129" customWidth="1"/>
    <col min="4866" max="5120" width="11.42578125" style="129"/>
    <col min="5121" max="5121" width="15.7109375" style="129" customWidth="1"/>
    <col min="5122" max="5376" width="11.42578125" style="129"/>
    <col min="5377" max="5377" width="15.7109375" style="129" customWidth="1"/>
    <col min="5378" max="5632" width="11.42578125" style="129"/>
    <col min="5633" max="5633" width="15.7109375" style="129" customWidth="1"/>
    <col min="5634" max="5888" width="11.42578125" style="129"/>
    <col min="5889" max="5889" width="15.7109375" style="129" customWidth="1"/>
    <col min="5890" max="6144" width="11.42578125" style="129"/>
    <col min="6145" max="6145" width="15.7109375" style="129" customWidth="1"/>
    <col min="6146" max="6400" width="11.42578125" style="129"/>
    <col min="6401" max="6401" width="15.7109375" style="129" customWidth="1"/>
    <col min="6402" max="6656" width="11.42578125" style="129"/>
    <col min="6657" max="6657" width="15.7109375" style="129" customWidth="1"/>
    <col min="6658" max="6912" width="11.42578125" style="129"/>
    <col min="6913" max="6913" width="15.7109375" style="129" customWidth="1"/>
    <col min="6914" max="7168" width="11.42578125" style="129"/>
    <col min="7169" max="7169" width="15.7109375" style="129" customWidth="1"/>
    <col min="7170" max="7424" width="11.42578125" style="129"/>
    <col min="7425" max="7425" width="15.7109375" style="129" customWidth="1"/>
    <col min="7426" max="7680" width="11.42578125" style="129"/>
    <col min="7681" max="7681" width="15.7109375" style="129" customWidth="1"/>
    <col min="7682" max="7936" width="11.42578125" style="129"/>
    <col min="7937" max="7937" width="15.7109375" style="129" customWidth="1"/>
    <col min="7938" max="8192" width="11.42578125" style="129"/>
    <col min="8193" max="8193" width="15.7109375" style="129" customWidth="1"/>
    <col min="8194" max="8448" width="11.42578125" style="129"/>
    <col min="8449" max="8449" width="15.7109375" style="129" customWidth="1"/>
    <col min="8450" max="8704" width="11.42578125" style="129"/>
    <col min="8705" max="8705" width="15.7109375" style="129" customWidth="1"/>
    <col min="8706" max="8960" width="11.42578125" style="129"/>
    <col min="8961" max="8961" width="15.7109375" style="129" customWidth="1"/>
    <col min="8962" max="9216" width="11.42578125" style="129"/>
    <col min="9217" max="9217" width="15.7109375" style="129" customWidth="1"/>
    <col min="9218" max="9472" width="11.42578125" style="129"/>
    <col min="9473" max="9473" width="15.7109375" style="129" customWidth="1"/>
    <col min="9474" max="9728" width="11.42578125" style="129"/>
    <col min="9729" max="9729" width="15.7109375" style="129" customWidth="1"/>
    <col min="9730" max="9984" width="11.42578125" style="129"/>
    <col min="9985" max="9985" width="15.7109375" style="129" customWidth="1"/>
    <col min="9986" max="10240" width="11.42578125" style="129"/>
    <col min="10241" max="10241" width="15.7109375" style="129" customWidth="1"/>
    <col min="10242" max="10496" width="11.42578125" style="129"/>
    <col min="10497" max="10497" width="15.7109375" style="129" customWidth="1"/>
    <col min="10498" max="10752" width="11.42578125" style="129"/>
    <col min="10753" max="10753" width="15.7109375" style="129" customWidth="1"/>
    <col min="10754" max="11008" width="11.42578125" style="129"/>
    <col min="11009" max="11009" width="15.7109375" style="129" customWidth="1"/>
    <col min="11010" max="11264" width="11.42578125" style="129"/>
    <col min="11265" max="11265" width="15.7109375" style="129" customWidth="1"/>
    <col min="11266" max="11520" width="11.42578125" style="129"/>
    <col min="11521" max="11521" width="15.7109375" style="129" customWidth="1"/>
    <col min="11522" max="11776" width="11.42578125" style="129"/>
    <col min="11777" max="11777" width="15.7109375" style="129" customWidth="1"/>
    <col min="11778" max="12032" width="11.42578125" style="129"/>
    <col min="12033" max="12033" width="15.7109375" style="129" customWidth="1"/>
    <col min="12034" max="12288" width="11.42578125" style="129"/>
    <col min="12289" max="12289" width="15.7109375" style="129" customWidth="1"/>
    <col min="12290" max="12544" width="11.42578125" style="129"/>
    <col min="12545" max="12545" width="15.7109375" style="129" customWidth="1"/>
    <col min="12546" max="12800" width="11.42578125" style="129"/>
    <col min="12801" max="12801" width="15.7109375" style="129" customWidth="1"/>
    <col min="12802" max="13056" width="11.42578125" style="129"/>
    <col min="13057" max="13057" width="15.7109375" style="129" customWidth="1"/>
    <col min="13058" max="13312" width="11.42578125" style="129"/>
    <col min="13313" max="13313" width="15.7109375" style="129" customWidth="1"/>
    <col min="13314" max="13568" width="11.42578125" style="129"/>
    <col min="13569" max="13569" width="15.7109375" style="129" customWidth="1"/>
    <col min="13570" max="13824" width="11.42578125" style="129"/>
    <col min="13825" max="13825" width="15.7109375" style="129" customWidth="1"/>
    <col min="13826" max="14080" width="11.42578125" style="129"/>
    <col min="14081" max="14081" width="15.7109375" style="129" customWidth="1"/>
    <col min="14082" max="14336" width="11.42578125" style="129"/>
    <col min="14337" max="14337" width="15.7109375" style="129" customWidth="1"/>
    <col min="14338" max="14592" width="11.42578125" style="129"/>
    <col min="14593" max="14593" width="15.7109375" style="129" customWidth="1"/>
    <col min="14594" max="14848" width="11.42578125" style="129"/>
    <col min="14849" max="14849" width="15.7109375" style="129" customWidth="1"/>
    <col min="14850" max="15104" width="11.42578125" style="129"/>
    <col min="15105" max="15105" width="15.7109375" style="129" customWidth="1"/>
    <col min="15106" max="15360" width="11.42578125" style="129"/>
    <col min="15361" max="15361" width="15.7109375" style="129" customWidth="1"/>
    <col min="15362" max="15616" width="11.42578125" style="129"/>
    <col min="15617" max="15617" width="15.7109375" style="129" customWidth="1"/>
    <col min="15618" max="15872" width="11.42578125" style="129"/>
    <col min="15873" max="15873" width="15.7109375" style="129" customWidth="1"/>
    <col min="15874" max="16128" width="11.42578125" style="129"/>
    <col min="16129" max="16129" width="15.7109375" style="129" customWidth="1"/>
    <col min="16130" max="16384" width="11.42578125" style="129"/>
  </cols>
  <sheetData>
    <row r="1" ht="15.75" customHeight="1"/>
    <row r="2" ht="15.75" customHeight="1"/>
    <row r="3" ht="15.75" customHeight="1"/>
    <row r="4" ht="15.75" customHeight="1"/>
    <row r="5" ht="15.75" customHeight="1"/>
    <row r="6" ht="15.75" customHeight="1"/>
    <row r="7" ht="15.75" customHeight="1"/>
    <row r="8" ht="15.75" customHeight="1"/>
    <row r="9" ht="15.75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spans="19:19" ht="15.75" customHeight="1"/>
    <row r="18" spans="19:19" ht="15.75" customHeight="1"/>
    <row r="19" spans="19:19" ht="15.75" customHeight="1"/>
    <row r="20" spans="19:19" ht="15.75" customHeight="1"/>
    <row r="21" spans="19:19" ht="15.75" customHeight="1"/>
    <row r="22" spans="19:19" ht="15.75" customHeight="1"/>
    <row r="23" spans="19:19" ht="15.75" customHeight="1"/>
    <row r="24" spans="19:19" ht="15.75" customHeight="1"/>
    <row r="25" spans="19:19" ht="15.75" customHeight="1"/>
    <row r="26" spans="19:19" ht="15.75" customHeight="1"/>
    <row r="27" spans="19:19" ht="15.75" customHeight="1"/>
    <row r="28" spans="19:19" ht="15.75" customHeight="1"/>
    <row r="29" spans="19:19" ht="15.75" customHeight="1"/>
    <row r="30" spans="19:19" ht="15.75" customHeight="1" thickBot="1"/>
    <row r="31" spans="19:19" ht="15.75" customHeight="1" thickBot="1">
      <c r="S31" s="43" t="s">
        <v>42</v>
      </c>
    </row>
    <row r="32" spans="19:19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spans="2:12" ht="15.75" customHeight="1"/>
    <row r="50" spans="2:12" ht="15.75" customHeight="1"/>
    <row r="51" spans="2:12" ht="15.75" customHeight="1"/>
    <row r="52" spans="2:12" ht="15.75" customHeight="1">
      <c r="B52" s="321"/>
      <c r="C52" s="321"/>
      <c r="D52" s="321"/>
      <c r="E52" s="321"/>
      <c r="F52" s="321"/>
      <c r="G52" s="321"/>
      <c r="H52" s="321"/>
      <c r="K52" s="321"/>
      <c r="L52" s="321"/>
    </row>
    <row r="53" spans="2:12" ht="15.75" customHeight="1">
      <c r="J53" s="321"/>
    </row>
    <row r="54" spans="2:12" ht="15.75" customHeight="1"/>
    <row r="55" spans="2:12" ht="15.75" customHeight="1"/>
    <row r="56" spans="2:12" ht="15.75" customHeight="1"/>
    <row r="57" spans="2:12" ht="15.75" customHeight="1"/>
    <row r="58" spans="2:12" ht="15.75" customHeight="1"/>
    <row r="59" spans="2:12" ht="15.75" customHeight="1"/>
    <row r="60" spans="2:12" ht="15.75" customHeight="1"/>
    <row r="61" spans="2:12" ht="15.75" customHeight="1"/>
    <row r="62" spans="2:12" ht="15.75" customHeight="1"/>
    <row r="63" spans="2:12" ht="15.75" customHeight="1"/>
    <row r="64" spans="2:12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</sheetData>
  <hyperlinks>
    <hyperlink ref="S31" location="'Oferta Alojat Estim tipol categ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rowBreaks count="1" manualBreakCount="1">
    <brk id="57" min="1" max="15" man="1"/>
  </rowBreaks>
  <drawing r:id="rId2"/>
  <legacyDrawingHF r:id="rId3"/>
</worksheet>
</file>

<file path=xl/worksheets/sheet89.xml><?xml version="1.0" encoding="utf-8"?>
<worksheet xmlns="http://schemas.openxmlformats.org/spreadsheetml/2006/main" xmlns:r="http://schemas.openxmlformats.org/officeDocument/2006/relationships">
  <sheetPr codeName="Hoja18">
    <tabColor rgb="FF000099"/>
    <pageSetUpPr autoPageBreaks="0" fitToPage="1"/>
  </sheetPr>
  <dimension ref="B2:AF61"/>
  <sheetViews>
    <sheetView showGridLines="0" showRowColHeaders="0" showOutlineSymbols="0" zoomScaleNormal="100" workbookViewId="0">
      <selection activeCell="Q35" sqref="Q35"/>
    </sheetView>
  </sheetViews>
  <sheetFormatPr baseColWidth="10" defaultColWidth="16.5703125" defaultRowHeight="12.75"/>
  <cols>
    <col min="1" max="1" width="3.7109375" style="484" customWidth="1"/>
    <col min="2" max="2" width="20.7109375" style="484" bestFit="1" customWidth="1"/>
    <col min="3" max="3" width="27.5703125" style="484" bestFit="1" customWidth="1"/>
    <col min="4" max="13" width="10.85546875" style="484" customWidth="1"/>
    <col min="14" max="16" width="7.7109375" style="484" customWidth="1"/>
    <col min="17" max="17" width="8.85546875" style="484" customWidth="1"/>
    <col min="18" max="21" width="7.7109375" style="484" customWidth="1"/>
    <col min="22" max="22" width="8.85546875" style="484" customWidth="1"/>
    <col min="23" max="25" width="7.7109375" style="484" customWidth="1"/>
    <col min="26" max="26" width="9.5703125" style="484" customWidth="1"/>
    <col min="27" max="27" width="8.85546875" style="484" customWidth="1"/>
    <col min="28" max="31" width="7.7109375" style="484" customWidth="1"/>
    <col min="32" max="32" width="9" style="484" bestFit="1" customWidth="1"/>
    <col min="33" max="261" width="16.5703125" style="484"/>
    <col min="262" max="262" width="3.7109375" style="484" customWidth="1"/>
    <col min="263" max="263" width="20.7109375" style="484" bestFit="1" customWidth="1"/>
    <col min="264" max="264" width="27.5703125" style="484" bestFit="1" customWidth="1"/>
    <col min="265" max="265" width="13" style="484" bestFit="1" customWidth="1"/>
    <col min="266" max="266" width="12.85546875" style="484" customWidth="1"/>
    <col min="267" max="267" width="15" style="484" bestFit="1" customWidth="1"/>
    <col min="268" max="268" width="15.28515625" style="484" bestFit="1" customWidth="1"/>
    <col min="269" max="269" width="13.85546875" style="484" bestFit="1" customWidth="1"/>
    <col min="270" max="272" width="7.7109375" style="484" customWidth="1"/>
    <col min="273" max="273" width="8.85546875" style="484" customWidth="1"/>
    <col min="274" max="277" width="7.7109375" style="484" customWidth="1"/>
    <col min="278" max="278" width="8.85546875" style="484" customWidth="1"/>
    <col min="279" max="281" width="7.7109375" style="484" customWidth="1"/>
    <col min="282" max="282" width="9.5703125" style="484" customWidth="1"/>
    <col min="283" max="283" width="8.85546875" style="484" customWidth="1"/>
    <col min="284" max="287" width="7.7109375" style="484" customWidth="1"/>
    <col min="288" max="288" width="9" style="484" bestFit="1" customWidth="1"/>
    <col min="289" max="517" width="16.5703125" style="484"/>
    <col min="518" max="518" width="3.7109375" style="484" customWidth="1"/>
    <col min="519" max="519" width="20.7109375" style="484" bestFit="1" customWidth="1"/>
    <col min="520" max="520" width="27.5703125" style="484" bestFit="1" customWidth="1"/>
    <col min="521" max="521" width="13" style="484" bestFit="1" customWidth="1"/>
    <col min="522" max="522" width="12.85546875" style="484" customWidth="1"/>
    <col min="523" max="523" width="15" style="484" bestFit="1" customWidth="1"/>
    <col min="524" max="524" width="15.28515625" style="484" bestFit="1" customWidth="1"/>
    <col min="525" max="525" width="13.85546875" style="484" bestFit="1" customWidth="1"/>
    <col min="526" max="528" width="7.7109375" style="484" customWidth="1"/>
    <col min="529" max="529" width="8.85546875" style="484" customWidth="1"/>
    <col min="530" max="533" width="7.7109375" style="484" customWidth="1"/>
    <col min="534" max="534" width="8.85546875" style="484" customWidth="1"/>
    <col min="535" max="537" width="7.7109375" style="484" customWidth="1"/>
    <col min="538" max="538" width="9.5703125" style="484" customWidth="1"/>
    <col min="539" max="539" width="8.85546875" style="484" customWidth="1"/>
    <col min="540" max="543" width="7.7109375" style="484" customWidth="1"/>
    <col min="544" max="544" width="9" style="484" bestFit="1" customWidth="1"/>
    <col min="545" max="773" width="16.5703125" style="484"/>
    <col min="774" max="774" width="3.7109375" style="484" customWidth="1"/>
    <col min="775" max="775" width="20.7109375" style="484" bestFit="1" customWidth="1"/>
    <col min="776" max="776" width="27.5703125" style="484" bestFit="1" customWidth="1"/>
    <col min="777" max="777" width="13" style="484" bestFit="1" customWidth="1"/>
    <col min="778" max="778" width="12.85546875" style="484" customWidth="1"/>
    <col min="779" max="779" width="15" style="484" bestFit="1" customWidth="1"/>
    <col min="780" max="780" width="15.28515625" style="484" bestFit="1" customWidth="1"/>
    <col min="781" max="781" width="13.85546875" style="484" bestFit="1" customWidth="1"/>
    <col min="782" max="784" width="7.7109375" style="484" customWidth="1"/>
    <col min="785" max="785" width="8.85546875" style="484" customWidth="1"/>
    <col min="786" max="789" width="7.7109375" style="484" customWidth="1"/>
    <col min="790" max="790" width="8.85546875" style="484" customWidth="1"/>
    <col min="791" max="793" width="7.7109375" style="484" customWidth="1"/>
    <col min="794" max="794" width="9.5703125" style="484" customWidth="1"/>
    <col min="795" max="795" width="8.85546875" style="484" customWidth="1"/>
    <col min="796" max="799" width="7.7109375" style="484" customWidth="1"/>
    <col min="800" max="800" width="9" style="484" bestFit="1" customWidth="1"/>
    <col min="801" max="1029" width="16.5703125" style="484"/>
    <col min="1030" max="1030" width="3.7109375" style="484" customWidth="1"/>
    <col min="1031" max="1031" width="20.7109375" style="484" bestFit="1" customWidth="1"/>
    <col min="1032" max="1032" width="27.5703125" style="484" bestFit="1" customWidth="1"/>
    <col min="1033" max="1033" width="13" style="484" bestFit="1" customWidth="1"/>
    <col min="1034" max="1034" width="12.85546875" style="484" customWidth="1"/>
    <col min="1035" max="1035" width="15" style="484" bestFit="1" customWidth="1"/>
    <col min="1036" max="1036" width="15.28515625" style="484" bestFit="1" customWidth="1"/>
    <col min="1037" max="1037" width="13.85546875" style="484" bestFit="1" customWidth="1"/>
    <col min="1038" max="1040" width="7.7109375" style="484" customWidth="1"/>
    <col min="1041" max="1041" width="8.85546875" style="484" customWidth="1"/>
    <col min="1042" max="1045" width="7.7109375" style="484" customWidth="1"/>
    <col min="1046" max="1046" width="8.85546875" style="484" customWidth="1"/>
    <col min="1047" max="1049" width="7.7109375" style="484" customWidth="1"/>
    <col min="1050" max="1050" width="9.5703125" style="484" customWidth="1"/>
    <col min="1051" max="1051" width="8.85546875" style="484" customWidth="1"/>
    <col min="1052" max="1055" width="7.7109375" style="484" customWidth="1"/>
    <col min="1056" max="1056" width="9" style="484" bestFit="1" customWidth="1"/>
    <col min="1057" max="1285" width="16.5703125" style="484"/>
    <col min="1286" max="1286" width="3.7109375" style="484" customWidth="1"/>
    <col min="1287" max="1287" width="20.7109375" style="484" bestFit="1" customWidth="1"/>
    <col min="1288" max="1288" width="27.5703125" style="484" bestFit="1" customWidth="1"/>
    <col min="1289" max="1289" width="13" style="484" bestFit="1" customWidth="1"/>
    <col min="1290" max="1290" width="12.85546875" style="484" customWidth="1"/>
    <col min="1291" max="1291" width="15" style="484" bestFit="1" customWidth="1"/>
    <col min="1292" max="1292" width="15.28515625" style="484" bestFit="1" customWidth="1"/>
    <col min="1293" max="1293" width="13.85546875" style="484" bestFit="1" customWidth="1"/>
    <col min="1294" max="1296" width="7.7109375" style="484" customWidth="1"/>
    <col min="1297" max="1297" width="8.85546875" style="484" customWidth="1"/>
    <col min="1298" max="1301" width="7.7109375" style="484" customWidth="1"/>
    <col min="1302" max="1302" width="8.85546875" style="484" customWidth="1"/>
    <col min="1303" max="1305" width="7.7109375" style="484" customWidth="1"/>
    <col min="1306" max="1306" width="9.5703125" style="484" customWidth="1"/>
    <col min="1307" max="1307" width="8.85546875" style="484" customWidth="1"/>
    <col min="1308" max="1311" width="7.7109375" style="484" customWidth="1"/>
    <col min="1312" max="1312" width="9" style="484" bestFit="1" customWidth="1"/>
    <col min="1313" max="1541" width="16.5703125" style="484"/>
    <col min="1542" max="1542" width="3.7109375" style="484" customWidth="1"/>
    <col min="1543" max="1543" width="20.7109375" style="484" bestFit="1" customWidth="1"/>
    <col min="1544" max="1544" width="27.5703125" style="484" bestFit="1" customWidth="1"/>
    <col min="1545" max="1545" width="13" style="484" bestFit="1" customWidth="1"/>
    <col min="1546" max="1546" width="12.85546875" style="484" customWidth="1"/>
    <col min="1547" max="1547" width="15" style="484" bestFit="1" customWidth="1"/>
    <col min="1548" max="1548" width="15.28515625" style="484" bestFit="1" customWidth="1"/>
    <col min="1549" max="1549" width="13.85546875" style="484" bestFit="1" customWidth="1"/>
    <col min="1550" max="1552" width="7.7109375" style="484" customWidth="1"/>
    <col min="1553" max="1553" width="8.85546875" style="484" customWidth="1"/>
    <col min="1554" max="1557" width="7.7109375" style="484" customWidth="1"/>
    <col min="1558" max="1558" width="8.85546875" style="484" customWidth="1"/>
    <col min="1559" max="1561" width="7.7109375" style="484" customWidth="1"/>
    <col min="1562" max="1562" width="9.5703125" style="484" customWidth="1"/>
    <col min="1563" max="1563" width="8.85546875" style="484" customWidth="1"/>
    <col min="1564" max="1567" width="7.7109375" style="484" customWidth="1"/>
    <col min="1568" max="1568" width="9" style="484" bestFit="1" customWidth="1"/>
    <col min="1569" max="1797" width="16.5703125" style="484"/>
    <col min="1798" max="1798" width="3.7109375" style="484" customWidth="1"/>
    <col min="1799" max="1799" width="20.7109375" style="484" bestFit="1" customWidth="1"/>
    <col min="1800" max="1800" width="27.5703125" style="484" bestFit="1" customWidth="1"/>
    <col min="1801" max="1801" width="13" style="484" bestFit="1" customWidth="1"/>
    <col min="1802" max="1802" width="12.85546875" style="484" customWidth="1"/>
    <col min="1803" max="1803" width="15" style="484" bestFit="1" customWidth="1"/>
    <col min="1804" max="1804" width="15.28515625" style="484" bestFit="1" customWidth="1"/>
    <col min="1805" max="1805" width="13.85546875" style="484" bestFit="1" customWidth="1"/>
    <col min="1806" max="1808" width="7.7109375" style="484" customWidth="1"/>
    <col min="1809" max="1809" width="8.85546875" style="484" customWidth="1"/>
    <col min="1810" max="1813" width="7.7109375" style="484" customWidth="1"/>
    <col min="1814" max="1814" width="8.85546875" style="484" customWidth="1"/>
    <col min="1815" max="1817" width="7.7109375" style="484" customWidth="1"/>
    <col min="1818" max="1818" width="9.5703125" style="484" customWidth="1"/>
    <col min="1819" max="1819" width="8.85546875" style="484" customWidth="1"/>
    <col min="1820" max="1823" width="7.7109375" style="484" customWidth="1"/>
    <col min="1824" max="1824" width="9" style="484" bestFit="1" customWidth="1"/>
    <col min="1825" max="2053" width="16.5703125" style="484"/>
    <col min="2054" max="2054" width="3.7109375" style="484" customWidth="1"/>
    <col min="2055" max="2055" width="20.7109375" style="484" bestFit="1" customWidth="1"/>
    <col min="2056" max="2056" width="27.5703125" style="484" bestFit="1" customWidth="1"/>
    <col min="2057" max="2057" width="13" style="484" bestFit="1" customWidth="1"/>
    <col min="2058" max="2058" width="12.85546875" style="484" customWidth="1"/>
    <col min="2059" max="2059" width="15" style="484" bestFit="1" customWidth="1"/>
    <col min="2060" max="2060" width="15.28515625" style="484" bestFit="1" customWidth="1"/>
    <col min="2061" max="2061" width="13.85546875" style="484" bestFit="1" customWidth="1"/>
    <col min="2062" max="2064" width="7.7109375" style="484" customWidth="1"/>
    <col min="2065" max="2065" width="8.85546875" style="484" customWidth="1"/>
    <col min="2066" max="2069" width="7.7109375" style="484" customWidth="1"/>
    <col min="2070" max="2070" width="8.85546875" style="484" customWidth="1"/>
    <col min="2071" max="2073" width="7.7109375" style="484" customWidth="1"/>
    <col min="2074" max="2074" width="9.5703125" style="484" customWidth="1"/>
    <col min="2075" max="2075" width="8.85546875" style="484" customWidth="1"/>
    <col min="2076" max="2079" width="7.7109375" style="484" customWidth="1"/>
    <col min="2080" max="2080" width="9" style="484" bestFit="1" customWidth="1"/>
    <col min="2081" max="2309" width="16.5703125" style="484"/>
    <col min="2310" max="2310" width="3.7109375" style="484" customWidth="1"/>
    <col min="2311" max="2311" width="20.7109375" style="484" bestFit="1" customWidth="1"/>
    <col min="2312" max="2312" width="27.5703125" style="484" bestFit="1" customWidth="1"/>
    <col min="2313" max="2313" width="13" style="484" bestFit="1" customWidth="1"/>
    <col min="2314" max="2314" width="12.85546875" style="484" customWidth="1"/>
    <col min="2315" max="2315" width="15" style="484" bestFit="1" customWidth="1"/>
    <col min="2316" max="2316" width="15.28515625" style="484" bestFit="1" customWidth="1"/>
    <col min="2317" max="2317" width="13.85546875" style="484" bestFit="1" customWidth="1"/>
    <col min="2318" max="2320" width="7.7109375" style="484" customWidth="1"/>
    <col min="2321" max="2321" width="8.85546875" style="484" customWidth="1"/>
    <col min="2322" max="2325" width="7.7109375" style="484" customWidth="1"/>
    <col min="2326" max="2326" width="8.85546875" style="484" customWidth="1"/>
    <col min="2327" max="2329" width="7.7109375" style="484" customWidth="1"/>
    <col min="2330" max="2330" width="9.5703125" style="484" customWidth="1"/>
    <col min="2331" max="2331" width="8.85546875" style="484" customWidth="1"/>
    <col min="2332" max="2335" width="7.7109375" style="484" customWidth="1"/>
    <col min="2336" max="2336" width="9" style="484" bestFit="1" customWidth="1"/>
    <col min="2337" max="2565" width="16.5703125" style="484"/>
    <col min="2566" max="2566" width="3.7109375" style="484" customWidth="1"/>
    <col min="2567" max="2567" width="20.7109375" style="484" bestFit="1" customWidth="1"/>
    <col min="2568" max="2568" width="27.5703125" style="484" bestFit="1" customWidth="1"/>
    <col min="2569" max="2569" width="13" style="484" bestFit="1" customWidth="1"/>
    <col min="2570" max="2570" width="12.85546875" style="484" customWidth="1"/>
    <col min="2571" max="2571" width="15" style="484" bestFit="1" customWidth="1"/>
    <col min="2572" max="2572" width="15.28515625" style="484" bestFit="1" customWidth="1"/>
    <col min="2573" max="2573" width="13.85546875" style="484" bestFit="1" customWidth="1"/>
    <col min="2574" max="2576" width="7.7109375" style="484" customWidth="1"/>
    <col min="2577" max="2577" width="8.85546875" style="484" customWidth="1"/>
    <col min="2578" max="2581" width="7.7109375" style="484" customWidth="1"/>
    <col min="2582" max="2582" width="8.85546875" style="484" customWidth="1"/>
    <col min="2583" max="2585" width="7.7109375" style="484" customWidth="1"/>
    <col min="2586" max="2586" width="9.5703125" style="484" customWidth="1"/>
    <col min="2587" max="2587" width="8.85546875" style="484" customWidth="1"/>
    <col min="2588" max="2591" width="7.7109375" style="484" customWidth="1"/>
    <col min="2592" max="2592" width="9" style="484" bestFit="1" customWidth="1"/>
    <col min="2593" max="2821" width="16.5703125" style="484"/>
    <col min="2822" max="2822" width="3.7109375" style="484" customWidth="1"/>
    <col min="2823" max="2823" width="20.7109375" style="484" bestFit="1" customWidth="1"/>
    <col min="2824" max="2824" width="27.5703125" style="484" bestFit="1" customWidth="1"/>
    <col min="2825" max="2825" width="13" style="484" bestFit="1" customWidth="1"/>
    <col min="2826" max="2826" width="12.85546875" style="484" customWidth="1"/>
    <col min="2827" max="2827" width="15" style="484" bestFit="1" customWidth="1"/>
    <col min="2828" max="2828" width="15.28515625" style="484" bestFit="1" customWidth="1"/>
    <col min="2829" max="2829" width="13.85546875" style="484" bestFit="1" customWidth="1"/>
    <col min="2830" max="2832" width="7.7109375" style="484" customWidth="1"/>
    <col min="2833" max="2833" width="8.85546875" style="484" customWidth="1"/>
    <col min="2834" max="2837" width="7.7109375" style="484" customWidth="1"/>
    <col min="2838" max="2838" width="8.85546875" style="484" customWidth="1"/>
    <col min="2839" max="2841" width="7.7109375" style="484" customWidth="1"/>
    <col min="2842" max="2842" width="9.5703125" style="484" customWidth="1"/>
    <col min="2843" max="2843" width="8.85546875" style="484" customWidth="1"/>
    <col min="2844" max="2847" width="7.7109375" style="484" customWidth="1"/>
    <col min="2848" max="2848" width="9" style="484" bestFit="1" customWidth="1"/>
    <col min="2849" max="3077" width="16.5703125" style="484"/>
    <col min="3078" max="3078" width="3.7109375" style="484" customWidth="1"/>
    <col min="3079" max="3079" width="20.7109375" style="484" bestFit="1" customWidth="1"/>
    <col min="3080" max="3080" width="27.5703125" style="484" bestFit="1" customWidth="1"/>
    <col min="3081" max="3081" width="13" style="484" bestFit="1" customWidth="1"/>
    <col min="3082" max="3082" width="12.85546875" style="484" customWidth="1"/>
    <col min="3083" max="3083" width="15" style="484" bestFit="1" customWidth="1"/>
    <col min="3084" max="3084" width="15.28515625" style="484" bestFit="1" customWidth="1"/>
    <col min="3085" max="3085" width="13.85546875" style="484" bestFit="1" customWidth="1"/>
    <col min="3086" max="3088" width="7.7109375" style="484" customWidth="1"/>
    <col min="3089" max="3089" width="8.85546875" style="484" customWidth="1"/>
    <col min="3090" max="3093" width="7.7109375" style="484" customWidth="1"/>
    <col min="3094" max="3094" width="8.85546875" style="484" customWidth="1"/>
    <col min="3095" max="3097" width="7.7109375" style="484" customWidth="1"/>
    <col min="3098" max="3098" width="9.5703125" style="484" customWidth="1"/>
    <col min="3099" max="3099" width="8.85546875" style="484" customWidth="1"/>
    <col min="3100" max="3103" width="7.7109375" style="484" customWidth="1"/>
    <col min="3104" max="3104" width="9" style="484" bestFit="1" customWidth="1"/>
    <col min="3105" max="3333" width="16.5703125" style="484"/>
    <col min="3334" max="3334" width="3.7109375" style="484" customWidth="1"/>
    <col min="3335" max="3335" width="20.7109375" style="484" bestFit="1" customWidth="1"/>
    <col min="3336" max="3336" width="27.5703125" style="484" bestFit="1" customWidth="1"/>
    <col min="3337" max="3337" width="13" style="484" bestFit="1" customWidth="1"/>
    <col min="3338" max="3338" width="12.85546875" style="484" customWidth="1"/>
    <col min="3339" max="3339" width="15" style="484" bestFit="1" customWidth="1"/>
    <col min="3340" max="3340" width="15.28515625" style="484" bestFit="1" customWidth="1"/>
    <col min="3341" max="3341" width="13.85546875" style="484" bestFit="1" customWidth="1"/>
    <col min="3342" max="3344" width="7.7109375" style="484" customWidth="1"/>
    <col min="3345" max="3345" width="8.85546875" style="484" customWidth="1"/>
    <col min="3346" max="3349" width="7.7109375" style="484" customWidth="1"/>
    <col min="3350" max="3350" width="8.85546875" style="484" customWidth="1"/>
    <col min="3351" max="3353" width="7.7109375" style="484" customWidth="1"/>
    <col min="3354" max="3354" width="9.5703125" style="484" customWidth="1"/>
    <col min="3355" max="3355" width="8.85546875" style="484" customWidth="1"/>
    <col min="3356" max="3359" width="7.7109375" style="484" customWidth="1"/>
    <col min="3360" max="3360" width="9" style="484" bestFit="1" customWidth="1"/>
    <col min="3361" max="3589" width="16.5703125" style="484"/>
    <col min="3590" max="3590" width="3.7109375" style="484" customWidth="1"/>
    <col min="3591" max="3591" width="20.7109375" style="484" bestFit="1" customWidth="1"/>
    <col min="3592" max="3592" width="27.5703125" style="484" bestFit="1" customWidth="1"/>
    <col min="3593" max="3593" width="13" style="484" bestFit="1" customWidth="1"/>
    <col min="3594" max="3594" width="12.85546875" style="484" customWidth="1"/>
    <col min="3595" max="3595" width="15" style="484" bestFit="1" customWidth="1"/>
    <col min="3596" max="3596" width="15.28515625" style="484" bestFit="1" customWidth="1"/>
    <col min="3597" max="3597" width="13.85546875" style="484" bestFit="1" customWidth="1"/>
    <col min="3598" max="3600" width="7.7109375" style="484" customWidth="1"/>
    <col min="3601" max="3601" width="8.85546875" style="484" customWidth="1"/>
    <col min="3602" max="3605" width="7.7109375" style="484" customWidth="1"/>
    <col min="3606" max="3606" width="8.85546875" style="484" customWidth="1"/>
    <col min="3607" max="3609" width="7.7109375" style="484" customWidth="1"/>
    <col min="3610" max="3610" width="9.5703125" style="484" customWidth="1"/>
    <col min="3611" max="3611" width="8.85546875" style="484" customWidth="1"/>
    <col min="3612" max="3615" width="7.7109375" style="484" customWidth="1"/>
    <col min="3616" max="3616" width="9" style="484" bestFit="1" customWidth="1"/>
    <col min="3617" max="3845" width="16.5703125" style="484"/>
    <col min="3846" max="3846" width="3.7109375" style="484" customWidth="1"/>
    <col min="3847" max="3847" width="20.7109375" style="484" bestFit="1" customWidth="1"/>
    <col min="3848" max="3848" width="27.5703125" style="484" bestFit="1" customWidth="1"/>
    <col min="3849" max="3849" width="13" style="484" bestFit="1" customWidth="1"/>
    <col min="3850" max="3850" width="12.85546875" style="484" customWidth="1"/>
    <col min="3851" max="3851" width="15" style="484" bestFit="1" customWidth="1"/>
    <col min="3852" max="3852" width="15.28515625" style="484" bestFit="1" customWidth="1"/>
    <col min="3853" max="3853" width="13.85546875" style="484" bestFit="1" customWidth="1"/>
    <col min="3854" max="3856" width="7.7109375" style="484" customWidth="1"/>
    <col min="3857" max="3857" width="8.85546875" style="484" customWidth="1"/>
    <col min="3858" max="3861" width="7.7109375" style="484" customWidth="1"/>
    <col min="3862" max="3862" width="8.85546875" style="484" customWidth="1"/>
    <col min="3863" max="3865" width="7.7109375" style="484" customWidth="1"/>
    <col min="3866" max="3866" width="9.5703125" style="484" customWidth="1"/>
    <col min="3867" max="3867" width="8.85546875" style="484" customWidth="1"/>
    <col min="3868" max="3871" width="7.7109375" style="484" customWidth="1"/>
    <col min="3872" max="3872" width="9" style="484" bestFit="1" customWidth="1"/>
    <col min="3873" max="4101" width="16.5703125" style="484"/>
    <col min="4102" max="4102" width="3.7109375" style="484" customWidth="1"/>
    <col min="4103" max="4103" width="20.7109375" style="484" bestFit="1" customWidth="1"/>
    <col min="4104" max="4104" width="27.5703125" style="484" bestFit="1" customWidth="1"/>
    <col min="4105" max="4105" width="13" style="484" bestFit="1" customWidth="1"/>
    <col min="4106" max="4106" width="12.85546875" style="484" customWidth="1"/>
    <col min="4107" max="4107" width="15" style="484" bestFit="1" customWidth="1"/>
    <col min="4108" max="4108" width="15.28515625" style="484" bestFit="1" customWidth="1"/>
    <col min="4109" max="4109" width="13.85546875" style="484" bestFit="1" customWidth="1"/>
    <col min="4110" max="4112" width="7.7109375" style="484" customWidth="1"/>
    <col min="4113" max="4113" width="8.85546875" style="484" customWidth="1"/>
    <col min="4114" max="4117" width="7.7109375" style="484" customWidth="1"/>
    <col min="4118" max="4118" width="8.85546875" style="484" customWidth="1"/>
    <col min="4119" max="4121" width="7.7109375" style="484" customWidth="1"/>
    <col min="4122" max="4122" width="9.5703125" style="484" customWidth="1"/>
    <col min="4123" max="4123" width="8.85546875" style="484" customWidth="1"/>
    <col min="4124" max="4127" width="7.7109375" style="484" customWidth="1"/>
    <col min="4128" max="4128" width="9" style="484" bestFit="1" customWidth="1"/>
    <col min="4129" max="4357" width="16.5703125" style="484"/>
    <col min="4358" max="4358" width="3.7109375" style="484" customWidth="1"/>
    <col min="4359" max="4359" width="20.7109375" style="484" bestFit="1" customWidth="1"/>
    <col min="4360" max="4360" width="27.5703125" style="484" bestFit="1" customWidth="1"/>
    <col min="4361" max="4361" width="13" style="484" bestFit="1" customWidth="1"/>
    <col min="4362" max="4362" width="12.85546875" style="484" customWidth="1"/>
    <col min="4363" max="4363" width="15" style="484" bestFit="1" customWidth="1"/>
    <col min="4364" max="4364" width="15.28515625" style="484" bestFit="1" customWidth="1"/>
    <col min="4365" max="4365" width="13.85546875" style="484" bestFit="1" customWidth="1"/>
    <col min="4366" max="4368" width="7.7109375" style="484" customWidth="1"/>
    <col min="4369" max="4369" width="8.85546875" style="484" customWidth="1"/>
    <col min="4370" max="4373" width="7.7109375" style="484" customWidth="1"/>
    <col min="4374" max="4374" width="8.85546875" style="484" customWidth="1"/>
    <col min="4375" max="4377" width="7.7109375" style="484" customWidth="1"/>
    <col min="4378" max="4378" width="9.5703125" style="484" customWidth="1"/>
    <col min="4379" max="4379" width="8.85546875" style="484" customWidth="1"/>
    <col min="4380" max="4383" width="7.7109375" style="484" customWidth="1"/>
    <col min="4384" max="4384" width="9" style="484" bestFit="1" customWidth="1"/>
    <col min="4385" max="4613" width="16.5703125" style="484"/>
    <col min="4614" max="4614" width="3.7109375" style="484" customWidth="1"/>
    <col min="4615" max="4615" width="20.7109375" style="484" bestFit="1" customWidth="1"/>
    <col min="4616" max="4616" width="27.5703125" style="484" bestFit="1" customWidth="1"/>
    <col min="4617" max="4617" width="13" style="484" bestFit="1" customWidth="1"/>
    <col min="4618" max="4618" width="12.85546875" style="484" customWidth="1"/>
    <col min="4619" max="4619" width="15" style="484" bestFit="1" customWidth="1"/>
    <col min="4620" max="4620" width="15.28515625" style="484" bestFit="1" customWidth="1"/>
    <col min="4621" max="4621" width="13.85546875" style="484" bestFit="1" customWidth="1"/>
    <col min="4622" max="4624" width="7.7109375" style="484" customWidth="1"/>
    <col min="4625" max="4625" width="8.85546875" style="484" customWidth="1"/>
    <col min="4626" max="4629" width="7.7109375" style="484" customWidth="1"/>
    <col min="4630" max="4630" width="8.85546875" style="484" customWidth="1"/>
    <col min="4631" max="4633" width="7.7109375" style="484" customWidth="1"/>
    <col min="4634" max="4634" width="9.5703125" style="484" customWidth="1"/>
    <col min="4635" max="4635" width="8.85546875" style="484" customWidth="1"/>
    <col min="4636" max="4639" width="7.7109375" style="484" customWidth="1"/>
    <col min="4640" max="4640" width="9" style="484" bestFit="1" customWidth="1"/>
    <col min="4641" max="4869" width="16.5703125" style="484"/>
    <col min="4870" max="4870" width="3.7109375" style="484" customWidth="1"/>
    <col min="4871" max="4871" width="20.7109375" style="484" bestFit="1" customWidth="1"/>
    <col min="4872" max="4872" width="27.5703125" style="484" bestFit="1" customWidth="1"/>
    <col min="4873" max="4873" width="13" style="484" bestFit="1" customWidth="1"/>
    <col min="4874" max="4874" width="12.85546875" style="484" customWidth="1"/>
    <col min="4875" max="4875" width="15" style="484" bestFit="1" customWidth="1"/>
    <col min="4876" max="4876" width="15.28515625" style="484" bestFit="1" customWidth="1"/>
    <col min="4877" max="4877" width="13.85546875" style="484" bestFit="1" customWidth="1"/>
    <col min="4878" max="4880" width="7.7109375" style="484" customWidth="1"/>
    <col min="4881" max="4881" width="8.85546875" style="484" customWidth="1"/>
    <col min="4882" max="4885" width="7.7109375" style="484" customWidth="1"/>
    <col min="4886" max="4886" width="8.85546875" style="484" customWidth="1"/>
    <col min="4887" max="4889" width="7.7109375" style="484" customWidth="1"/>
    <col min="4890" max="4890" width="9.5703125" style="484" customWidth="1"/>
    <col min="4891" max="4891" width="8.85546875" style="484" customWidth="1"/>
    <col min="4892" max="4895" width="7.7109375" style="484" customWidth="1"/>
    <col min="4896" max="4896" width="9" style="484" bestFit="1" customWidth="1"/>
    <col min="4897" max="5125" width="16.5703125" style="484"/>
    <col min="5126" max="5126" width="3.7109375" style="484" customWidth="1"/>
    <col min="5127" max="5127" width="20.7109375" style="484" bestFit="1" customWidth="1"/>
    <col min="5128" max="5128" width="27.5703125" style="484" bestFit="1" customWidth="1"/>
    <col min="5129" max="5129" width="13" style="484" bestFit="1" customWidth="1"/>
    <col min="5130" max="5130" width="12.85546875" style="484" customWidth="1"/>
    <col min="5131" max="5131" width="15" style="484" bestFit="1" customWidth="1"/>
    <col min="5132" max="5132" width="15.28515625" style="484" bestFit="1" customWidth="1"/>
    <col min="5133" max="5133" width="13.85546875" style="484" bestFit="1" customWidth="1"/>
    <col min="5134" max="5136" width="7.7109375" style="484" customWidth="1"/>
    <col min="5137" max="5137" width="8.85546875" style="484" customWidth="1"/>
    <col min="5138" max="5141" width="7.7109375" style="484" customWidth="1"/>
    <col min="5142" max="5142" width="8.85546875" style="484" customWidth="1"/>
    <col min="5143" max="5145" width="7.7109375" style="484" customWidth="1"/>
    <col min="5146" max="5146" width="9.5703125" style="484" customWidth="1"/>
    <col min="5147" max="5147" width="8.85546875" style="484" customWidth="1"/>
    <col min="5148" max="5151" width="7.7109375" style="484" customWidth="1"/>
    <col min="5152" max="5152" width="9" style="484" bestFit="1" customWidth="1"/>
    <col min="5153" max="5381" width="16.5703125" style="484"/>
    <col min="5382" max="5382" width="3.7109375" style="484" customWidth="1"/>
    <col min="5383" max="5383" width="20.7109375" style="484" bestFit="1" customWidth="1"/>
    <col min="5384" max="5384" width="27.5703125" style="484" bestFit="1" customWidth="1"/>
    <col min="5385" max="5385" width="13" style="484" bestFit="1" customWidth="1"/>
    <col min="5386" max="5386" width="12.85546875" style="484" customWidth="1"/>
    <col min="5387" max="5387" width="15" style="484" bestFit="1" customWidth="1"/>
    <col min="5388" max="5388" width="15.28515625" style="484" bestFit="1" customWidth="1"/>
    <col min="5389" max="5389" width="13.85546875" style="484" bestFit="1" customWidth="1"/>
    <col min="5390" max="5392" width="7.7109375" style="484" customWidth="1"/>
    <col min="5393" max="5393" width="8.85546875" style="484" customWidth="1"/>
    <col min="5394" max="5397" width="7.7109375" style="484" customWidth="1"/>
    <col min="5398" max="5398" width="8.85546875" style="484" customWidth="1"/>
    <col min="5399" max="5401" width="7.7109375" style="484" customWidth="1"/>
    <col min="5402" max="5402" width="9.5703125" style="484" customWidth="1"/>
    <col min="5403" max="5403" width="8.85546875" style="484" customWidth="1"/>
    <col min="5404" max="5407" width="7.7109375" style="484" customWidth="1"/>
    <col min="5408" max="5408" width="9" style="484" bestFit="1" customWidth="1"/>
    <col min="5409" max="5637" width="16.5703125" style="484"/>
    <col min="5638" max="5638" width="3.7109375" style="484" customWidth="1"/>
    <col min="5639" max="5639" width="20.7109375" style="484" bestFit="1" customWidth="1"/>
    <col min="5640" max="5640" width="27.5703125" style="484" bestFit="1" customWidth="1"/>
    <col min="5641" max="5641" width="13" style="484" bestFit="1" customWidth="1"/>
    <col min="5642" max="5642" width="12.85546875" style="484" customWidth="1"/>
    <col min="5643" max="5643" width="15" style="484" bestFit="1" customWidth="1"/>
    <col min="5644" max="5644" width="15.28515625" style="484" bestFit="1" customWidth="1"/>
    <col min="5645" max="5645" width="13.85546875" style="484" bestFit="1" customWidth="1"/>
    <col min="5646" max="5648" width="7.7109375" style="484" customWidth="1"/>
    <col min="5649" max="5649" width="8.85546875" style="484" customWidth="1"/>
    <col min="5650" max="5653" width="7.7109375" style="484" customWidth="1"/>
    <col min="5654" max="5654" width="8.85546875" style="484" customWidth="1"/>
    <col min="5655" max="5657" width="7.7109375" style="484" customWidth="1"/>
    <col min="5658" max="5658" width="9.5703125" style="484" customWidth="1"/>
    <col min="5659" max="5659" width="8.85546875" style="484" customWidth="1"/>
    <col min="5660" max="5663" width="7.7109375" style="484" customWidth="1"/>
    <col min="5664" max="5664" width="9" style="484" bestFit="1" customWidth="1"/>
    <col min="5665" max="5893" width="16.5703125" style="484"/>
    <col min="5894" max="5894" width="3.7109375" style="484" customWidth="1"/>
    <col min="5895" max="5895" width="20.7109375" style="484" bestFit="1" customWidth="1"/>
    <col min="5896" max="5896" width="27.5703125" style="484" bestFit="1" customWidth="1"/>
    <col min="5897" max="5897" width="13" style="484" bestFit="1" customWidth="1"/>
    <col min="5898" max="5898" width="12.85546875" style="484" customWidth="1"/>
    <col min="5899" max="5899" width="15" style="484" bestFit="1" customWidth="1"/>
    <col min="5900" max="5900" width="15.28515625" style="484" bestFit="1" customWidth="1"/>
    <col min="5901" max="5901" width="13.85546875" style="484" bestFit="1" customWidth="1"/>
    <col min="5902" max="5904" width="7.7109375" style="484" customWidth="1"/>
    <col min="5905" max="5905" width="8.85546875" style="484" customWidth="1"/>
    <col min="5906" max="5909" width="7.7109375" style="484" customWidth="1"/>
    <col min="5910" max="5910" width="8.85546875" style="484" customWidth="1"/>
    <col min="5911" max="5913" width="7.7109375" style="484" customWidth="1"/>
    <col min="5914" max="5914" width="9.5703125" style="484" customWidth="1"/>
    <col min="5915" max="5915" width="8.85546875" style="484" customWidth="1"/>
    <col min="5916" max="5919" width="7.7109375" style="484" customWidth="1"/>
    <col min="5920" max="5920" width="9" style="484" bestFit="1" customWidth="1"/>
    <col min="5921" max="6149" width="16.5703125" style="484"/>
    <col min="6150" max="6150" width="3.7109375" style="484" customWidth="1"/>
    <col min="6151" max="6151" width="20.7109375" style="484" bestFit="1" customWidth="1"/>
    <col min="6152" max="6152" width="27.5703125" style="484" bestFit="1" customWidth="1"/>
    <col min="6153" max="6153" width="13" style="484" bestFit="1" customWidth="1"/>
    <col min="6154" max="6154" width="12.85546875" style="484" customWidth="1"/>
    <col min="6155" max="6155" width="15" style="484" bestFit="1" customWidth="1"/>
    <col min="6156" max="6156" width="15.28515625" style="484" bestFit="1" customWidth="1"/>
    <col min="6157" max="6157" width="13.85546875" style="484" bestFit="1" customWidth="1"/>
    <col min="6158" max="6160" width="7.7109375" style="484" customWidth="1"/>
    <col min="6161" max="6161" width="8.85546875" style="484" customWidth="1"/>
    <col min="6162" max="6165" width="7.7109375" style="484" customWidth="1"/>
    <col min="6166" max="6166" width="8.85546875" style="484" customWidth="1"/>
    <col min="6167" max="6169" width="7.7109375" style="484" customWidth="1"/>
    <col min="6170" max="6170" width="9.5703125" style="484" customWidth="1"/>
    <col min="6171" max="6171" width="8.85546875" style="484" customWidth="1"/>
    <col min="6172" max="6175" width="7.7109375" style="484" customWidth="1"/>
    <col min="6176" max="6176" width="9" style="484" bestFit="1" customWidth="1"/>
    <col min="6177" max="6405" width="16.5703125" style="484"/>
    <col min="6406" max="6406" width="3.7109375" style="484" customWidth="1"/>
    <col min="6407" max="6407" width="20.7109375" style="484" bestFit="1" customWidth="1"/>
    <col min="6408" max="6408" width="27.5703125" style="484" bestFit="1" customWidth="1"/>
    <col min="6409" max="6409" width="13" style="484" bestFit="1" customWidth="1"/>
    <col min="6410" max="6410" width="12.85546875" style="484" customWidth="1"/>
    <col min="6411" max="6411" width="15" style="484" bestFit="1" customWidth="1"/>
    <col min="6412" max="6412" width="15.28515625" style="484" bestFit="1" customWidth="1"/>
    <col min="6413" max="6413" width="13.85546875" style="484" bestFit="1" customWidth="1"/>
    <col min="6414" max="6416" width="7.7109375" style="484" customWidth="1"/>
    <col min="6417" max="6417" width="8.85546875" style="484" customWidth="1"/>
    <col min="6418" max="6421" width="7.7109375" style="484" customWidth="1"/>
    <col min="6422" max="6422" width="8.85546875" style="484" customWidth="1"/>
    <col min="6423" max="6425" width="7.7109375" style="484" customWidth="1"/>
    <col min="6426" max="6426" width="9.5703125" style="484" customWidth="1"/>
    <col min="6427" max="6427" width="8.85546875" style="484" customWidth="1"/>
    <col min="6428" max="6431" width="7.7109375" style="484" customWidth="1"/>
    <col min="6432" max="6432" width="9" style="484" bestFit="1" customWidth="1"/>
    <col min="6433" max="6661" width="16.5703125" style="484"/>
    <col min="6662" max="6662" width="3.7109375" style="484" customWidth="1"/>
    <col min="6663" max="6663" width="20.7109375" style="484" bestFit="1" customWidth="1"/>
    <col min="6664" max="6664" width="27.5703125" style="484" bestFit="1" customWidth="1"/>
    <col min="6665" max="6665" width="13" style="484" bestFit="1" customWidth="1"/>
    <col min="6666" max="6666" width="12.85546875" style="484" customWidth="1"/>
    <col min="6667" max="6667" width="15" style="484" bestFit="1" customWidth="1"/>
    <col min="6668" max="6668" width="15.28515625" style="484" bestFit="1" customWidth="1"/>
    <col min="6669" max="6669" width="13.85546875" style="484" bestFit="1" customWidth="1"/>
    <col min="6670" max="6672" width="7.7109375" style="484" customWidth="1"/>
    <col min="6673" max="6673" width="8.85546875" style="484" customWidth="1"/>
    <col min="6674" max="6677" width="7.7109375" style="484" customWidth="1"/>
    <col min="6678" max="6678" width="8.85546875" style="484" customWidth="1"/>
    <col min="6679" max="6681" width="7.7109375" style="484" customWidth="1"/>
    <col min="6682" max="6682" width="9.5703125" style="484" customWidth="1"/>
    <col min="6683" max="6683" width="8.85546875" style="484" customWidth="1"/>
    <col min="6684" max="6687" width="7.7109375" style="484" customWidth="1"/>
    <col min="6688" max="6688" width="9" style="484" bestFit="1" customWidth="1"/>
    <col min="6689" max="6917" width="16.5703125" style="484"/>
    <col min="6918" max="6918" width="3.7109375" style="484" customWidth="1"/>
    <col min="6919" max="6919" width="20.7109375" style="484" bestFit="1" customWidth="1"/>
    <col min="6920" max="6920" width="27.5703125" style="484" bestFit="1" customWidth="1"/>
    <col min="6921" max="6921" width="13" style="484" bestFit="1" customWidth="1"/>
    <col min="6922" max="6922" width="12.85546875" style="484" customWidth="1"/>
    <col min="6923" max="6923" width="15" style="484" bestFit="1" customWidth="1"/>
    <col min="6924" max="6924" width="15.28515625" style="484" bestFit="1" customWidth="1"/>
    <col min="6925" max="6925" width="13.85546875" style="484" bestFit="1" customWidth="1"/>
    <col min="6926" max="6928" width="7.7109375" style="484" customWidth="1"/>
    <col min="6929" max="6929" width="8.85546875" style="484" customWidth="1"/>
    <col min="6930" max="6933" width="7.7109375" style="484" customWidth="1"/>
    <col min="6934" max="6934" width="8.85546875" style="484" customWidth="1"/>
    <col min="6935" max="6937" width="7.7109375" style="484" customWidth="1"/>
    <col min="6938" max="6938" width="9.5703125" style="484" customWidth="1"/>
    <col min="6939" max="6939" width="8.85546875" style="484" customWidth="1"/>
    <col min="6940" max="6943" width="7.7109375" style="484" customWidth="1"/>
    <col min="6944" max="6944" width="9" style="484" bestFit="1" customWidth="1"/>
    <col min="6945" max="7173" width="16.5703125" style="484"/>
    <col min="7174" max="7174" width="3.7109375" style="484" customWidth="1"/>
    <col min="7175" max="7175" width="20.7109375" style="484" bestFit="1" customWidth="1"/>
    <col min="7176" max="7176" width="27.5703125" style="484" bestFit="1" customWidth="1"/>
    <col min="7177" max="7177" width="13" style="484" bestFit="1" customWidth="1"/>
    <col min="7178" max="7178" width="12.85546875" style="484" customWidth="1"/>
    <col min="7179" max="7179" width="15" style="484" bestFit="1" customWidth="1"/>
    <col min="7180" max="7180" width="15.28515625" style="484" bestFit="1" customWidth="1"/>
    <col min="7181" max="7181" width="13.85546875" style="484" bestFit="1" customWidth="1"/>
    <col min="7182" max="7184" width="7.7109375" style="484" customWidth="1"/>
    <col min="7185" max="7185" width="8.85546875" style="484" customWidth="1"/>
    <col min="7186" max="7189" width="7.7109375" style="484" customWidth="1"/>
    <col min="7190" max="7190" width="8.85546875" style="484" customWidth="1"/>
    <col min="7191" max="7193" width="7.7109375" style="484" customWidth="1"/>
    <col min="7194" max="7194" width="9.5703125" style="484" customWidth="1"/>
    <col min="7195" max="7195" width="8.85546875" style="484" customWidth="1"/>
    <col min="7196" max="7199" width="7.7109375" style="484" customWidth="1"/>
    <col min="7200" max="7200" width="9" style="484" bestFit="1" customWidth="1"/>
    <col min="7201" max="7429" width="16.5703125" style="484"/>
    <col min="7430" max="7430" width="3.7109375" style="484" customWidth="1"/>
    <col min="7431" max="7431" width="20.7109375" style="484" bestFit="1" customWidth="1"/>
    <col min="7432" max="7432" width="27.5703125" style="484" bestFit="1" customWidth="1"/>
    <col min="7433" max="7433" width="13" style="484" bestFit="1" customWidth="1"/>
    <col min="7434" max="7434" width="12.85546875" style="484" customWidth="1"/>
    <col min="7435" max="7435" width="15" style="484" bestFit="1" customWidth="1"/>
    <col min="7436" max="7436" width="15.28515625" style="484" bestFit="1" customWidth="1"/>
    <col min="7437" max="7437" width="13.85546875" style="484" bestFit="1" customWidth="1"/>
    <col min="7438" max="7440" width="7.7109375" style="484" customWidth="1"/>
    <col min="7441" max="7441" width="8.85546875" style="484" customWidth="1"/>
    <col min="7442" max="7445" width="7.7109375" style="484" customWidth="1"/>
    <col min="7446" max="7446" width="8.85546875" style="484" customWidth="1"/>
    <col min="7447" max="7449" width="7.7109375" style="484" customWidth="1"/>
    <col min="7450" max="7450" width="9.5703125" style="484" customWidth="1"/>
    <col min="7451" max="7451" width="8.85546875" style="484" customWidth="1"/>
    <col min="7452" max="7455" width="7.7109375" style="484" customWidth="1"/>
    <col min="7456" max="7456" width="9" style="484" bestFit="1" customWidth="1"/>
    <col min="7457" max="7685" width="16.5703125" style="484"/>
    <col min="7686" max="7686" width="3.7109375" style="484" customWidth="1"/>
    <col min="7687" max="7687" width="20.7109375" style="484" bestFit="1" customWidth="1"/>
    <col min="7688" max="7688" width="27.5703125" style="484" bestFit="1" customWidth="1"/>
    <col min="7689" max="7689" width="13" style="484" bestFit="1" customWidth="1"/>
    <col min="7690" max="7690" width="12.85546875" style="484" customWidth="1"/>
    <col min="7691" max="7691" width="15" style="484" bestFit="1" customWidth="1"/>
    <col min="7692" max="7692" width="15.28515625" style="484" bestFit="1" customWidth="1"/>
    <col min="7693" max="7693" width="13.85546875" style="484" bestFit="1" customWidth="1"/>
    <col min="7694" max="7696" width="7.7109375" style="484" customWidth="1"/>
    <col min="7697" max="7697" width="8.85546875" style="484" customWidth="1"/>
    <col min="7698" max="7701" width="7.7109375" style="484" customWidth="1"/>
    <col min="7702" max="7702" width="8.85546875" style="484" customWidth="1"/>
    <col min="7703" max="7705" width="7.7109375" style="484" customWidth="1"/>
    <col min="7706" max="7706" width="9.5703125" style="484" customWidth="1"/>
    <col min="7707" max="7707" width="8.85546875" style="484" customWidth="1"/>
    <col min="7708" max="7711" width="7.7109375" style="484" customWidth="1"/>
    <col min="7712" max="7712" width="9" style="484" bestFit="1" customWidth="1"/>
    <col min="7713" max="7941" width="16.5703125" style="484"/>
    <col min="7942" max="7942" width="3.7109375" style="484" customWidth="1"/>
    <col min="7943" max="7943" width="20.7109375" style="484" bestFit="1" customWidth="1"/>
    <col min="7944" max="7944" width="27.5703125" style="484" bestFit="1" customWidth="1"/>
    <col min="7945" max="7945" width="13" style="484" bestFit="1" customWidth="1"/>
    <col min="7946" max="7946" width="12.85546875" style="484" customWidth="1"/>
    <col min="7947" max="7947" width="15" style="484" bestFit="1" customWidth="1"/>
    <col min="7948" max="7948" width="15.28515625" style="484" bestFit="1" customWidth="1"/>
    <col min="7949" max="7949" width="13.85546875" style="484" bestFit="1" customWidth="1"/>
    <col min="7950" max="7952" width="7.7109375" style="484" customWidth="1"/>
    <col min="7953" max="7953" width="8.85546875" style="484" customWidth="1"/>
    <col min="7954" max="7957" width="7.7109375" style="484" customWidth="1"/>
    <col min="7958" max="7958" width="8.85546875" style="484" customWidth="1"/>
    <col min="7959" max="7961" width="7.7109375" style="484" customWidth="1"/>
    <col min="7962" max="7962" width="9.5703125" style="484" customWidth="1"/>
    <col min="7963" max="7963" width="8.85546875" style="484" customWidth="1"/>
    <col min="7964" max="7967" width="7.7109375" style="484" customWidth="1"/>
    <col min="7968" max="7968" width="9" style="484" bestFit="1" customWidth="1"/>
    <col min="7969" max="8197" width="16.5703125" style="484"/>
    <col min="8198" max="8198" width="3.7109375" style="484" customWidth="1"/>
    <col min="8199" max="8199" width="20.7109375" style="484" bestFit="1" customWidth="1"/>
    <col min="8200" max="8200" width="27.5703125" style="484" bestFit="1" customWidth="1"/>
    <col min="8201" max="8201" width="13" style="484" bestFit="1" customWidth="1"/>
    <col min="8202" max="8202" width="12.85546875" style="484" customWidth="1"/>
    <col min="8203" max="8203" width="15" style="484" bestFit="1" customWidth="1"/>
    <col min="8204" max="8204" width="15.28515625" style="484" bestFit="1" customWidth="1"/>
    <col min="8205" max="8205" width="13.85546875" style="484" bestFit="1" customWidth="1"/>
    <col min="8206" max="8208" width="7.7109375" style="484" customWidth="1"/>
    <col min="8209" max="8209" width="8.85546875" style="484" customWidth="1"/>
    <col min="8210" max="8213" width="7.7109375" style="484" customWidth="1"/>
    <col min="8214" max="8214" width="8.85546875" style="484" customWidth="1"/>
    <col min="8215" max="8217" width="7.7109375" style="484" customWidth="1"/>
    <col min="8218" max="8218" width="9.5703125" style="484" customWidth="1"/>
    <col min="8219" max="8219" width="8.85546875" style="484" customWidth="1"/>
    <col min="8220" max="8223" width="7.7109375" style="484" customWidth="1"/>
    <col min="8224" max="8224" width="9" style="484" bestFit="1" customWidth="1"/>
    <col min="8225" max="8453" width="16.5703125" style="484"/>
    <col min="8454" max="8454" width="3.7109375" style="484" customWidth="1"/>
    <col min="8455" max="8455" width="20.7109375" style="484" bestFit="1" customWidth="1"/>
    <col min="8456" max="8456" width="27.5703125" style="484" bestFit="1" customWidth="1"/>
    <col min="8457" max="8457" width="13" style="484" bestFit="1" customWidth="1"/>
    <col min="8458" max="8458" width="12.85546875" style="484" customWidth="1"/>
    <col min="8459" max="8459" width="15" style="484" bestFit="1" customWidth="1"/>
    <col min="8460" max="8460" width="15.28515625" style="484" bestFit="1" customWidth="1"/>
    <col min="8461" max="8461" width="13.85546875" style="484" bestFit="1" customWidth="1"/>
    <col min="8462" max="8464" width="7.7109375" style="484" customWidth="1"/>
    <col min="8465" max="8465" width="8.85546875" style="484" customWidth="1"/>
    <col min="8466" max="8469" width="7.7109375" style="484" customWidth="1"/>
    <col min="8470" max="8470" width="8.85546875" style="484" customWidth="1"/>
    <col min="8471" max="8473" width="7.7109375" style="484" customWidth="1"/>
    <col min="8474" max="8474" width="9.5703125" style="484" customWidth="1"/>
    <col min="8475" max="8475" width="8.85546875" style="484" customWidth="1"/>
    <col min="8476" max="8479" width="7.7109375" style="484" customWidth="1"/>
    <col min="8480" max="8480" width="9" style="484" bestFit="1" customWidth="1"/>
    <col min="8481" max="8709" width="16.5703125" style="484"/>
    <col min="8710" max="8710" width="3.7109375" style="484" customWidth="1"/>
    <col min="8711" max="8711" width="20.7109375" style="484" bestFit="1" customWidth="1"/>
    <col min="8712" max="8712" width="27.5703125" style="484" bestFit="1" customWidth="1"/>
    <col min="8713" max="8713" width="13" style="484" bestFit="1" customWidth="1"/>
    <col min="8714" max="8714" width="12.85546875" style="484" customWidth="1"/>
    <col min="8715" max="8715" width="15" style="484" bestFit="1" customWidth="1"/>
    <col min="8716" max="8716" width="15.28515625" style="484" bestFit="1" customWidth="1"/>
    <col min="8717" max="8717" width="13.85546875" style="484" bestFit="1" customWidth="1"/>
    <col min="8718" max="8720" width="7.7109375" style="484" customWidth="1"/>
    <col min="8721" max="8721" width="8.85546875" style="484" customWidth="1"/>
    <col min="8722" max="8725" width="7.7109375" style="484" customWidth="1"/>
    <col min="8726" max="8726" width="8.85546875" style="484" customWidth="1"/>
    <col min="8727" max="8729" width="7.7109375" style="484" customWidth="1"/>
    <col min="8730" max="8730" width="9.5703125" style="484" customWidth="1"/>
    <col min="8731" max="8731" width="8.85546875" style="484" customWidth="1"/>
    <col min="8732" max="8735" width="7.7109375" style="484" customWidth="1"/>
    <col min="8736" max="8736" width="9" style="484" bestFit="1" customWidth="1"/>
    <col min="8737" max="8965" width="16.5703125" style="484"/>
    <col min="8966" max="8966" width="3.7109375" style="484" customWidth="1"/>
    <col min="8967" max="8967" width="20.7109375" style="484" bestFit="1" customWidth="1"/>
    <col min="8968" max="8968" width="27.5703125" style="484" bestFit="1" customWidth="1"/>
    <col min="8969" max="8969" width="13" style="484" bestFit="1" customWidth="1"/>
    <col min="8970" max="8970" width="12.85546875" style="484" customWidth="1"/>
    <col min="8971" max="8971" width="15" style="484" bestFit="1" customWidth="1"/>
    <col min="8972" max="8972" width="15.28515625" style="484" bestFit="1" customWidth="1"/>
    <col min="8973" max="8973" width="13.85546875" style="484" bestFit="1" customWidth="1"/>
    <col min="8974" max="8976" width="7.7109375" style="484" customWidth="1"/>
    <col min="8977" max="8977" width="8.85546875" style="484" customWidth="1"/>
    <col min="8978" max="8981" width="7.7109375" style="484" customWidth="1"/>
    <col min="8982" max="8982" width="8.85546875" style="484" customWidth="1"/>
    <col min="8983" max="8985" width="7.7109375" style="484" customWidth="1"/>
    <col min="8986" max="8986" width="9.5703125" style="484" customWidth="1"/>
    <col min="8987" max="8987" width="8.85546875" style="484" customWidth="1"/>
    <col min="8988" max="8991" width="7.7109375" style="484" customWidth="1"/>
    <col min="8992" max="8992" width="9" style="484" bestFit="1" customWidth="1"/>
    <col min="8993" max="9221" width="16.5703125" style="484"/>
    <col min="9222" max="9222" width="3.7109375" style="484" customWidth="1"/>
    <col min="9223" max="9223" width="20.7109375" style="484" bestFit="1" customWidth="1"/>
    <col min="9224" max="9224" width="27.5703125" style="484" bestFit="1" customWidth="1"/>
    <col min="9225" max="9225" width="13" style="484" bestFit="1" customWidth="1"/>
    <col min="9226" max="9226" width="12.85546875" style="484" customWidth="1"/>
    <col min="9227" max="9227" width="15" style="484" bestFit="1" customWidth="1"/>
    <col min="9228" max="9228" width="15.28515625" style="484" bestFit="1" customWidth="1"/>
    <col min="9229" max="9229" width="13.85546875" style="484" bestFit="1" customWidth="1"/>
    <col min="9230" max="9232" width="7.7109375" style="484" customWidth="1"/>
    <col min="9233" max="9233" width="8.85546875" style="484" customWidth="1"/>
    <col min="9234" max="9237" width="7.7109375" style="484" customWidth="1"/>
    <col min="9238" max="9238" width="8.85546875" style="484" customWidth="1"/>
    <col min="9239" max="9241" width="7.7109375" style="484" customWidth="1"/>
    <col min="9242" max="9242" width="9.5703125" style="484" customWidth="1"/>
    <col min="9243" max="9243" width="8.85546875" style="484" customWidth="1"/>
    <col min="9244" max="9247" width="7.7109375" style="484" customWidth="1"/>
    <col min="9248" max="9248" width="9" style="484" bestFit="1" customWidth="1"/>
    <col min="9249" max="9477" width="16.5703125" style="484"/>
    <col min="9478" max="9478" width="3.7109375" style="484" customWidth="1"/>
    <col min="9479" max="9479" width="20.7109375" style="484" bestFit="1" customWidth="1"/>
    <col min="9480" max="9480" width="27.5703125" style="484" bestFit="1" customWidth="1"/>
    <col min="9481" max="9481" width="13" style="484" bestFit="1" customWidth="1"/>
    <col min="9482" max="9482" width="12.85546875" style="484" customWidth="1"/>
    <col min="9483" max="9483" width="15" style="484" bestFit="1" customWidth="1"/>
    <col min="9484" max="9484" width="15.28515625" style="484" bestFit="1" customWidth="1"/>
    <col min="9485" max="9485" width="13.85546875" style="484" bestFit="1" customWidth="1"/>
    <col min="9486" max="9488" width="7.7109375" style="484" customWidth="1"/>
    <col min="9489" max="9489" width="8.85546875" style="484" customWidth="1"/>
    <col min="9490" max="9493" width="7.7109375" style="484" customWidth="1"/>
    <col min="9494" max="9494" width="8.85546875" style="484" customWidth="1"/>
    <col min="9495" max="9497" width="7.7109375" style="484" customWidth="1"/>
    <col min="9498" max="9498" width="9.5703125" style="484" customWidth="1"/>
    <col min="9499" max="9499" width="8.85546875" style="484" customWidth="1"/>
    <col min="9500" max="9503" width="7.7109375" style="484" customWidth="1"/>
    <col min="9504" max="9504" width="9" style="484" bestFit="1" customWidth="1"/>
    <col min="9505" max="9733" width="16.5703125" style="484"/>
    <col min="9734" max="9734" width="3.7109375" style="484" customWidth="1"/>
    <col min="9735" max="9735" width="20.7109375" style="484" bestFit="1" customWidth="1"/>
    <col min="9736" max="9736" width="27.5703125" style="484" bestFit="1" customWidth="1"/>
    <col min="9737" max="9737" width="13" style="484" bestFit="1" customWidth="1"/>
    <col min="9738" max="9738" width="12.85546875" style="484" customWidth="1"/>
    <col min="9739" max="9739" width="15" style="484" bestFit="1" customWidth="1"/>
    <col min="9740" max="9740" width="15.28515625" style="484" bestFit="1" customWidth="1"/>
    <col min="9741" max="9741" width="13.85546875" style="484" bestFit="1" customWidth="1"/>
    <col min="9742" max="9744" width="7.7109375" style="484" customWidth="1"/>
    <col min="9745" max="9745" width="8.85546875" style="484" customWidth="1"/>
    <col min="9746" max="9749" width="7.7109375" style="484" customWidth="1"/>
    <col min="9750" max="9750" width="8.85546875" style="484" customWidth="1"/>
    <col min="9751" max="9753" width="7.7109375" style="484" customWidth="1"/>
    <col min="9754" max="9754" width="9.5703125" style="484" customWidth="1"/>
    <col min="9755" max="9755" width="8.85546875" style="484" customWidth="1"/>
    <col min="9756" max="9759" width="7.7109375" style="484" customWidth="1"/>
    <col min="9760" max="9760" width="9" style="484" bestFit="1" customWidth="1"/>
    <col min="9761" max="9989" width="16.5703125" style="484"/>
    <col min="9990" max="9990" width="3.7109375" style="484" customWidth="1"/>
    <col min="9991" max="9991" width="20.7109375" style="484" bestFit="1" customWidth="1"/>
    <col min="9992" max="9992" width="27.5703125" style="484" bestFit="1" customWidth="1"/>
    <col min="9993" max="9993" width="13" style="484" bestFit="1" customWidth="1"/>
    <col min="9994" max="9994" width="12.85546875" style="484" customWidth="1"/>
    <col min="9995" max="9995" width="15" style="484" bestFit="1" customWidth="1"/>
    <col min="9996" max="9996" width="15.28515625" style="484" bestFit="1" customWidth="1"/>
    <col min="9997" max="9997" width="13.85546875" style="484" bestFit="1" customWidth="1"/>
    <col min="9998" max="10000" width="7.7109375" style="484" customWidth="1"/>
    <col min="10001" max="10001" width="8.85546875" style="484" customWidth="1"/>
    <col min="10002" max="10005" width="7.7109375" style="484" customWidth="1"/>
    <col min="10006" max="10006" width="8.85546875" style="484" customWidth="1"/>
    <col min="10007" max="10009" width="7.7109375" style="484" customWidth="1"/>
    <col min="10010" max="10010" width="9.5703125" style="484" customWidth="1"/>
    <col min="10011" max="10011" width="8.85546875" style="484" customWidth="1"/>
    <col min="10012" max="10015" width="7.7109375" style="484" customWidth="1"/>
    <col min="10016" max="10016" width="9" style="484" bestFit="1" customWidth="1"/>
    <col min="10017" max="10245" width="16.5703125" style="484"/>
    <col min="10246" max="10246" width="3.7109375" style="484" customWidth="1"/>
    <col min="10247" max="10247" width="20.7109375" style="484" bestFit="1" customWidth="1"/>
    <col min="10248" max="10248" width="27.5703125" style="484" bestFit="1" customWidth="1"/>
    <col min="10249" max="10249" width="13" style="484" bestFit="1" customWidth="1"/>
    <col min="10250" max="10250" width="12.85546875" style="484" customWidth="1"/>
    <col min="10251" max="10251" width="15" style="484" bestFit="1" customWidth="1"/>
    <col min="10252" max="10252" width="15.28515625" style="484" bestFit="1" customWidth="1"/>
    <col min="10253" max="10253" width="13.85546875" style="484" bestFit="1" customWidth="1"/>
    <col min="10254" max="10256" width="7.7109375" style="484" customWidth="1"/>
    <col min="10257" max="10257" width="8.85546875" style="484" customWidth="1"/>
    <col min="10258" max="10261" width="7.7109375" style="484" customWidth="1"/>
    <col min="10262" max="10262" width="8.85546875" style="484" customWidth="1"/>
    <col min="10263" max="10265" width="7.7109375" style="484" customWidth="1"/>
    <col min="10266" max="10266" width="9.5703125" style="484" customWidth="1"/>
    <col min="10267" max="10267" width="8.85546875" style="484" customWidth="1"/>
    <col min="10268" max="10271" width="7.7109375" style="484" customWidth="1"/>
    <col min="10272" max="10272" width="9" style="484" bestFit="1" customWidth="1"/>
    <col min="10273" max="10501" width="16.5703125" style="484"/>
    <col min="10502" max="10502" width="3.7109375" style="484" customWidth="1"/>
    <col min="10503" max="10503" width="20.7109375" style="484" bestFit="1" customWidth="1"/>
    <col min="10504" max="10504" width="27.5703125" style="484" bestFit="1" customWidth="1"/>
    <col min="10505" max="10505" width="13" style="484" bestFit="1" customWidth="1"/>
    <col min="10506" max="10506" width="12.85546875" style="484" customWidth="1"/>
    <col min="10507" max="10507" width="15" style="484" bestFit="1" customWidth="1"/>
    <col min="10508" max="10508" width="15.28515625" style="484" bestFit="1" customWidth="1"/>
    <col min="10509" max="10509" width="13.85546875" style="484" bestFit="1" customWidth="1"/>
    <col min="10510" max="10512" width="7.7109375" style="484" customWidth="1"/>
    <col min="10513" max="10513" width="8.85546875" style="484" customWidth="1"/>
    <col min="10514" max="10517" width="7.7109375" style="484" customWidth="1"/>
    <col min="10518" max="10518" width="8.85546875" style="484" customWidth="1"/>
    <col min="10519" max="10521" width="7.7109375" style="484" customWidth="1"/>
    <col min="10522" max="10522" width="9.5703125" style="484" customWidth="1"/>
    <col min="10523" max="10523" width="8.85546875" style="484" customWidth="1"/>
    <col min="10524" max="10527" width="7.7109375" style="484" customWidth="1"/>
    <col min="10528" max="10528" width="9" style="484" bestFit="1" customWidth="1"/>
    <col min="10529" max="10757" width="16.5703125" style="484"/>
    <col min="10758" max="10758" width="3.7109375" style="484" customWidth="1"/>
    <col min="10759" max="10759" width="20.7109375" style="484" bestFit="1" customWidth="1"/>
    <col min="10760" max="10760" width="27.5703125" style="484" bestFit="1" customWidth="1"/>
    <col min="10761" max="10761" width="13" style="484" bestFit="1" customWidth="1"/>
    <col min="10762" max="10762" width="12.85546875" style="484" customWidth="1"/>
    <col min="10763" max="10763" width="15" style="484" bestFit="1" customWidth="1"/>
    <col min="10764" max="10764" width="15.28515625" style="484" bestFit="1" customWidth="1"/>
    <col min="10765" max="10765" width="13.85546875" style="484" bestFit="1" customWidth="1"/>
    <col min="10766" max="10768" width="7.7109375" style="484" customWidth="1"/>
    <col min="10769" max="10769" width="8.85546875" style="484" customWidth="1"/>
    <col min="10770" max="10773" width="7.7109375" style="484" customWidth="1"/>
    <col min="10774" max="10774" width="8.85546875" style="484" customWidth="1"/>
    <col min="10775" max="10777" width="7.7109375" style="484" customWidth="1"/>
    <col min="10778" max="10778" width="9.5703125" style="484" customWidth="1"/>
    <col min="10779" max="10779" width="8.85546875" style="484" customWidth="1"/>
    <col min="10780" max="10783" width="7.7109375" style="484" customWidth="1"/>
    <col min="10784" max="10784" width="9" style="484" bestFit="1" customWidth="1"/>
    <col min="10785" max="11013" width="16.5703125" style="484"/>
    <col min="11014" max="11014" width="3.7109375" style="484" customWidth="1"/>
    <col min="11015" max="11015" width="20.7109375" style="484" bestFit="1" customWidth="1"/>
    <col min="11016" max="11016" width="27.5703125" style="484" bestFit="1" customWidth="1"/>
    <col min="11017" max="11017" width="13" style="484" bestFit="1" customWidth="1"/>
    <col min="11018" max="11018" width="12.85546875" style="484" customWidth="1"/>
    <col min="11019" max="11019" width="15" style="484" bestFit="1" customWidth="1"/>
    <col min="11020" max="11020" width="15.28515625" style="484" bestFit="1" customWidth="1"/>
    <col min="11021" max="11021" width="13.85546875" style="484" bestFit="1" customWidth="1"/>
    <col min="11022" max="11024" width="7.7109375" style="484" customWidth="1"/>
    <col min="11025" max="11025" width="8.85546875" style="484" customWidth="1"/>
    <col min="11026" max="11029" width="7.7109375" style="484" customWidth="1"/>
    <col min="11030" max="11030" width="8.85546875" style="484" customWidth="1"/>
    <col min="11031" max="11033" width="7.7109375" style="484" customWidth="1"/>
    <col min="11034" max="11034" width="9.5703125" style="484" customWidth="1"/>
    <col min="11035" max="11035" width="8.85546875" style="484" customWidth="1"/>
    <col min="11036" max="11039" width="7.7109375" style="484" customWidth="1"/>
    <col min="11040" max="11040" width="9" style="484" bestFit="1" customWidth="1"/>
    <col min="11041" max="11269" width="16.5703125" style="484"/>
    <col min="11270" max="11270" width="3.7109375" style="484" customWidth="1"/>
    <col min="11271" max="11271" width="20.7109375" style="484" bestFit="1" customWidth="1"/>
    <col min="11272" max="11272" width="27.5703125" style="484" bestFit="1" customWidth="1"/>
    <col min="11273" max="11273" width="13" style="484" bestFit="1" customWidth="1"/>
    <col min="11274" max="11274" width="12.85546875" style="484" customWidth="1"/>
    <col min="11275" max="11275" width="15" style="484" bestFit="1" customWidth="1"/>
    <col min="11276" max="11276" width="15.28515625" style="484" bestFit="1" customWidth="1"/>
    <col min="11277" max="11277" width="13.85546875" style="484" bestFit="1" customWidth="1"/>
    <col min="11278" max="11280" width="7.7109375" style="484" customWidth="1"/>
    <col min="11281" max="11281" width="8.85546875" style="484" customWidth="1"/>
    <col min="11282" max="11285" width="7.7109375" style="484" customWidth="1"/>
    <col min="11286" max="11286" width="8.85546875" style="484" customWidth="1"/>
    <col min="11287" max="11289" width="7.7109375" style="484" customWidth="1"/>
    <col min="11290" max="11290" width="9.5703125" style="484" customWidth="1"/>
    <col min="11291" max="11291" width="8.85546875" style="484" customWidth="1"/>
    <col min="11292" max="11295" width="7.7109375" style="484" customWidth="1"/>
    <col min="11296" max="11296" width="9" style="484" bestFit="1" customWidth="1"/>
    <col min="11297" max="11525" width="16.5703125" style="484"/>
    <col min="11526" max="11526" width="3.7109375" style="484" customWidth="1"/>
    <col min="11527" max="11527" width="20.7109375" style="484" bestFit="1" customWidth="1"/>
    <col min="11528" max="11528" width="27.5703125" style="484" bestFit="1" customWidth="1"/>
    <col min="11529" max="11529" width="13" style="484" bestFit="1" customWidth="1"/>
    <col min="11530" max="11530" width="12.85546875" style="484" customWidth="1"/>
    <col min="11531" max="11531" width="15" style="484" bestFit="1" customWidth="1"/>
    <col min="11532" max="11532" width="15.28515625" style="484" bestFit="1" customWidth="1"/>
    <col min="11533" max="11533" width="13.85546875" style="484" bestFit="1" customWidth="1"/>
    <col min="11534" max="11536" width="7.7109375" style="484" customWidth="1"/>
    <col min="11537" max="11537" width="8.85546875" style="484" customWidth="1"/>
    <col min="11538" max="11541" width="7.7109375" style="484" customWidth="1"/>
    <col min="11542" max="11542" width="8.85546875" style="484" customWidth="1"/>
    <col min="11543" max="11545" width="7.7109375" style="484" customWidth="1"/>
    <col min="11546" max="11546" width="9.5703125" style="484" customWidth="1"/>
    <col min="11547" max="11547" width="8.85546875" style="484" customWidth="1"/>
    <col min="11548" max="11551" width="7.7109375" style="484" customWidth="1"/>
    <col min="11552" max="11552" width="9" style="484" bestFit="1" customWidth="1"/>
    <col min="11553" max="11781" width="16.5703125" style="484"/>
    <col min="11782" max="11782" width="3.7109375" style="484" customWidth="1"/>
    <col min="11783" max="11783" width="20.7109375" style="484" bestFit="1" customWidth="1"/>
    <col min="11784" max="11784" width="27.5703125" style="484" bestFit="1" customWidth="1"/>
    <col min="11785" max="11785" width="13" style="484" bestFit="1" customWidth="1"/>
    <col min="11786" max="11786" width="12.85546875" style="484" customWidth="1"/>
    <col min="11787" max="11787" width="15" style="484" bestFit="1" customWidth="1"/>
    <col min="11788" max="11788" width="15.28515625" style="484" bestFit="1" customWidth="1"/>
    <col min="11789" max="11789" width="13.85546875" style="484" bestFit="1" customWidth="1"/>
    <col min="11790" max="11792" width="7.7109375" style="484" customWidth="1"/>
    <col min="11793" max="11793" width="8.85546875" style="484" customWidth="1"/>
    <col min="11794" max="11797" width="7.7109375" style="484" customWidth="1"/>
    <col min="11798" max="11798" width="8.85546875" style="484" customWidth="1"/>
    <col min="11799" max="11801" width="7.7109375" style="484" customWidth="1"/>
    <col min="11802" max="11802" width="9.5703125" style="484" customWidth="1"/>
    <col min="11803" max="11803" width="8.85546875" style="484" customWidth="1"/>
    <col min="11804" max="11807" width="7.7109375" style="484" customWidth="1"/>
    <col min="11808" max="11808" width="9" style="484" bestFit="1" customWidth="1"/>
    <col min="11809" max="12037" width="16.5703125" style="484"/>
    <col min="12038" max="12038" width="3.7109375" style="484" customWidth="1"/>
    <col min="12039" max="12039" width="20.7109375" style="484" bestFit="1" customWidth="1"/>
    <col min="12040" max="12040" width="27.5703125" style="484" bestFit="1" customWidth="1"/>
    <col min="12041" max="12041" width="13" style="484" bestFit="1" customWidth="1"/>
    <col min="12042" max="12042" width="12.85546875" style="484" customWidth="1"/>
    <col min="12043" max="12043" width="15" style="484" bestFit="1" customWidth="1"/>
    <col min="12044" max="12044" width="15.28515625" style="484" bestFit="1" customWidth="1"/>
    <col min="12045" max="12045" width="13.85546875" style="484" bestFit="1" customWidth="1"/>
    <col min="12046" max="12048" width="7.7109375" style="484" customWidth="1"/>
    <col min="12049" max="12049" width="8.85546875" style="484" customWidth="1"/>
    <col min="12050" max="12053" width="7.7109375" style="484" customWidth="1"/>
    <col min="12054" max="12054" width="8.85546875" style="484" customWidth="1"/>
    <col min="12055" max="12057" width="7.7109375" style="484" customWidth="1"/>
    <col min="12058" max="12058" width="9.5703125" style="484" customWidth="1"/>
    <col min="12059" max="12059" width="8.85546875" style="484" customWidth="1"/>
    <col min="12060" max="12063" width="7.7109375" style="484" customWidth="1"/>
    <col min="12064" max="12064" width="9" style="484" bestFit="1" customWidth="1"/>
    <col min="12065" max="12293" width="16.5703125" style="484"/>
    <col min="12294" max="12294" width="3.7109375" style="484" customWidth="1"/>
    <col min="12295" max="12295" width="20.7109375" style="484" bestFit="1" customWidth="1"/>
    <col min="12296" max="12296" width="27.5703125" style="484" bestFit="1" customWidth="1"/>
    <col min="12297" max="12297" width="13" style="484" bestFit="1" customWidth="1"/>
    <col min="12298" max="12298" width="12.85546875" style="484" customWidth="1"/>
    <col min="12299" max="12299" width="15" style="484" bestFit="1" customWidth="1"/>
    <col min="12300" max="12300" width="15.28515625" style="484" bestFit="1" customWidth="1"/>
    <col min="12301" max="12301" width="13.85546875" style="484" bestFit="1" customWidth="1"/>
    <col min="12302" max="12304" width="7.7109375" style="484" customWidth="1"/>
    <col min="12305" max="12305" width="8.85546875" style="484" customWidth="1"/>
    <col min="12306" max="12309" width="7.7109375" style="484" customWidth="1"/>
    <col min="12310" max="12310" width="8.85546875" style="484" customWidth="1"/>
    <col min="12311" max="12313" width="7.7109375" style="484" customWidth="1"/>
    <col min="12314" max="12314" width="9.5703125" style="484" customWidth="1"/>
    <col min="12315" max="12315" width="8.85546875" style="484" customWidth="1"/>
    <col min="12316" max="12319" width="7.7109375" style="484" customWidth="1"/>
    <col min="12320" max="12320" width="9" style="484" bestFit="1" customWidth="1"/>
    <col min="12321" max="12549" width="16.5703125" style="484"/>
    <col min="12550" max="12550" width="3.7109375" style="484" customWidth="1"/>
    <col min="12551" max="12551" width="20.7109375" style="484" bestFit="1" customWidth="1"/>
    <col min="12552" max="12552" width="27.5703125" style="484" bestFit="1" customWidth="1"/>
    <col min="12553" max="12553" width="13" style="484" bestFit="1" customWidth="1"/>
    <col min="12554" max="12554" width="12.85546875" style="484" customWidth="1"/>
    <col min="12555" max="12555" width="15" style="484" bestFit="1" customWidth="1"/>
    <col min="12556" max="12556" width="15.28515625" style="484" bestFit="1" customWidth="1"/>
    <col min="12557" max="12557" width="13.85546875" style="484" bestFit="1" customWidth="1"/>
    <col min="12558" max="12560" width="7.7109375" style="484" customWidth="1"/>
    <col min="12561" max="12561" width="8.85546875" style="484" customWidth="1"/>
    <col min="12562" max="12565" width="7.7109375" style="484" customWidth="1"/>
    <col min="12566" max="12566" width="8.85546875" style="484" customWidth="1"/>
    <col min="12567" max="12569" width="7.7109375" style="484" customWidth="1"/>
    <col min="12570" max="12570" width="9.5703125" style="484" customWidth="1"/>
    <col min="12571" max="12571" width="8.85546875" style="484" customWidth="1"/>
    <col min="12572" max="12575" width="7.7109375" style="484" customWidth="1"/>
    <col min="12576" max="12576" width="9" style="484" bestFit="1" customWidth="1"/>
    <col min="12577" max="12805" width="16.5703125" style="484"/>
    <col min="12806" max="12806" width="3.7109375" style="484" customWidth="1"/>
    <col min="12807" max="12807" width="20.7109375" style="484" bestFit="1" customWidth="1"/>
    <col min="12808" max="12808" width="27.5703125" style="484" bestFit="1" customWidth="1"/>
    <col min="12809" max="12809" width="13" style="484" bestFit="1" customWidth="1"/>
    <col min="12810" max="12810" width="12.85546875" style="484" customWidth="1"/>
    <col min="12811" max="12811" width="15" style="484" bestFit="1" customWidth="1"/>
    <col min="12812" max="12812" width="15.28515625" style="484" bestFit="1" customWidth="1"/>
    <col min="12813" max="12813" width="13.85546875" style="484" bestFit="1" customWidth="1"/>
    <col min="12814" max="12816" width="7.7109375" style="484" customWidth="1"/>
    <col min="12817" max="12817" width="8.85546875" style="484" customWidth="1"/>
    <col min="12818" max="12821" width="7.7109375" style="484" customWidth="1"/>
    <col min="12822" max="12822" width="8.85546875" style="484" customWidth="1"/>
    <col min="12823" max="12825" width="7.7109375" style="484" customWidth="1"/>
    <col min="12826" max="12826" width="9.5703125" style="484" customWidth="1"/>
    <col min="12827" max="12827" width="8.85546875" style="484" customWidth="1"/>
    <col min="12828" max="12831" width="7.7109375" style="484" customWidth="1"/>
    <col min="12832" max="12832" width="9" style="484" bestFit="1" customWidth="1"/>
    <col min="12833" max="13061" width="16.5703125" style="484"/>
    <col min="13062" max="13062" width="3.7109375" style="484" customWidth="1"/>
    <col min="13063" max="13063" width="20.7109375" style="484" bestFit="1" customWidth="1"/>
    <col min="13064" max="13064" width="27.5703125" style="484" bestFit="1" customWidth="1"/>
    <col min="13065" max="13065" width="13" style="484" bestFit="1" customWidth="1"/>
    <col min="13066" max="13066" width="12.85546875" style="484" customWidth="1"/>
    <col min="13067" max="13067" width="15" style="484" bestFit="1" customWidth="1"/>
    <col min="13068" max="13068" width="15.28515625" style="484" bestFit="1" customWidth="1"/>
    <col min="13069" max="13069" width="13.85546875" style="484" bestFit="1" customWidth="1"/>
    <col min="13070" max="13072" width="7.7109375" style="484" customWidth="1"/>
    <col min="13073" max="13073" width="8.85546875" style="484" customWidth="1"/>
    <col min="13074" max="13077" width="7.7109375" style="484" customWidth="1"/>
    <col min="13078" max="13078" width="8.85546875" style="484" customWidth="1"/>
    <col min="13079" max="13081" width="7.7109375" style="484" customWidth="1"/>
    <col min="13082" max="13082" width="9.5703125" style="484" customWidth="1"/>
    <col min="13083" max="13083" width="8.85546875" style="484" customWidth="1"/>
    <col min="13084" max="13087" width="7.7109375" style="484" customWidth="1"/>
    <col min="13088" max="13088" width="9" style="484" bestFit="1" customWidth="1"/>
    <col min="13089" max="13317" width="16.5703125" style="484"/>
    <col min="13318" max="13318" width="3.7109375" style="484" customWidth="1"/>
    <col min="13319" max="13319" width="20.7109375" style="484" bestFit="1" customWidth="1"/>
    <col min="13320" max="13320" width="27.5703125" style="484" bestFit="1" customWidth="1"/>
    <col min="13321" max="13321" width="13" style="484" bestFit="1" customWidth="1"/>
    <col min="13322" max="13322" width="12.85546875" style="484" customWidth="1"/>
    <col min="13323" max="13323" width="15" style="484" bestFit="1" customWidth="1"/>
    <col min="13324" max="13324" width="15.28515625" style="484" bestFit="1" customWidth="1"/>
    <col min="13325" max="13325" width="13.85546875" style="484" bestFit="1" customWidth="1"/>
    <col min="13326" max="13328" width="7.7109375" style="484" customWidth="1"/>
    <col min="13329" max="13329" width="8.85546875" style="484" customWidth="1"/>
    <col min="13330" max="13333" width="7.7109375" style="484" customWidth="1"/>
    <col min="13334" max="13334" width="8.85546875" style="484" customWidth="1"/>
    <col min="13335" max="13337" width="7.7109375" style="484" customWidth="1"/>
    <col min="13338" max="13338" width="9.5703125" style="484" customWidth="1"/>
    <col min="13339" max="13339" width="8.85546875" style="484" customWidth="1"/>
    <col min="13340" max="13343" width="7.7109375" style="484" customWidth="1"/>
    <col min="13344" max="13344" width="9" style="484" bestFit="1" customWidth="1"/>
    <col min="13345" max="13573" width="16.5703125" style="484"/>
    <col min="13574" max="13574" width="3.7109375" style="484" customWidth="1"/>
    <col min="13575" max="13575" width="20.7109375" style="484" bestFit="1" customWidth="1"/>
    <col min="13576" max="13576" width="27.5703125" style="484" bestFit="1" customWidth="1"/>
    <col min="13577" max="13577" width="13" style="484" bestFit="1" customWidth="1"/>
    <col min="13578" max="13578" width="12.85546875" style="484" customWidth="1"/>
    <col min="13579" max="13579" width="15" style="484" bestFit="1" customWidth="1"/>
    <col min="13580" max="13580" width="15.28515625" style="484" bestFit="1" customWidth="1"/>
    <col min="13581" max="13581" width="13.85546875" style="484" bestFit="1" customWidth="1"/>
    <col min="13582" max="13584" width="7.7109375" style="484" customWidth="1"/>
    <col min="13585" max="13585" width="8.85546875" style="484" customWidth="1"/>
    <col min="13586" max="13589" width="7.7109375" style="484" customWidth="1"/>
    <col min="13590" max="13590" width="8.85546875" style="484" customWidth="1"/>
    <col min="13591" max="13593" width="7.7109375" style="484" customWidth="1"/>
    <col min="13594" max="13594" width="9.5703125" style="484" customWidth="1"/>
    <col min="13595" max="13595" width="8.85546875" style="484" customWidth="1"/>
    <col min="13596" max="13599" width="7.7109375" style="484" customWidth="1"/>
    <col min="13600" max="13600" width="9" style="484" bestFit="1" customWidth="1"/>
    <col min="13601" max="13829" width="16.5703125" style="484"/>
    <col min="13830" max="13830" width="3.7109375" style="484" customWidth="1"/>
    <col min="13831" max="13831" width="20.7109375" style="484" bestFit="1" customWidth="1"/>
    <col min="13832" max="13832" width="27.5703125" style="484" bestFit="1" customWidth="1"/>
    <col min="13833" max="13833" width="13" style="484" bestFit="1" customWidth="1"/>
    <col min="13834" max="13834" width="12.85546875" style="484" customWidth="1"/>
    <col min="13835" max="13835" width="15" style="484" bestFit="1" customWidth="1"/>
    <col min="13836" max="13836" width="15.28515625" style="484" bestFit="1" customWidth="1"/>
    <col min="13837" max="13837" width="13.85546875" style="484" bestFit="1" customWidth="1"/>
    <col min="13838" max="13840" width="7.7109375" style="484" customWidth="1"/>
    <col min="13841" max="13841" width="8.85546875" style="484" customWidth="1"/>
    <col min="13842" max="13845" width="7.7109375" style="484" customWidth="1"/>
    <col min="13846" max="13846" width="8.85546875" style="484" customWidth="1"/>
    <col min="13847" max="13849" width="7.7109375" style="484" customWidth="1"/>
    <col min="13850" max="13850" width="9.5703125" style="484" customWidth="1"/>
    <col min="13851" max="13851" width="8.85546875" style="484" customWidth="1"/>
    <col min="13852" max="13855" width="7.7109375" style="484" customWidth="1"/>
    <col min="13856" max="13856" width="9" style="484" bestFit="1" customWidth="1"/>
    <col min="13857" max="14085" width="16.5703125" style="484"/>
    <col min="14086" max="14086" width="3.7109375" style="484" customWidth="1"/>
    <col min="14087" max="14087" width="20.7109375" style="484" bestFit="1" customWidth="1"/>
    <col min="14088" max="14088" width="27.5703125" style="484" bestFit="1" customWidth="1"/>
    <col min="14089" max="14089" width="13" style="484" bestFit="1" customWidth="1"/>
    <col min="14090" max="14090" width="12.85546875" style="484" customWidth="1"/>
    <col min="14091" max="14091" width="15" style="484" bestFit="1" customWidth="1"/>
    <col min="14092" max="14092" width="15.28515625" style="484" bestFit="1" customWidth="1"/>
    <col min="14093" max="14093" width="13.85546875" style="484" bestFit="1" customWidth="1"/>
    <col min="14094" max="14096" width="7.7109375" style="484" customWidth="1"/>
    <col min="14097" max="14097" width="8.85546875" style="484" customWidth="1"/>
    <col min="14098" max="14101" width="7.7109375" style="484" customWidth="1"/>
    <col min="14102" max="14102" width="8.85546875" style="484" customWidth="1"/>
    <col min="14103" max="14105" width="7.7109375" style="484" customWidth="1"/>
    <col min="14106" max="14106" width="9.5703125" style="484" customWidth="1"/>
    <col min="14107" max="14107" width="8.85546875" style="484" customWidth="1"/>
    <col min="14108" max="14111" width="7.7109375" style="484" customWidth="1"/>
    <col min="14112" max="14112" width="9" style="484" bestFit="1" customWidth="1"/>
    <col min="14113" max="14341" width="16.5703125" style="484"/>
    <col min="14342" max="14342" width="3.7109375" style="484" customWidth="1"/>
    <col min="14343" max="14343" width="20.7109375" style="484" bestFit="1" customWidth="1"/>
    <col min="14344" max="14344" width="27.5703125" style="484" bestFit="1" customWidth="1"/>
    <col min="14345" max="14345" width="13" style="484" bestFit="1" customWidth="1"/>
    <col min="14346" max="14346" width="12.85546875" style="484" customWidth="1"/>
    <col min="14347" max="14347" width="15" style="484" bestFit="1" customWidth="1"/>
    <col min="14348" max="14348" width="15.28515625" style="484" bestFit="1" customWidth="1"/>
    <col min="14349" max="14349" width="13.85546875" style="484" bestFit="1" customWidth="1"/>
    <col min="14350" max="14352" width="7.7109375" style="484" customWidth="1"/>
    <col min="14353" max="14353" width="8.85546875" style="484" customWidth="1"/>
    <col min="14354" max="14357" width="7.7109375" style="484" customWidth="1"/>
    <col min="14358" max="14358" width="8.85546875" style="484" customWidth="1"/>
    <col min="14359" max="14361" width="7.7109375" style="484" customWidth="1"/>
    <col min="14362" max="14362" width="9.5703125" style="484" customWidth="1"/>
    <col min="14363" max="14363" width="8.85546875" style="484" customWidth="1"/>
    <col min="14364" max="14367" width="7.7109375" style="484" customWidth="1"/>
    <col min="14368" max="14368" width="9" style="484" bestFit="1" customWidth="1"/>
    <col min="14369" max="14597" width="16.5703125" style="484"/>
    <col min="14598" max="14598" width="3.7109375" style="484" customWidth="1"/>
    <col min="14599" max="14599" width="20.7109375" style="484" bestFit="1" customWidth="1"/>
    <col min="14600" max="14600" width="27.5703125" style="484" bestFit="1" customWidth="1"/>
    <col min="14601" max="14601" width="13" style="484" bestFit="1" customWidth="1"/>
    <col min="14602" max="14602" width="12.85546875" style="484" customWidth="1"/>
    <col min="14603" max="14603" width="15" style="484" bestFit="1" customWidth="1"/>
    <col min="14604" max="14604" width="15.28515625" style="484" bestFit="1" customWidth="1"/>
    <col min="14605" max="14605" width="13.85546875" style="484" bestFit="1" customWidth="1"/>
    <col min="14606" max="14608" width="7.7109375" style="484" customWidth="1"/>
    <col min="14609" max="14609" width="8.85546875" style="484" customWidth="1"/>
    <col min="14610" max="14613" width="7.7109375" style="484" customWidth="1"/>
    <col min="14614" max="14614" width="8.85546875" style="484" customWidth="1"/>
    <col min="14615" max="14617" width="7.7109375" style="484" customWidth="1"/>
    <col min="14618" max="14618" width="9.5703125" style="484" customWidth="1"/>
    <col min="14619" max="14619" width="8.85546875" style="484" customWidth="1"/>
    <col min="14620" max="14623" width="7.7109375" style="484" customWidth="1"/>
    <col min="14624" max="14624" width="9" style="484" bestFit="1" customWidth="1"/>
    <col min="14625" max="14853" width="16.5703125" style="484"/>
    <col min="14854" max="14854" width="3.7109375" style="484" customWidth="1"/>
    <col min="14855" max="14855" width="20.7109375" style="484" bestFit="1" customWidth="1"/>
    <col min="14856" max="14856" width="27.5703125" style="484" bestFit="1" customWidth="1"/>
    <col min="14857" max="14857" width="13" style="484" bestFit="1" customWidth="1"/>
    <col min="14858" max="14858" width="12.85546875" style="484" customWidth="1"/>
    <col min="14859" max="14859" width="15" style="484" bestFit="1" customWidth="1"/>
    <col min="14860" max="14860" width="15.28515625" style="484" bestFit="1" customWidth="1"/>
    <col min="14861" max="14861" width="13.85546875" style="484" bestFit="1" customWidth="1"/>
    <col min="14862" max="14864" width="7.7109375" style="484" customWidth="1"/>
    <col min="14865" max="14865" width="8.85546875" style="484" customWidth="1"/>
    <col min="14866" max="14869" width="7.7109375" style="484" customWidth="1"/>
    <col min="14870" max="14870" width="8.85546875" style="484" customWidth="1"/>
    <col min="14871" max="14873" width="7.7109375" style="484" customWidth="1"/>
    <col min="14874" max="14874" width="9.5703125" style="484" customWidth="1"/>
    <col min="14875" max="14875" width="8.85546875" style="484" customWidth="1"/>
    <col min="14876" max="14879" width="7.7109375" style="484" customWidth="1"/>
    <col min="14880" max="14880" width="9" style="484" bestFit="1" customWidth="1"/>
    <col min="14881" max="15109" width="16.5703125" style="484"/>
    <col min="15110" max="15110" width="3.7109375" style="484" customWidth="1"/>
    <col min="15111" max="15111" width="20.7109375" style="484" bestFit="1" customWidth="1"/>
    <col min="15112" max="15112" width="27.5703125" style="484" bestFit="1" customWidth="1"/>
    <col min="15113" max="15113" width="13" style="484" bestFit="1" customWidth="1"/>
    <col min="15114" max="15114" width="12.85546875" style="484" customWidth="1"/>
    <col min="15115" max="15115" width="15" style="484" bestFit="1" customWidth="1"/>
    <col min="15116" max="15116" width="15.28515625" style="484" bestFit="1" customWidth="1"/>
    <col min="15117" max="15117" width="13.85546875" style="484" bestFit="1" customWidth="1"/>
    <col min="15118" max="15120" width="7.7109375" style="484" customWidth="1"/>
    <col min="15121" max="15121" width="8.85546875" style="484" customWidth="1"/>
    <col min="15122" max="15125" width="7.7109375" style="484" customWidth="1"/>
    <col min="15126" max="15126" width="8.85546875" style="484" customWidth="1"/>
    <col min="15127" max="15129" width="7.7109375" style="484" customWidth="1"/>
    <col min="15130" max="15130" width="9.5703125" style="484" customWidth="1"/>
    <col min="15131" max="15131" width="8.85546875" style="484" customWidth="1"/>
    <col min="15132" max="15135" width="7.7109375" style="484" customWidth="1"/>
    <col min="15136" max="15136" width="9" style="484" bestFit="1" customWidth="1"/>
    <col min="15137" max="15365" width="16.5703125" style="484"/>
    <col min="15366" max="15366" width="3.7109375" style="484" customWidth="1"/>
    <col min="15367" max="15367" width="20.7109375" style="484" bestFit="1" customWidth="1"/>
    <col min="15368" max="15368" width="27.5703125" style="484" bestFit="1" customWidth="1"/>
    <col min="15369" max="15369" width="13" style="484" bestFit="1" customWidth="1"/>
    <col min="15370" max="15370" width="12.85546875" style="484" customWidth="1"/>
    <col min="15371" max="15371" width="15" style="484" bestFit="1" customWidth="1"/>
    <col min="15372" max="15372" width="15.28515625" style="484" bestFit="1" customWidth="1"/>
    <col min="15373" max="15373" width="13.85546875" style="484" bestFit="1" customWidth="1"/>
    <col min="15374" max="15376" width="7.7109375" style="484" customWidth="1"/>
    <col min="15377" max="15377" width="8.85546875" style="484" customWidth="1"/>
    <col min="15378" max="15381" width="7.7109375" style="484" customWidth="1"/>
    <col min="15382" max="15382" width="8.85546875" style="484" customWidth="1"/>
    <col min="15383" max="15385" width="7.7109375" style="484" customWidth="1"/>
    <col min="15386" max="15386" width="9.5703125" style="484" customWidth="1"/>
    <col min="15387" max="15387" width="8.85546875" style="484" customWidth="1"/>
    <col min="15388" max="15391" width="7.7109375" style="484" customWidth="1"/>
    <col min="15392" max="15392" width="9" style="484" bestFit="1" customWidth="1"/>
    <col min="15393" max="15621" width="16.5703125" style="484"/>
    <col min="15622" max="15622" width="3.7109375" style="484" customWidth="1"/>
    <col min="15623" max="15623" width="20.7109375" style="484" bestFit="1" customWidth="1"/>
    <col min="15624" max="15624" width="27.5703125" style="484" bestFit="1" customWidth="1"/>
    <col min="15625" max="15625" width="13" style="484" bestFit="1" customWidth="1"/>
    <col min="15626" max="15626" width="12.85546875" style="484" customWidth="1"/>
    <col min="15627" max="15627" width="15" style="484" bestFit="1" customWidth="1"/>
    <col min="15628" max="15628" width="15.28515625" style="484" bestFit="1" customWidth="1"/>
    <col min="15629" max="15629" width="13.85546875" style="484" bestFit="1" customWidth="1"/>
    <col min="15630" max="15632" width="7.7109375" style="484" customWidth="1"/>
    <col min="15633" max="15633" width="8.85546875" style="484" customWidth="1"/>
    <col min="15634" max="15637" width="7.7109375" style="484" customWidth="1"/>
    <col min="15638" max="15638" width="8.85546875" style="484" customWidth="1"/>
    <col min="15639" max="15641" width="7.7109375" style="484" customWidth="1"/>
    <col min="15642" max="15642" width="9.5703125" style="484" customWidth="1"/>
    <col min="15643" max="15643" width="8.85546875" style="484" customWidth="1"/>
    <col min="15644" max="15647" width="7.7109375" style="484" customWidth="1"/>
    <col min="15648" max="15648" width="9" style="484" bestFit="1" customWidth="1"/>
    <col min="15649" max="15877" width="16.5703125" style="484"/>
    <col min="15878" max="15878" width="3.7109375" style="484" customWidth="1"/>
    <col min="15879" max="15879" width="20.7109375" style="484" bestFit="1" customWidth="1"/>
    <col min="15880" max="15880" width="27.5703125" style="484" bestFit="1" customWidth="1"/>
    <col min="15881" max="15881" width="13" style="484" bestFit="1" customWidth="1"/>
    <col min="15882" max="15882" width="12.85546875" style="484" customWidth="1"/>
    <col min="15883" max="15883" width="15" style="484" bestFit="1" customWidth="1"/>
    <col min="15884" max="15884" width="15.28515625" style="484" bestFit="1" customWidth="1"/>
    <col min="15885" max="15885" width="13.85546875" style="484" bestFit="1" customWidth="1"/>
    <col min="15886" max="15888" width="7.7109375" style="484" customWidth="1"/>
    <col min="15889" max="15889" width="8.85546875" style="484" customWidth="1"/>
    <col min="15890" max="15893" width="7.7109375" style="484" customWidth="1"/>
    <col min="15894" max="15894" width="8.85546875" style="484" customWidth="1"/>
    <col min="15895" max="15897" width="7.7109375" style="484" customWidth="1"/>
    <col min="15898" max="15898" width="9.5703125" style="484" customWidth="1"/>
    <col min="15899" max="15899" width="8.85546875" style="484" customWidth="1"/>
    <col min="15900" max="15903" width="7.7109375" style="484" customWidth="1"/>
    <col min="15904" max="15904" width="9" style="484" bestFit="1" customWidth="1"/>
    <col min="15905" max="16133" width="16.5703125" style="484"/>
    <col min="16134" max="16134" width="3.7109375" style="484" customWidth="1"/>
    <col min="16135" max="16135" width="20.7109375" style="484" bestFit="1" customWidth="1"/>
    <col min="16136" max="16136" width="27.5703125" style="484" bestFit="1" customWidth="1"/>
    <col min="16137" max="16137" width="13" style="484" bestFit="1" customWidth="1"/>
    <col min="16138" max="16138" width="12.85546875" style="484" customWidth="1"/>
    <col min="16139" max="16139" width="15" style="484" bestFit="1" customWidth="1"/>
    <col min="16140" max="16140" width="15.28515625" style="484" bestFit="1" customWidth="1"/>
    <col min="16141" max="16141" width="13.85546875" style="484" bestFit="1" customWidth="1"/>
    <col min="16142" max="16144" width="7.7109375" style="484" customWidth="1"/>
    <col min="16145" max="16145" width="8.85546875" style="484" customWidth="1"/>
    <col min="16146" max="16149" width="7.7109375" style="484" customWidth="1"/>
    <col min="16150" max="16150" width="8.85546875" style="484" customWidth="1"/>
    <col min="16151" max="16153" width="7.7109375" style="484" customWidth="1"/>
    <col min="16154" max="16154" width="9.5703125" style="484" customWidth="1"/>
    <col min="16155" max="16155" width="8.85546875" style="484" customWidth="1"/>
    <col min="16156" max="16159" width="7.7109375" style="484" customWidth="1"/>
    <col min="16160" max="16160" width="9" style="484" bestFit="1" customWidth="1"/>
    <col min="16161" max="16384" width="16.5703125" style="484"/>
  </cols>
  <sheetData>
    <row r="2" spans="2:32" s="485" customFormat="1" ht="19.5" customHeight="1"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</row>
    <row r="3" spans="2:32" s="485" customFormat="1" ht="19.5" customHeight="1"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</row>
    <row r="4" spans="2:32" s="485" customFormat="1" ht="38.25" customHeight="1">
      <c r="B4" s="484"/>
      <c r="C4" s="690" t="s">
        <v>338</v>
      </c>
      <c r="D4" s="691"/>
      <c r="E4" s="691"/>
      <c r="F4" s="691"/>
      <c r="G4" s="691"/>
      <c r="H4" s="691"/>
      <c r="I4" s="691"/>
      <c r="J4" s="691"/>
      <c r="K4" s="691"/>
      <c r="L4" s="691"/>
      <c r="M4" s="692"/>
      <c r="N4" s="484"/>
      <c r="O4" s="484"/>
      <c r="P4" s="484"/>
      <c r="Q4" s="484"/>
      <c r="R4" s="484"/>
      <c r="S4" s="484"/>
      <c r="T4" s="484"/>
      <c r="U4" s="484"/>
      <c r="V4" s="484"/>
      <c r="W4" s="484"/>
      <c r="X4" s="484"/>
      <c r="Y4" s="484"/>
      <c r="Z4" s="484"/>
      <c r="AA4" s="484"/>
      <c r="AB4" s="484"/>
      <c r="AC4" s="484"/>
      <c r="AD4" s="484"/>
      <c r="AE4" s="484"/>
      <c r="AF4" s="484"/>
    </row>
    <row r="5" spans="2:32" s="485" customFormat="1" ht="16.5" customHeight="1">
      <c r="B5" s="484"/>
      <c r="C5" s="693" t="s">
        <v>339</v>
      </c>
      <c r="D5" s="694"/>
      <c r="E5" s="694"/>
      <c r="F5" s="694"/>
      <c r="G5" s="694"/>
      <c r="H5" s="694"/>
      <c r="I5" s="694"/>
      <c r="J5" s="694"/>
      <c r="K5" s="694"/>
      <c r="L5" s="694"/>
      <c r="M5" s="695"/>
      <c r="N5" s="484"/>
      <c r="O5" s="484"/>
      <c r="P5" s="484"/>
      <c r="Q5" s="484"/>
      <c r="R5" s="484"/>
      <c r="S5" s="484"/>
      <c r="T5" s="484"/>
      <c r="U5" s="484"/>
      <c r="V5" s="484"/>
      <c r="W5" s="484"/>
      <c r="X5" s="484"/>
      <c r="Y5" s="484"/>
      <c r="Z5" s="484"/>
      <c r="AA5" s="484"/>
      <c r="AB5" s="484"/>
      <c r="AC5" s="484"/>
      <c r="AD5" s="484"/>
      <c r="AE5" s="484"/>
      <c r="AF5" s="484"/>
    </row>
    <row r="6" spans="2:32" ht="18" customHeight="1">
      <c r="C6" s="486" t="s">
        <v>340</v>
      </c>
      <c r="D6" s="696" t="s">
        <v>318</v>
      </c>
      <c r="E6" s="696"/>
      <c r="F6" s="696" t="s">
        <v>341</v>
      </c>
      <c r="G6" s="696"/>
      <c r="H6" s="696" t="s">
        <v>342</v>
      </c>
      <c r="I6" s="696"/>
      <c r="J6" s="696" t="s">
        <v>343</v>
      </c>
      <c r="K6" s="696"/>
      <c r="L6" s="696" t="s">
        <v>344</v>
      </c>
      <c r="M6" s="696"/>
    </row>
    <row r="7" spans="2:32" ht="18" customHeight="1">
      <c r="C7" s="487"/>
      <c r="D7" s="488" t="s">
        <v>345</v>
      </c>
      <c r="E7" s="488" t="s">
        <v>346</v>
      </c>
      <c r="F7" s="488" t="s">
        <v>345</v>
      </c>
      <c r="G7" s="488" t="s">
        <v>346</v>
      </c>
      <c r="H7" s="488" t="s">
        <v>345</v>
      </c>
      <c r="I7" s="488" t="s">
        <v>346</v>
      </c>
      <c r="J7" s="488" t="s">
        <v>345</v>
      </c>
      <c r="K7" s="488" t="s">
        <v>346</v>
      </c>
      <c r="L7" s="488" t="s">
        <v>345</v>
      </c>
      <c r="M7" s="488" t="s">
        <v>346</v>
      </c>
    </row>
    <row r="8" spans="2:32" ht="14.25" customHeight="1">
      <c r="C8" s="489" t="s">
        <v>258</v>
      </c>
      <c r="D8" s="137">
        <f t="shared" ref="D8:E23" si="0">F8+H8+J8+L8</f>
        <v>47295</v>
      </c>
      <c r="E8" s="137">
        <f>G8+I8+K8+M8</f>
        <v>5201</v>
      </c>
      <c r="F8" s="137">
        <v>33818</v>
      </c>
      <c r="G8" s="137">
        <v>3817</v>
      </c>
      <c r="H8" s="137">
        <v>13441</v>
      </c>
      <c r="I8" s="137">
        <v>1376</v>
      </c>
      <c r="J8" s="137">
        <v>22</v>
      </c>
      <c r="K8" s="137">
        <v>0</v>
      </c>
      <c r="L8" s="137">
        <v>14</v>
      </c>
      <c r="M8" s="137">
        <v>8</v>
      </c>
    </row>
    <row r="9" spans="2:32" ht="12.75" customHeight="1">
      <c r="C9" s="490" t="s">
        <v>347</v>
      </c>
      <c r="D9" s="137">
        <f t="shared" si="0"/>
        <v>17</v>
      </c>
      <c r="E9" s="137">
        <f t="shared" si="0"/>
        <v>0</v>
      </c>
      <c r="F9" s="137">
        <v>0</v>
      </c>
      <c r="G9" s="137">
        <v>0</v>
      </c>
      <c r="H9" s="137">
        <v>0</v>
      </c>
      <c r="I9" s="137">
        <v>0</v>
      </c>
      <c r="J9" s="137">
        <v>0</v>
      </c>
      <c r="K9" s="137">
        <v>0</v>
      </c>
      <c r="L9" s="137">
        <v>17</v>
      </c>
      <c r="M9" s="137">
        <v>0</v>
      </c>
    </row>
    <row r="10" spans="2:32">
      <c r="C10" s="490" t="s">
        <v>348</v>
      </c>
      <c r="D10" s="137">
        <f t="shared" si="0"/>
        <v>111</v>
      </c>
      <c r="E10" s="137">
        <f t="shared" si="0"/>
        <v>36</v>
      </c>
      <c r="F10" s="137">
        <v>18</v>
      </c>
      <c r="G10" s="137">
        <v>0</v>
      </c>
      <c r="H10" s="137">
        <v>20</v>
      </c>
      <c r="I10" s="137">
        <v>0</v>
      </c>
      <c r="J10" s="137">
        <v>0</v>
      </c>
      <c r="K10" s="137">
        <v>18</v>
      </c>
      <c r="L10" s="137">
        <v>73</v>
      </c>
      <c r="M10" s="137">
        <v>18</v>
      </c>
    </row>
    <row r="11" spans="2:32">
      <c r="C11" s="490" t="s">
        <v>74</v>
      </c>
      <c r="D11" s="137">
        <f t="shared" si="0"/>
        <v>39467</v>
      </c>
      <c r="E11" s="137">
        <f t="shared" si="0"/>
        <v>338</v>
      </c>
      <c r="F11" s="137">
        <v>16604</v>
      </c>
      <c r="G11" s="137">
        <v>306</v>
      </c>
      <c r="H11" s="137">
        <v>22843</v>
      </c>
      <c r="I11" s="137">
        <v>0</v>
      </c>
      <c r="J11" s="137">
        <v>0</v>
      </c>
      <c r="K11" s="137">
        <v>0</v>
      </c>
      <c r="L11" s="137">
        <v>20</v>
      </c>
      <c r="M11" s="137">
        <v>32</v>
      </c>
      <c r="N11" s="491"/>
      <c r="O11" s="491"/>
      <c r="P11" s="491"/>
      <c r="Q11" s="491"/>
      <c r="R11" s="491"/>
      <c r="S11" s="491"/>
      <c r="T11" s="491"/>
      <c r="U11" s="491"/>
    </row>
    <row r="12" spans="2:32">
      <c r="C12" s="490" t="s">
        <v>349</v>
      </c>
      <c r="D12" s="137">
        <f t="shared" si="0"/>
        <v>30</v>
      </c>
      <c r="E12" s="137">
        <f t="shared" si="0"/>
        <v>309</v>
      </c>
      <c r="F12" s="137">
        <v>0</v>
      </c>
      <c r="G12" s="137">
        <v>240</v>
      </c>
      <c r="H12" s="137">
        <v>0</v>
      </c>
      <c r="I12" s="137">
        <v>0</v>
      </c>
      <c r="J12" s="137">
        <v>0</v>
      </c>
      <c r="K12" s="137">
        <v>32</v>
      </c>
      <c r="L12" s="137">
        <v>30</v>
      </c>
      <c r="M12" s="137">
        <v>37</v>
      </c>
      <c r="N12" s="491"/>
      <c r="O12" s="491"/>
      <c r="P12" s="491"/>
      <c r="Q12" s="491"/>
      <c r="R12" s="491"/>
      <c r="S12" s="491"/>
      <c r="T12" s="491"/>
      <c r="U12" s="491"/>
    </row>
    <row r="13" spans="2:32">
      <c r="C13" s="490" t="s">
        <v>350</v>
      </c>
      <c r="D13" s="137">
        <f t="shared" si="0"/>
        <v>1026</v>
      </c>
      <c r="E13" s="137">
        <f t="shared" si="0"/>
        <v>6</v>
      </c>
      <c r="F13" s="137">
        <v>986</v>
      </c>
      <c r="G13" s="137">
        <v>0</v>
      </c>
      <c r="H13" s="137">
        <v>28</v>
      </c>
      <c r="I13" s="137">
        <v>0</v>
      </c>
      <c r="J13" s="137">
        <v>0</v>
      </c>
      <c r="K13" s="137">
        <v>0</v>
      </c>
      <c r="L13" s="137">
        <v>12</v>
      </c>
      <c r="M13" s="137">
        <v>6</v>
      </c>
      <c r="N13" s="492"/>
      <c r="O13" s="492"/>
      <c r="P13" s="492"/>
      <c r="Q13" s="492"/>
      <c r="R13" s="492"/>
      <c r="S13" s="492"/>
      <c r="T13" s="492"/>
      <c r="U13" s="492"/>
    </row>
    <row r="14" spans="2:32">
      <c r="C14" s="490" t="s">
        <v>351</v>
      </c>
      <c r="D14" s="137">
        <f t="shared" si="0"/>
        <v>20</v>
      </c>
      <c r="E14" s="137">
        <f t="shared" si="0"/>
        <v>4</v>
      </c>
      <c r="F14" s="137">
        <v>0</v>
      </c>
      <c r="G14" s="137">
        <v>0</v>
      </c>
      <c r="H14" s="137">
        <v>0</v>
      </c>
      <c r="I14" s="137">
        <v>0</v>
      </c>
      <c r="J14" s="137">
        <v>0</v>
      </c>
      <c r="K14" s="137">
        <v>0</v>
      </c>
      <c r="L14" s="137">
        <v>20</v>
      </c>
      <c r="M14" s="137">
        <v>4</v>
      </c>
      <c r="N14" s="493"/>
      <c r="O14" s="493"/>
      <c r="P14" s="493"/>
      <c r="Q14" s="493"/>
      <c r="R14" s="493"/>
      <c r="S14" s="493"/>
      <c r="T14" s="493"/>
      <c r="U14" s="493"/>
    </row>
    <row r="15" spans="2:32">
      <c r="C15" s="490" t="s">
        <v>352</v>
      </c>
      <c r="D15" s="137">
        <f t="shared" si="0"/>
        <v>163</v>
      </c>
      <c r="E15" s="137">
        <f t="shared" si="0"/>
        <v>30</v>
      </c>
      <c r="F15" s="137">
        <v>46</v>
      </c>
      <c r="G15" s="137">
        <v>0</v>
      </c>
      <c r="H15" s="137">
        <v>4</v>
      </c>
      <c r="I15" s="137">
        <v>0</v>
      </c>
      <c r="J15" s="137">
        <v>78</v>
      </c>
      <c r="K15" s="137">
        <v>0</v>
      </c>
      <c r="L15" s="137">
        <v>35</v>
      </c>
      <c r="M15" s="137">
        <v>30</v>
      </c>
      <c r="N15" s="493"/>
      <c r="O15" s="493"/>
      <c r="P15" s="493"/>
      <c r="Q15" s="493"/>
      <c r="R15" s="493"/>
      <c r="S15" s="493"/>
      <c r="T15" s="493"/>
      <c r="U15" s="493"/>
    </row>
    <row r="16" spans="2:32">
      <c r="C16" s="490" t="s">
        <v>353</v>
      </c>
      <c r="D16" s="137">
        <f t="shared" si="0"/>
        <v>1376</v>
      </c>
      <c r="E16" s="137">
        <f t="shared" si="0"/>
        <v>688</v>
      </c>
      <c r="F16" s="137">
        <v>930</v>
      </c>
      <c r="G16" s="137">
        <v>642</v>
      </c>
      <c r="H16" s="137">
        <v>383</v>
      </c>
      <c r="I16" s="137">
        <v>6</v>
      </c>
      <c r="J16" s="137">
        <v>0</v>
      </c>
      <c r="K16" s="137">
        <v>25</v>
      </c>
      <c r="L16" s="137">
        <v>63</v>
      </c>
      <c r="M16" s="137">
        <v>15</v>
      </c>
      <c r="N16" s="493"/>
      <c r="O16" s="493"/>
      <c r="P16" s="493"/>
      <c r="Q16" s="493"/>
      <c r="R16" s="493"/>
      <c r="S16" s="493"/>
      <c r="T16" s="493"/>
      <c r="U16" s="493"/>
    </row>
    <row r="17" spans="3:21">
      <c r="C17" s="490" t="s">
        <v>354</v>
      </c>
      <c r="D17" s="137">
        <f t="shared" si="0"/>
        <v>4</v>
      </c>
      <c r="E17" s="137">
        <f t="shared" si="0"/>
        <v>2</v>
      </c>
      <c r="F17" s="137">
        <v>0</v>
      </c>
      <c r="G17" s="137">
        <v>0</v>
      </c>
      <c r="H17" s="137">
        <v>0</v>
      </c>
      <c r="I17" s="137">
        <v>0</v>
      </c>
      <c r="J17" s="137">
        <v>0</v>
      </c>
      <c r="K17" s="137">
        <v>0</v>
      </c>
      <c r="L17" s="137">
        <v>4</v>
      </c>
      <c r="M17" s="137">
        <v>2</v>
      </c>
      <c r="N17" s="493"/>
      <c r="O17" s="493"/>
      <c r="P17" s="493"/>
      <c r="Q17" s="493"/>
      <c r="R17" s="493"/>
      <c r="S17" s="493"/>
      <c r="T17" s="493"/>
      <c r="U17" s="493"/>
    </row>
    <row r="18" spans="3:21">
      <c r="C18" s="490" t="s">
        <v>355</v>
      </c>
      <c r="D18" s="137">
        <f t="shared" si="0"/>
        <v>2339</v>
      </c>
      <c r="E18" s="137">
        <f t="shared" si="0"/>
        <v>2055</v>
      </c>
      <c r="F18" s="137">
        <v>2261</v>
      </c>
      <c r="G18" s="137">
        <v>1276</v>
      </c>
      <c r="H18" s="137">
        <v>30</v>
      </c>
      <c r="I18" s="137">
        <v>754</v>
      </c>
      <c r="J18" s="137">
        <v>15</v>
      </c>
      <c r="K18" s="137">
        <v>0</v>
      </c>
      <c r="L18" s="137">
        <v>33</v>
      </c>
      <c r="M18" s="137">
        <v>25</v>
      </c>
      <c r="N18" s="493"/>
      <c r="O18" s="493"/>
      <c r="P18" s="493"/>
      <c r="Q18" s="493"/>
      <c r="R18" s="493"/>
      <c r="S18" s="493"/>
      <c r="T18" s="493"/>
      <c r="U18" s="493"/>
    </row>
    <row r="19" spans="3:21">
      <c r="C19" s="490" t="s">
        <v>356</v>
      </c>
      <c r="D19" s="137">
        <f t="shared" si="0"/>
        <v>80</v>
      </c>
      <c r="E19" s="137">
        <f t="shared" si="0"/>
        <v>36</v>
      </c>
      <c r="F19" s="137">
        <v>0</v>
      </c>
      <c r="G19" s="137">
        <v>0</v>
      </c>
      <c r="H19" s="137">
        <v>0</v>
      </c>
      <c r="I19" s="137">
        <v>0</v>
      </c>
      <c r="J19" s="137">
        <v>65</v>
      </c>
      <c r="K19" s="137">
        <v>0</v>
      </c>
      <c r="L19" s="137">
        <v>15</v>
      </c>
      <c r="M19" s="137">
        <v>36</v>
      </c>
      <c r="N19" s="493"/>
      <c r="O19" s="493"/>
      <c r="P19" s="493"/>
      <c r="Q19" s="493"/>
      <c r="R19" s="493"/>
      <c r="S19" s="493"/>
      <c r="T19" s="493"/>
      <c r="U19" s="493"/>
    </row>
    <row r="20" spans="3:21">
      <c r="C20" s="490" t="s">
        <v>357</v>
      </c>
      <c r="D20" s="137">
        <f t="shared" si="0"/>
        <v>97</v>
      </c>
      <c r="E20" s="137">
        <f t="shared" si="0"/>
        <v>21</v>
      </c>
      <c r="F20" s="137">
        <v>0</v>
      </c>
      <c r="G20" s="137">
        <v>0</v>
      </c>
      <c r="H20" s="137">
        <v>0</v>
      </c>
      <c r="I20" s="137">
        <v>0</v>
      </c>
      <c r="J20" s="137">
        <v>0</v>
      </c>
      <c r="K20" s="137">
        <v>0</v>
      </c>
      <c r="L20" s="137">
        <v>97</v>
      </c>
      <c r="M20" s="137">
        <v>21</v>
      </c>
      <c r="N20" s="493"/>
      <c r="O20" s="493"/>
      <c r="P20" s="493"/>
      <c r="Q20" s="493"/>
      <c r="R20" s="493"/>
      <c r="S20" s="493"/>
      <c r="T20" s="493"/>
      <c r="U20" s="493"/>
    </row>
    <row r="21" spans="3:21">
      <c r="C21" s="490" t="s">
        <v>358</v>
      </c>
      <c r="D21" s="137">
        <f t="shared" si="0"/>
        <v>1173</v>
      </c>
      <c r="E21" s="137">
        <f t="shared" si="0"/>
        <v>263</v>
      </c>
      <c r="F21" s="137">
        <v>689</v>
      </c>
      <c r="G21" s="137">
        <v>234</v>
      </c>
      <c r="H21" s="137">
        <v>414</v>
      </c>
      <c r="I21" s="137">
        <v>0</v>
      </c>
      <c r="J21" s="137">
        <v>22</v>
      </c>
      <c r="K21" s="137">
        <v>0</v>
      </c>
      <c r="L21" s="137">
        <v>48</v>
      </c>
      <c r="M21" s="137">
        <v>29</v>
      </c>
      <c r="N21" s="493"/>
      <c r="O21" s="493"/>
      <c r="P21" s="493"/>
      <c r="Q21" s="493"/>
      <c r="R21" s="493"/>
      <c r="S21" s="493"/>
      <c r="T21" s="493"/>
      <c r="U21" s="493"/>
    </row>
    <row r="22" spans="3:21">
      <c r="C22" s="490" t="s">
        <v>359</v>
      </c>
      <c r="D22" s="137">
        <f t="shared" si="0"/>
        <v>24</v>
      </c>
      <c r="E22" s="137">
        <f t="shared" si="0"/>
        <v>0</v>
      </c>
      <c r="F22" s="137">
        <v>0</v>
      </c>
      <c r="G22" s="137">
        <v>0</v>
      </c>
      <c r="H22" s="137">
        <v>0</v>
      </c>
      <c r="I22" s="137">
        <v>0</v>
      </c>
      <c r="J22" s="137">
        <v>0</v>
      </c>
      <c r="K22" s="137">
        <v>0</v>
      </c>
      <c r="L22" s="137">
        <v>24</v>
      </c>
      <c r="M22" s="137">
        <v>0</v>
      </c>
      <c r="N22" s="493"/>
      <c r="O22" s="493"/>
      <c r="P22" s="493"/>
      <c r="Q22" s="493"/>
      <c r="R22" s="493"/>
      <c r="S22" s="493"/>
      <c r="T22" s="493"/>
      <c r="U22" s="493"/>
    </row>
    <row r="23" spans="3:21">
      <c r="C23" s="490" t="s">
        <v>360</v>
      </c>
      <c r="D23" s="137">
        <f t="shared" si="0"/>
        <v>158</v>
      </c>
      <c r="E23" s="137">
        <f t="shared" si="0"/>
        <v>57</v>
      </c>
      <c r="F23" s="137">
        <v>67</v>
      </c>
      <c r="G23" s="137">
        <v>10</v>
      </c>
      <c r="H23" s="137">
        <v>34</v>
      </c>
      <c r="I23" s="137">
        <v>0</v>
      </c>
      <c r="J23" s="137">
        <v>28</v>
      </c>
      <c r="K23" s="137">
        <v>35</v>
      </c>
      <c r="L23" s="137">
        <v>29</v>
      </c>
      <c r="M23" s="137">
        <v>12</v>
      </c>
      <c r="N23" s="493"/>
      <c r="O23" s="493"/>
      <c r="P23" s="493"/>
      <c r="Q23" s="493"/>
      <c r="R23" s="493"/>
      <c r="S23" s="493"/>
      <c r="T23" s="493"/>
      <c r="U23" s="493"/>
    </row>
    <row r="24" spans="3:21">
      <c r="C24" s="490" t="s">
        <v>259</v>
      </c>
      <c r="D24" s="137">
        <f t="shared" ref="D24:E39" si="1">F24+H24+J24+L24</f>
        <v>22968</v>
      </c>
      <c r="E24" s="137">
        <f t="shared" si="1"/>
        <v>781</v>
      </c>
      <c r="F24" s="137">
        <v>16191</v>
      </c>
      <c r="G24" s="137">
        <v>120</v>
      </c>
      <c r="H24" s="137">
        <v>6777</v>
      </c>
      <c r="I24" s="137">
        <v>661</v>
      </c>
      <c r="J24" s="137">
        <v>0</v>
      </c>
      <c r="K24" s="137">
        <v>0</v>
      </c>
      <c r="L24" s="137">
        <v>0</v>
      </c>
      <c r="M24" s="137">
        <v>0</v>
      </c>
      <c r="N24" s="493"/>
      <c r="O24" s="493"/>
      <c r="P24" s="493"/>
      <c r="Q24" s="493"/>
      <c r="R24" s="493"/>
      <c r="S24" s="493"/>
      <c r="T24" s="493"/>
      <c r="U24" s="493"/>
    </row>
    <row r="25" spans="3:21">
      <c r="C25" s="490" t="s">
        <v>361</v>
      </c>
      <c r="D25" s="137">
        <f t="shared" si="1"/>
        <v>1880</v>
      </c>
      <c r="E25" s="137">
        <f t="shared" si="1"/>
        <v>15</v>
      </c>
      <c r="F25" s="137">
        <v>1355</v>
      </c>
      <c r="G25" s="137">
        <v>0</v>
      </c>
      <c r="H25" s="137">
        <v>342</v>
      </c>
      <c r="I25" s="137">
        <v>0</v>
      </c>
      <c r="J25" s="137">
        <v>90</v>
      </c>
      <c r="K25" s="137">
        <v>0</v>
      </c>
      <c r="L25" s="137">
        <v>93</v>
      </c>
      <c r="M25" s="137">
        <v>15</v>
      </c>
      <c r="N25" s="493"/>
      <c r="O25" s="493"/>
      <c r="P25" s="493"/>
      <c r="Q25" s="493"/>
      <c r="R25" s="493"/>
      <c r="S25" s="493"/>
      <c r="T25" s="493"/>
      <c r="U25" s="493"/>
    </row>
    <row r="26" spans="3:21">
      <c r="C26" s="490" t="s">
        <v>362</v>
      </c>
      <c r="D26" s="137">
        <f t="shared" si="1"/>
        <v>77</v>
      </c>
      <c r="E26" s="137">
        <f t="shared" si="1"/>
        <v>7</v>
      </c>
      <c r="F26" s="137">
        <v>21</v>
      </c>
      <c r="G26" s="137">
        <v>0</v>
      </c>
      <c r="H26" s="137">
        <v>7</v>
      </c>
      <c r="I26" s="137">
        <v>0</v>
      </c>
      <c r="J26" s="137">
        <v>20</v>
      </c>
      <c r="K26" s="137">
        <v>0</v>
      </c>
      <c r="L26" s="137">
        <v>29</v>
      </c>
      <c r="M26" s="137">
        <v>7</v>
      </c>
      <c r="N26" s="493"/>
      <c r="O26" s="493"/>
      <c r="P26" s="493"/>
      <c r="Q26" s="493"/>
      <c r="R26" s="493"/>
      <c r="S26" s="493"/>
      <c r="T26" s="493"/>
      <c r="U26" s="493"/>
    </row>
    <row r="27" spans="3:21">
      <c r="C27" s="490" t="s">
        <v>363</v>
      </c>
      <c r="D27" s="137">
        <f t="shared" si="1"/>
        <v>23</v>
      </c>
      <c r="E27" s="137">
        <f t="shared" si="1"/>
        <v>3</v>
      </c>
      <c r="F27" s="137">
        <v>0</v>
      </c>
      <c r="G27" s="137">
        <v>0</v>
      </c>
      <c r="H27" s="137">
        <v>0</v>
      </c>
      <c r="I27" s="137">
        <v>0</v>
      </c>
      <c r="J27" s="137">
        <v>16</v>
      </c>
      <c r="K27" s="137">
        <v>0</v>
      </c>
      <c r="L27" s="137">
        <v>7</v>
      </c>
      <c r="M27" s="137">
        <v>3</v>
      </c>
      <c r="N27" s="493"/>
      <c r="O27" s="493"/>
      <c r="P27" s="493"/>
      <c r="Q27" s="493"/>
      <c r="R27" s="493"/>
      <c r="S27" s="493"/>
      <c r="T27" s="493"/>
      <c r="U27" s="493"/>
    </row>
    <row r="28" spans="3:21">
      <c r="C28" s="490" t="s">
        <v>364</v>
      </c>
      <c r="D28" s="137">
        <f t="shared" si="1"/>
        <v>4538</v>
      </c>
      <c r="E28" s="137">
        <f t="shared" si="1"/>
        <v>4315</v>
      </c>
      <c r="F28" s="137">
        <v>1688</v>
      </c>
      <c r="G28" s="137">
        <v>777</v>
      </c>
      <c r="H28" s="137">
        <v>2790</v>
      </c>
      <c r="I28" s="137">
        <v>3524</v>
      </c>
      <c r="J28" s="137">
        <v>32</v>
      </c>
      <c r="K28" s="137">
        <v>14</v>
      </c>
      <c r="L28" s="137">
        <v>28</v>
      </c>
      <c r="M28" s="137">
        <v>0</v>
      </c>
      <c r="N28" s="493"/>
      <c r="O28" s="493"/>
      <c r="P28" s="493"/>
      <c r="Q28" s="493"/>
      <c r="R28" s="493"/>
      <c r="S28" s="493"/>
      <c r="T28" s="493"/>
      <c r="U28" s="493"/>
    </row>
    <row r="29" spans="3:21">
      <c r="C29" s="490" t="s">
        <v>365</v>
      </c>
      <c r="D29" s="137">
        <f t="shared" si="1"/>
        <v>2687</v>
      </c>
      <c r="E29" s="137">
        <f t="shared" si="1"/>
        <v>405</v>
      </c>
      <c r="F29" s="137">
        <v>2673</v>
      </c>
      <c r="G29" s="137">
        <v>398</v>
      </c>
      <c r="H29" s="137">
        <v>6</v>
      </c>
      <c r="I29" s="137">
        <v>0</v>
      </c>
      <c r="J29" s="137">
        <v>0</v>
      </c>
      <c r="K29" s="137">
        <v>0</v>
      </c>
      <c r="L29" s="137">
        <v>8</v>
      </c>
      <c r="M29" s="137">
        <v>7</v>
      </c>
      <c r="N29" s="493"/>
      <c r="O29" s="493"/>
      <c r="P29" s="493"/>
      <c r="Q29" s="493"/>
      <c r="R29" s="493"/>
      <c r="S29" s="493"/>
      <c r="T29" s="493"/>
      <c r="U29" s="493"/>
    </row>
    <row r="30" spans="3:21">
      <c r="C30" s="490" t="s">
        <v>366</v>
      </c>
      <c r="D30" s="137">
        <f t="shared" si="1"/>
        <v>810</v>
      </c>
      <c r="E30" s="137">
        <f t="shared" si="1"/>
        <v>0</v>
      </c>
      <c r="F30" s="137">
        <v>804</v>
      </c>
      <c r="G30" s="137">
        <v>0</v>
      </c>
      <c r="H30" s="137">
        <v>6</v>
      </c>
      <c r="I30" s="137">
        <v>0</v>
      </c>
      <c r="J30" s="137">
        <v>0</v>
      </c>
      <c r="K30" s="137">
        <v>0</v>
      </c>
      <c r="L30" s="137">
        <v>0</v>
      </c>
      <c r="M30" s="137">
        <v>0</v>
      </c>
      <c r="N30" s="493"/>
      <c r="O30" s="493"/>
      <c r="P30" s="493"/>
      <c r="Q30" s="493"/>
      <c r="R30" s="493"/>
      <c r="S30" s="493"/>
      <c r="T30" s="493"/>
      <c r="U30" s="493"/>
    </row>
    <row r="31" spans="3:21">
      <c r="C31" s="490" t="s">
        <v>367</v>
      </c>
      <c r="D31" s="137">
        <f t="shared" si="1"/>
        <v>7277</v>
      </c>
      <c r="E31" s="137">
        <f t="shared" si="1"/>
        <v>240</v>
      </c>
      <c r="F31" s="137">
        <v>3635</v>
      </c>
      <c r="G31" s="137">
        <v>178</v>
      </c>
      <c r="H31" s="137">
        <v>3642</v>
      </c>
      <c r="I31" s="137">
        <v>58</v>
      </c>
      <c r="J31" s="137">
        <v>0</v>
      </c>
      <c r="K31" s="137">
        <v>0</v>
      </c>
      <c r="L31" s="137">
        <v>0</v>
      </c>
      <c r="M31" s="137">
        <v>4</v>
      </c>
      <c r="N31" s="493"/>
      <c r="O31" s="493"/>
      <c r="P31" s="493"/>
      <c r="Q31" s="493"/>
      <c r="R31" s="493"/>
      <c r="S31" s="493"/>
      <c r="T31" s="493"/>
      <c r="U31" s="493"/>
    </row>
    <row r="32" spans="3:21">
      <c r="C32" s="490" t="s">
        <v>368</v>
      </c>
      <c r="D32" s="137">
        <f t="shared" si="1"/>
        <v>18</v>
      </c>
      <c r="E32" s="137">
        <f t="shared" si="1"/>
        <v>0</v>
      </c>
      <c r="F32" s="137">
        <v>14</v>
      </c>
      <c r="G32" s="137">
        <v>0</v>
      </c>
      <c r="H32" s="137">
        <v>0</v>
      </c>
      <c r="I32" s="137">
        <v>0</v>
      </c>
      <c r="J32" s="137">
        <v>0</v>
      </c>
      <c r="K32" s="137">
        <v>0</v>
      </c>
      <c r="L32" s="137">
        <v>4</v>
      </c>
      <c r="M32" s="137">
        <v>0</v>
      </c>
      <c r="N32" s="493"/>
      <c r="O32" s="493"/>
      <c r="P32" s="493"/>
      <c r="Q32" s="493"/>
      <c r="R32" s="493"/>
      <c r="S32" s="493"/>
      <c r="T32" s="493"/>
      <c r="U32" s="493"/>
    </row>
    <row r="33" spans="2:32">
      <c r="C33" s="490" t="s">
        <v>369</v>
      </c>
      <c r="D33" s="137">
        <f t="shared" si="1"/>
        <v>143</v>
      </c>
      <c r="E33" s="137">
        <f t="shared" si="1"/>
        <v>0</v>
      </c>
      <c r="F33" s="137">
        <v>98</v>
      </c>
      <c r="G33" s="137">
        <v>0</v>
      </c>
      <c r="H33" s="137">
        <v>10</v>
      </c>
      <c r="I33" s="137">
        <v>0</v>
      </c>
      <c r="J33" s="137">
        <v>24</v>
      </c>
      <c r="K33" s="137">
        <v>0</v>
      </c>
      <c r="L33" s="137">
        <v>11</v>
      </c>
      <c r="M33" s="137">
        <v>0</v>
      </c>
      <c r="N33" s="493"/>
      <c r="O33" s="493"/>
      <c r="P33" s="493"/>
      <c r="Q33" s="493"/>
      <c r="R33" s="493"/>
      <c r="S33" s="493"/>
      <c r="T33" s="493"/>
      <c r="U33" s="493"/>
    </row>
    <row r="34" spans="2:32">
      <c r="C34" s="490" t="s">
        <v>370</v>
      </c>
      <c r="D34" s="137">
        <f t="shared" si="1"/>
        <v>296</v>
      </c>
      <c r="E34" s="137">
        <f t="shared" si="1"/>
        <v>29</v>
      </c>
      <c r="F34" s="137">
        <v>0</v>
      </c>
      <c r="G34" s="137">
        <v>0</v>
      </c>
      <c r="H34" s="137">
        <v>272</v>
      </c>
      <c r="I34" s="137">
        <v>0</v>
      </c>
      <c r="J34" s="137">
        <v>0</v>
      </c>
      <c r="K34" s="137">
        <v>29</v>
      </c>
      <c r="L34" s="137">
        <v>24</v>
      </c>
      <c r="M34" s="137">
        <v>0</v>
      </c>
      <c r="N34" s="493"/>
      <c r="O34" s="493"/>
      <c r="P34" s="493"/>
      <c r="Q34" s="493"/>
      <c r="R34" s="493"/>
      <c r="S34" s="493"/>
      <c r="T34" s="493"/>
      <c r="U34" s="493"/>
    </row>
    <row r="35" spans="2:32">
      <c r="C35" s="490" t="s">
        <v>371</v>
      </c>
      <c r="D35" s="137">
        <f t="shared" si="1"/>
        <v>24</v>
      </c>
      <c r="E35" s="137">
        <f t="shared" si="1"/>
        <v>27</v>
      </c>
      <c r="F35" s="137">
        <v>0</v>
      </c>
      <c r="G35" s="137">
        <v>0</v>
      </c>
      <c r="H35" s="137">
        <v>0</v>
      </c>
      <c r="I35" s="137">
        <v>0</v>
      </c>
      <c r="J35" s="137">
        <v>21</v>
      </c>
      <c r="K35" s="137">
        <v>0</v>
      </c>
      <c r="L35" s="137">
        <v>3</v>
      </c>
      <c r="M35" s="137">
        <v>27</v>
      </c>
      <c r="N35" s="493"/>
      <c r="O35" s="493"/>
      <c r="P35" s="493"/>
      <c r="Q35" s="493"/>
      <c r="R35" s="493"/>
      <c r="S35" s="493"/>
      <c r="T35" s="493"/>
      <c r="U35" s="493"/>
    </row>
    <row r="36" spans="2:32">
      <c r="C36" s="490" t="s">
        <v>372</v>
      </c>
      <c r="D36" s="137">
        <f t="shared" si="1"/>
        <v>16</v>
      </c>
      <c r="E36" s="137">
        <f t="shared" si="1"/>
        <v>16</v>
      </c>
      <c r="F36" s="137">
        <v>0</v>
      </c>
      <c r="G36" s="137">
        <v>0</v>
      </c>
      <c r="H36" s="137">
        <v>7</v>
      </c>
      <c r="I36" s="137">
        <v>0</v>
      </c>
      <c r="J36" s="137">
        <v>0</v>
      </c>
      <c r="K36" s="137">
        <v>0</v>
      </c>
      <c r="L36" s="137">
        <v>9</v>
      </c>
      <c r="M36" s="137">
        <v>16</v>
      </c>
      <c r="N36" s="493"/>
      <c r="O36" s="493"/>
      <c r="P36" s="493"/>
      <c r="Q36" s="493"/>
      <c r="R36" s="493"/>
      <c r="S36" s="493"/>
      <c r="T36" s="493"/>
      <c r="U36" s="493"/>
    </row>
    <row r="37" spans="2:32">
      <c r="C37" s="490" t="s">
        <v>373</v>
      </c>
      <c r="D37" s="137">
        <f t="shared" si="1"/>
        <v>12</v>
      </c>
      <c r="E37" s="137">
        <f t="shared" si="1"/>
        <v>0</v>
      </c>
      <c r="F37" s="137">
        <v>0</v>
      </c>
      <c r="G37" s="137">
        <v>0</v>
      </c>
      <c r="H37" s="137">
        <v>0</v>
      </c>
      <c r="I37" s="137">
        <v>0</v>
      </c>
      <c r="J37" s="137">
        <v>0</v>
      </c>
      <c r="K37" s="137">
        <v>0</v>
      </c>
      <c r="L37" s="137">
        <v>12</v>
      </c>
      <c r="M37" s="137">
        <v>0</v>
      </c>
      <c r="N37" s="493"/>
      <c r="O37" s="493"/>
      <c r="P37" s="493"/>
      <c r="Q37" s="493"/>
      <c r="R37" s="493"/>
      <c r="S37" s="493"/>
      <c r="T37" s="493"/>
      <c r="U37" s="493"/>
    </row>
    <row r="38" spans="2:32">
      <c r="C38" s="490" t="s">
        <v>374</v>
      </c>
      <c r="D38" s="137">
        <f t="shared" si="1"/>
        <v>157</v>
      </c>
      <c r="E38" s="137">
        <f t="shared" si="1"/>
        <v>179</v>
      </c>
      <c r="F38" s="137">
        <v>97</v>
      </c>
      <c r="G38" s="137">
        <v>38</v>
      </c>
      <c r="H38" s="137">
        <v>6</v>
      </c>
      <c r="I38" s="137">
        <v>41</v>
      </c>
      <c r="J38" s="137">
        <v>40</v>
      </c>
      <c r="K38" s="137">
        <v>100</v>
      </c>
      <c r="L38" s="137">
        <v>14</v>
      </c>
      <c r="M38" s="137">
        <v>0</v>
      </c>
      <c r="N38" s="493"/>
      <c r="O38" s="493"/>
      <c r="P38" s="493"/>
      <c r="Q38" s="493"/>
      <c r="R38" s="493"/>
      <c r="S38" s="493"/>
      <c r="T38" s="493"/>
      <c r="U38" s="493"/>
    </row>
    <row r="39" spans="2:32">
      <c r="C39" s="494" t="s">
        <v>375</v>
      </c>
      <c r="D39" s="495">
        <f t="shared" si="1"/>
        <v>134306</v>
      </c>
      <c r="E39" s="495">
        <f t="shared" si="1"/>
        <v>15063</v>
      </c>
      <c r="F39" s="495">
        <v>81995</v>
      </c>
      <c r="G39" s="495">
        <v>8036</v>
      </c>
      <c r="H39" s="495">
        <v>51062</v>
      </c>
      <c r="I39" s="495">
        <v>6420</v>
      </c>
      <c r="J39" s="495">
        <v>473</v>
      </c>
      <c r="K39" s="495">
        <v>253</v>
      </c>
      <c r="L39" s="495">
        <v>776</v>
      </c>
      <c r="M39" s="495">
        <v>354</v>
      </c>
      <c r="N39" s="493"/>
      <c r="O39" s="493"/>
      <c r="P39" s="493"/>
      <c r="Q39" s="493"/>
      <c r="R39" s="493"/>
      <c r="S39" s="493"/>
      <c r="T39" s="493"/>
      <c r="U39" s="493"/>
    </row>
    <row r="40" spans="2:32" ht="14.25" customHeight="1">
      <c r="C40" s="689" t="s">
        <v>376</v>
      </c>
      <c r="D40" s="689"/>
      <c r="E40" s="689"/>
      <c r="F40" s="689"/>
      <c r="G40" s="689"/>
      <c r="H40" s="689"/>
      <c r="I40" s="689"/>
      <c r="J40" s="689"/>
      <c r="K40" s="689"/>
      <c r="L40" s="689"/>
      <c r="M40" s="689"/>
      <c r="N40" s="493"/>
      <c r="O40" s="493"/>
      <c r="P40" s="493"/>
      <c r="Q40" s="493"/>
      <c r="R40" s="493"/>
      <c r="S40" s="493"/>
      <c r="T40" s="493"/>
      <c r="U40" s="493"/>
    </row>
    <row r="41" spans="2:32">
      <c r="N41" s="493"/>
      <c r="O41" s="493"/>
      <c r="P41" s="493"/>
      <c r="Q41" s="493"/>
      <c r="R41" s="493"/>
      <c r="S41" s="493"/>
      <c r="T41" s="493"/>
      <c r="U41" s="493"/>
    </row>
    <row r="42" spans="2:32" ht="26.25" customHeight="1">
      <c r="J42" s="493"/>
      <c r="K42" s="493"/>
      <c r="L42" s="493"/>
      <c r="M42" s="493"/>
      <c r="N42" s="493"/>
      <c r="O42" s="493"/>
      <c r="P42" s="493"/>
      <c r="Q42" s="493"/>
      <c r="R42" s="493"/>
      <c r="S42" s="493"/>
    </row>
    <row r="43" spans="2:32" ht="33" customHeight="1">
      <c r="L43" s="496"/>
      <c r="M43" s="496"/>
      <c r="N43" s="496"/>
      <c r="O43" s="496"/>
      <c r="P43" s="496"/>
      <c r="Q43" s="496"/>
      <c r="R43" s="496"/>
      <c r="S43" s="496"/>
      <c r="T43" s="496"/>
      <c r="U43" s="496"/>
      <c r="V43" s="496"/>
      <c r="W43" s="496"/>
      <c r="X43" s="496"/>
      <c r="Y43" s="496"/>
      <c r="Z43" s="496"/>
      <c r="AA43" s="496"/>
      <c r="AB43" s="496"/>
      <c r="AC43" s="496"/>
      <c r="AD43" s="496"/>
      <c r="AE43" s="496"/>
      <c r="AF43" s="496"/>
    </row>
    <row r="44" spans="2:32">
      <c r="B44" s="491"/>
      <c r="C44" s="497"/>
      <c r="D44" s="498"/>
      <c r="E44" s="498"/>
      <c r="F44" s="498"/>
      <c r="G44" s="498"/>
      <c r="H44" s="498"/>
      <c r="I44" s="498"/>
      <c r="J44" s="493"/>
      <c r="K44" s="493"/>
      <c r="L44" s="493"/>
      <c r="M44" s="493"/>
      <c r="N44" s="493"/>
      <c r="O44" s="493"/>
      <c r="P44" s="493"/>
      <c r="Q44" s="493"/>
      <c r="R44" s="493"/>
      <c r="S44" s="493"/>
      <c r="T44" s="493"/>
      <c r="U44" s="493"/>
    </row>
    <row r="45" spans="2:32">
      <c r="B45" s="491"/>
      <c r="C45" s="491"/>
      <c r="D45" s="491"/>
      <c r="E45" s="491"/>
      <c r="F45" s="491"/>
      <c r="G45" s="491"/>
      <c r="H45" s="491"/>
      <c r="I45" s="491"/>
      <c r="J45" s="491"/>
      <c r="K45" s="491"/>
      <c r="L45" s="491"/>
      <c r="M45" s="491"/>
      <c r="N45" s="491"/>
      <c r="O45" s="491"/>
      <c r="P45" s="491"/>
      <c r="Q45" s="491"/>
      <c r="R45" s="491"/>
      <c r="S45" s="491"/>
      <c r="T45" s="491"/>
      <c r="U45" s="491"/>
    </row>
    <row r="46" spans="2:32">
      <c r="B46" s="491"/>
      <c r="C46" s="491"/>
      <c r="D46" s="491"/>
      <c r="E46" s="491"/>
      <c r="F46" s="491"/>
      <c r="G46" s="491"/>
      <c r="H46" s="491"/>
      <c r="I46" s="491"/>
      <c r="J46" s="491"/>
      <c r="K46" s="491"/>
      <c r="L46" s="491"/>
      <c r="M46" s="491"/>
      <c r="N46" s="491"/>
      <c r="O46" s="491"/>
      <c r="P46" s="491"/>
      <c r="Q46" s="491"/>
      <c r="R46" s="491"/>
      <c r="S46" s="491"/>
      <c r="T46" s="491"/>
      <c r="U46" s="491"/>
    </row>
    <row r="47" spans="2:32">
      <c r="B47" s="491"/>
      <c r="C47" s="491"/>
      <c r="D47" s="491"/>
      <c r="E47" s="491"/>
      <c r="F47" s="491"/>
      <c r="G47" s="491"/>
      <c r="H47" s="491"/>
      <c r="I47" s="491"/>
      <c r="J47" s="491"/>
      <c r="K47" s="491"/>
      <c r="L47" s="491"/>
      <c r="M47" s="491"/>
      <c r="N47" s="491"/>
      <c r="O47" s="491"/>
      <c r="P47" s="491"/>
      <c r="Q47" s="491"/>
      <c r="R47" s="491"/>
      <c r="S47" s="491"/>
      <c r="T47" s="491"/>
      <c r="U47" s="491"/>
    </row>
    <row r="48" spans="2:32">
      <c r="B48" s="491"/>
      <c r="C48" s="491"/>
      <c r="D48" s="491"/>
      <c r="E48" s="491"/>
      <c r="F48" s="491"/>
      <c r="G48" s="491"/>
      <c r="H48" s="491"/>
      <c r="I48" s="491"/>
      <c r="J48" s="491"/>
      <c r="K48" s="491"/>
      <c r="L48" s="491"/>
      <c r="M48" s="491"/>
      <c r="N48" s="491"/>
      <c r="O48" s="491"/>
      <c r="P48" s="491"/>
      <c r="Q48" s="491"/>
      <c r="R48" s="491"/>
      <c r="S48" s="491"/>
      <c r="T48" s="491"/>
      <c r="U48" s="491"/>
    </row>
    <row r="49" spans="2:21">
      <c r="B49" s="491"/>
      <c r="C49" s="491"/>
      <c r="D49" s="491"/>
      <c r="E49" s="491"/>
      <c r="F49" s="491"/>
      <c r="G49" s="491"/>
      <c r="H49" s="491"/>
      <c r="I49" s="491"/>
      <c r="J49" s="491"/>
      <c r="K49" s="491"/>
      <c r="L49" s="491"/>
      <c r="M49" s="491"/>
      <c r="N49" s="491"/>
      <c r="O49" s="491"/>
      <c r="P49" s="491"/>
      <c r="Q49" s="491"/>
      <c r="R49" s="491"/>
      <c r="S49" s="491"/>
      <c r="T49" s="491"/>
      <c r="U49" s="491"/>
    </row>
    <row r="50" spans="2:21">
      <c r="B50" s="491"/>
      <c r="C50" s="491"/>
      <c r="D50" s="491"/>
      <c r="E50" s="491"/>
      <c r="F50" s="491"/>
      <c r="G50" s="491"/>
      <c r="H50" s="491"/>
      <c r="I50" s="491"/>
      <c r="J50" s="491"/>
      <c r="K50" s="491"/>
      <c r="L50" s="491"/>
      <c r="M50" s="491"/>
      <c r="N50" s="491"/>
      <c r="O50" s="491"/>
      <c r="P50" s="491"/>
      <c r="Q50" s="491"/>
      <c r="R50" s="491"/>
      <c r="S50" s="491"/>
      <c r="T50" s="491"/>
      <c r="U50" s="491"/>
    </row>
    <row r="51" spans="2:21">
      <c r="B51" s="491"/>
      <c r="C51" s="491"/>
      <c r="D51" s="491"/>
      <c r="E51" s="491"/>
      <c r="F51" s="491"/>
      <c r="G51" s="491"/>
      <c r="H51" s="491"/>
      <c r="I51" s="491"/>
      <c r="J51" s="491"/>
      <c r="K51" s="491"/>
      <c r="L51" s="491"/>
      <c r="M51" s="491"/>
      <c r="N51" s="491"/>
      <c r="O51" s="491"/>
      <c r="P51" s="491"/>
      <c r="Q51" s="491"/>
      <c r="R51" s="491"/>
      <c r="S51" s="491"/>
      <c r="T51" s="491"/>
      <c r="U51" s="491"/>
    </row>
    <row r="52" spans="2:21">
      <c r="B52" s="491"/>
      <c r="C52" s="491"/>
      <c r="D52" s="491"/>
      <c r="E52" s="491"/>
      <c r="F52" s="491"/>
      <c r="G52" s="491"/>
      <c r="H52" s="491"/>
      <c r="I52" s="491"/>
      <c r="J52" s="491"/>
      <c r="K52" s="491"/>
      <c r="L52" s="491"/>
      <c r="M52" s="491"/>
      <c r="N52" s="491"/>
      <c r="O52" s="491"/>
      <c r="P52" s="491"/>
      <c r="Q52" s="491"/>
      <c r="R52" s="491"/>
      <c r="S52" s="491"/>
      <c r="T52" s="491"/>
      <c r="U52" s="491"/>
    </row>
    <row r="53" spans="2:21">
      <c r="B53" s="491"/>
      <c r="C53" s="491"/>
      <c r="D53" s="491"/>
      <c r="E53" s="491"/>
      <c r="F53" s="491"/>
      <c r="G53" s="491"/>
      <c r="H53" s="491"/>
      <c r="I53" s="491"/>
      <c r="J53" s="491"/>
      <c r="K53" s="491"/>
      <c r="L53" s="491"/>
      <c r="M53" s="491"/>
      <c r="N53" s="491"/>
      <c r="O53" s="491"/>
      <c r="P53" s="491"/>
      <c r="Q53" s="491"/>
      <c r="R53" s="491"/>
      <c r="S53" s="491"/>
      <c r="T53" s="491"/>
      <c r="U53" s="491"/>
    </row>
    <row r="54" spans="2:21">
      <c r="B54" s="491"/>
      <c r="C54" s="491"/>
      <c r="D54" s="491"/>
      <c r="E54" s="491"/>
      <c r="F54" s="491"/>
      <c r="G54" s="491"/>
      <c r="H54" s="491"/>
      <c r="I54" s="491"/>
      <c r="J54" s="491"/>
      <c r="K54" s="491"/>
      <c r="L54" s="491"/>
      <c r="M54" s="491"/>
      <c r="N54" s="491"/>
      <c r="O54" s="491"/>
      <c r="P54" s="491"/>
      <c r="Q54" s="491"/>
      <c r="R54" s="491"/>
      <c r="S54" s="491"/>
      <c r="T54" s="491"/>
      <c r="U54" s="491"/>
    </row>
    <row r="55" spans="2:21">
      <c r="B55" s="491"/>
      <c r="C55" s="491"/>
      <c r="D55" s="491"/>
      <c r="E55" s="491"/>
      <c r="F55" s="491"/>
      <c r="G55" s="491"/>
      <c r="H55" s="491"/>
      <c r="I55" s="491"/>
      <c r="J55" s="491"/>
      <c r="K55" s="491"/>
      <c r="L55" s="491"/>
      <c r="M55" s="491"/>
      <c r="N55" s="491"/>
      <c r="O55" s="491"/>
      <c r="P55" s="491"/>
      <c r="Q55" s="491"/>
      <c r="R55" s="491"/>
      <c r="S55" s="491"/>
      <c r="T55" s="491"/>
      <c r="U55" s="491"/>
    </row>
    <row r="56" spans="2:21">
      <c r="B56" s="491"/>
      <c r="C56" s="491"/>
      <c r="D56" s="491"/>
      <c r="E56" s="491"/>
      <c r="F56" s="491"/>
      <c r="G56" s="491"/>
      <c r="H56" s="491"/>
      <c r="I56" s="491"/>
      <c r="J56" s="491"/>
      <c r="K56" s="491"/>
      <c r="L56" s="491"/>
      <c r="M56" s="491"/>
      <c r="N56" s="491"/>
      <c r="O56" s="491"/>
      <c r="P56" s="491"/>
      <c r="Q56" s="491"/>
      <c r="R56" s="491"/>
      <c r="S56" s="491"/>
      <c r="T56" s="491"/>
      <c r="U56" s="491"/>
    </row>
    <row r="57" spans="2:21">
      <c r="B57" s="491"/>
      <c r="C57" s="491"/>
      <c r="D57" s="491"/>
      <c r="E57" s="491"/>
      <c r="F57" s="491"/>
      <c r="G57" s="491"/>
      <c r="H57" s="491"/>
      <c r="I57" s="491"/>
      <c r="J57" s="491"/>
      <c r="K57" s="491"/>
      <c r="L57" s="491"/>
      <c r="M57" s="491"/>
      <c r="N57" s="491"/>
      <c r="O57" s="491"/>
      <c r="P57" s="491"/>
      <c r="Q57" s="491"/>
      <c r="R57" s="491"/>
      <c r="S57" s="491"/>
      <c r="T57" s="491"/>
      <c r="U57" s="491"/>
    </row>
    <row r="58" spans="2:21">
      <c r="B58" s="491"/>
      <c r="C58" s="491"/>
      <c r="D58" s="491"/>
      <c r="E58" s="491"/>
      <c r="F58" s="491"/>
      <c r="G58" s="491"/>
      <c r="H58" s="491"/>
      <c r="I58" s="491"/>
      <c r="J58" s="491"/>
      <c r="K58" s="491"/>
      <c r="L58" s="491"/>
      <c r="M58" s="491"/>
      <c r="N58" s="491"/>
      <c r="O58" s="491"/>
      <c r="P58" s="491"/>
      <c r="Q58" s="491"/>
      <c r="R58" s="491"/>
      <c r="S58" s="491"/>
      <c r="T58" s="491"/>
      <c r="U58" s="491"/>
    </row>
    <row r="59" spans="2:21">
      <c r="B59" s="491"/>
      <c r="C59" s="491"/>
      <c r="D59" s="491"/>
      <c r="E59" s="491"/>
      <c r="F59" s="491"/>
      <c r="G59" s="491"/>
      <c r="H59" s="491"/>
      <c r="I59" s="491"/>
      <c r="J59" s="491"/>
      <c r="K59" s="491"/>
      <c r="L59" s="491"/>
      <c r="M59" s="491"/>
      <c r="N59" s="491"/>
      <c r="O59" s="491"/>
      <c r="P59" s="491"/>
      <c r="Q59" s="491"/>
      <c r="R59" s="491"/>
      <c r="S59" s="491"/>
      <c r="T59" s="491"/>
      <c r="U59" s="491"/>
    </row>
    <row r="60" spans="2:21">
      <c r="B60" s="491"/>
      <c r="C60" s="491"/>
      <c r="D60" s="491"/>
      <c r="E60" s="491"/>
      <c r="F60" s="491"/>
      <c r="G60" s="491"/>
      <c r="H60" s="491"/>
      <c r="I60" s="491"/>
      <c r="J60" s="491"/>
      <c r="K60" s="491"/>
      <c r="L60" s="491"/>
      <c r="M60" s="491"/>
      <c r="N60" s="491"/>
      <c r="O60" s="491"/>
      <c r="P60" s="491"/>
      <c r="Q60" s="491"/>
      <c r="R60" s="491"/>
      <c r="S60" s="491"/>
      <c r="T60" s="491"/>
      <c r="U60" s="491"/>
    </row>
    <row r="61" spans="2:21">
      <c r="B61" s="491"/>
      <c r="C61" s="491"/>
      <c r="D61" s="491"/>
      <c r="E61" s="491"/>
      <c r="F61" s="491"/>
      <c r="G61" s="491"/>
      <c r="H61" s="491"/>
      <c r="I61" s="491"/>
      <c r="J61" s="491"/>
      <c r="K61" s="491"/>
      <c r="L61" s="491"/>
      <c r="M61" s="491"/>
      <c r="N61" s="491"/>
      <c r="O61" s="491"/>
      <c r="P61" s="491"/>
      <c r="Q61" s="491"/>
      <c r="R61" s="491"/>
      <c r="S61" s="491"/>
      <c r="T61" s="491"/>
      <c r="U61" s="491"/>
    </row>
  </sheetData>
  <mergeCells count="8">
    <mergeCell ref="C40:M40"/>
    <mergeCell ref="C4:M4"/>
    <mergeCell ref="C5:M5"/>
    <mergeCell ref="D6:E6"/>
    <mergeCell ref="F6:G6"/>
    <mergeCell ref="H6:I6"/>
    <mergeCell ref="J6:K6"/>
    <mergeCell ref="L6:M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colBreaks count="1" manualBreakCount="1">
    <brk id="32" max="1048575" man="1"/>
  </col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2:AO30"/>
  <sheetViews>
    <sheetView showGridLines="0" showRowColHeaders="0" showOutlineSymbols="0" zoomScaleNormal="100" workbookViewId="0">
      <selection activeCell="K26" sqref="K26"/>
    </sheetView>
  </sheetViews>
  <sheetFormatPr baseColWidth="10" defaultRowHeight="12.75"/>
  <cols>
    <col min="1" max="1" width="14.570312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2" spans="41:41" ht="22.5" customHeight="1"/>
    <row r="3" spans="41:41" ht="24.75" customHeight="1"/>
    <row r="4" spans="41:41">
      <c r="AO4" s="81"/>
    </row>
    <row r="6" spans="41:41">
      <c r="AO6" s="81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43" t="s">
        <v>42</v>
      </c>
    </row>
    <row r="27" spans="2:12" ht="36.75" customHeight="1"/>
    <row r="28" spans="2:12"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</row>
    <row r="30" spans="2:12">
      <c r="B30" s="575"/>
      <c r="C30" s="575"/>
      <c r="D30" s="82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90.xml><?xml version="1.0" encoding="utf-8"?>
<worksheet xmlns="http://schemas.openxmlformats.org/spreadsheetml/2006/main" xmlns:r="http://schemas.openxmlformats.org/officeDocument/2006/relationships">
  <sheetPr codeName="Hoja66">
    <tabColor rgb="FF000099"/>
    <pageSetUpPr autoPageBreaks="0" fitToPage="1"/>
  </sheetPr>
  <dimension ref="B27:L28"/>
  <sheetViews>
    <sheetView showGridLines="0" showRowColHeaders="0" showOutlineSymbols="0" zoomScaleNormal="100" workbookViewId="0">
      <selection activeCell="J30" sqref="J30"/>
    </sheetView>
  </sheetViews>
  <sheetFormatPr baseColWidth="10" defaultRowHeight="12.75"/>
  <cols>
    <col min="1" max="1" width="11.42578125" style="129"/>
    <col min="2" max="2" width="5.7109375" style="129" customWidth="1"/>
    <col min="3" max="3" width="12.7109375" style="129" customWidth="1"/>
    <col min="4" max="257" width="11.42578125" style="129"/>
    <col min="258" max="258" width="5.7109375" style="129" customWidth="1"/>
    <col min="259" max="259" width="12.7109375" style="129" customWidth="1"/>
    <col min="260" max="513" width="11.42578125" style="129"/>
    <col min="514" max="514" width="5.7109375" style="129" customWidth="1"/>
    <col min="515" max="515" width="12.7109375" style="129" customWidth="1"/>
    <col min="516" max="769" width="11.42578125" style="129"/>
    <col min="770" max="770" width="5.7109375" style="129" customWidth="1"/>
    <col min="771" max="771" width="12.7109375" style="129" customWidth="1"/>
    <col min="772" max="1025" width="11.42578125" style="129"/>
    <col min="1026" max="1026" width="5.7109375" style="129" customWidth="1"/>
    <col min="1027" max="1027" width="12.7109375" style="129" customWidth="1"/>
    <col min="1028" max="1281" width="11.42578125" style="129"/>
    <col min="1282" max="1282" width="5.7109375" style="129" customWidth="1"/>
    <col min="1283" max="1283" width="12.7109375" style="129" customWidth="1"/>
    <col min="1284" max="1537" width="11.42578125" style="129"/>
    <col min="1538" max="1538" width="5.7109375" style="129" customWidth="1"/>
    <col min="1539" max="1539" width="12.7109375" style="129" customWidth="1"/>
    <col min="1540" max="1793" width="11.42578125" style="129"/>
    <col min="1794" max="1794" width="5.7109375" style="129" customWidth="1"/>
    <col min="1795" max="1795" width="12.7109375" style="129" customWidth="1"/>
    <col min="1796" max="2049" width="11.42578125" style="129"/>
    <col min="2050" max="2050" width="5.7109375" style="129" customWidth="1"/>
    <col min="2051" max="2051" width="12.7109375" style="129" customWidth="1"/>
    <col min="2052" max="2305" width="11.42578125" style="129"/>
    <col min="2306" max="2306" width="5.7109375" style="129" customWidth="1"/>
    <col min="2307" max="2307" width="12.7109375" style="129" customWidth="1"/>
    <col min="2308" max="2561" width="11.42578125" style="129"/>
    <col min="2562" max="2562" width="5.7109375" style="129" customWidth="1"/>
    <col min="2563" max="2563" width="12.7109375" style="129" customWidth="1"/>
    <col min="2564" max="2817" width="11.42578125" style="129"/>
    <col min="2818" max="2818" width="5.7109375" style="129" customWidth="1"/>
    <col min="2819" max="2819" width="12.7109375" style="129" customWidth="1"/>
    <col min="2820" max="3073" width="11.42578125" style="129"/>
    <col min="3074" max="3074" width="5.7109375" style="129" customWidth="1"/>
    <col min="3075" max="3075" width="12.7109375" style="129" customWidth="1"/>
    <col min="3076" max="3329" width="11.42578125" style="129"/>
    <col min="3330" max="3330" width="5.7109375" style="129" customWidth="1"/>
    <col min="3331" max="3331" width="12.7109375" style="129" customWidth="1"/>
    <col min="3332" max="3585" width="11.42578125" style="129"/>
    <col min="3586" max="3586" width="5.7109375" style="129" customWidth="1"/>
    <col min="3587" max="3587" width="12.7109375" style="129" customWidth="1"/>
    <col min="3588" max="3841" width="11.42578125" style="129"/>
    <col min="3842" max="3842" width="5.7109375" style="129" customWidth="1"/>
    <col min="3843" max="3843" width="12.7109375" style="129" customWidth="1"/>
    <col min="3844" max="4097" width="11.42578125" style="129"/>
    <col min="4098" max="4098" width="5.7109375" style="129" customWidth="1"/>
    <col min="4099" max="4099" width="12.7109375" style="129" customWidth="1"/>
    <col min="4100" max="4353" width="11.42578125" style="129"/>
    <col min="4354" max="4354" width="5.7109375" style="129" customWidth="1"/>
    <col min="4355" max="4355" width="12.7109375" style="129" customWidth="1"/>
    <col min="4356" max="4609" width="11.42578125" style="129"/>
    <col min="4610" max="4610" width="5.7109375" style="129" customWidth="1"/>
    <col min="4611" max="4611" width="12.7109375" style="129" customWidth="1"/>
    <col min="4612" max="4865" width="11.42578125" style="129"/>
    <col min="4866" max="4866" width="5.7109375" style="129" customWidth="1"/>
    <col min="4867" max="4867" width="12.7109375" style="129" customWidth="1"/>
    <col min="4868" max="5121" width="11.42578125" style="129"/>
    <col min="5122" max="5122" width="5.7109375" style="129" customWidth="1"/>
    <col min="5123" max="5123" width="12.7109375" style="129" customWidth="1"/>
    <col min="5124" max="5377" width="11.42578125" style="129"/>
    <col min="5378" max="5378" width="5.7109375" style="129" customWidth="1"/>
    <col min="5379" max="5379" width="12.7109375" style="129" customWidth="1"/>
    <col min="5380" max="5633" width="11.42578125" style="129"/>
    <col min="5634" max="5634" width="5.7109375" style="129" customWidth="1"/>
    <col min="5635" max="5635" width="12.7109375" style="129" customWidth="1"/>
    <col min="5636" max="5889" width="11.42578125" style="129"/>
    <col min="5890" max="5890" width="5.7109375" style="129" customWidth="1"/>
    <col min="5891" max="5891" width="12.7109375" style="129" customWidth="1"/>
    <col min="5892" max="6145" width="11.42578125" style="129"/>
    <col min="6146" max="6146" width="5.7109375" style="129" customWidth="1"/>
    <col min="6147" max="6147" width="12.7109375" style="129" customWidth="1"/>
    <col min="6148" max="6401" width="11.42578125" style="129"/>
    <col min="6402" max="6402" width="5.7109375" style="129" customWidth="1"/>
    <col min="6403" max="6403" width="12.7109375" style="129" customWidth="1"/>
    <col min="6404" max="6657" width="11.42578125" style="129"/>
    <col min="6658" max="6658" width="5.7109375" style="129" customWidth="1"/>
    <col min="6659" max="6659" width="12.7109375" style="129" customWidth="1"/>
    <col min="6660" max="6913" width="11.42578125" style="129"/>
    <col min="6914" max="6914" width="5.7109375" style="129" customWidth="1"/>
    <col min="6915" max="6915" width="12.7109375" style="129" customWidth="1"/>
    <col min="6916" max="7169" width="11.42578125" style="129"/>
    <col min="7170" max="7170" width="5.7109375" style="129" customWidth="1"/>
    <col min="7171" max="7171" width="12.7109375" style="129" customWidth="1"/>
    <col min="7172" max="7425" width="11.42578125" style="129"/>
    <col min="7426" max="7426" width="5.7109375" style="129" customWidth="1"/>
    <col min="7427" max="7427" width="12.7109375" style="129" customWidth="1"/>
    <col min="7428" max="7681" width="11.42578125" style="129"/>
    <col min="7682" max="7682" width="5.7109375" style="129" customWidth="1"/>
    <col min="7683" max="7683" width="12.7109375" style="129" customWidth="1"/>
    <col min="7684" max="7937" width="11.42578125" style="129"/>
    <col min="7938" max="7938" width="5.7109375" style="129" customWidth="1"/>
    <col min="7939" max="7939" width="12.7109375" style="129" customWidth="1"/>
    <col min="7940" max="8193" width="11.42578125" style="129"/>
    <col min="8194" max="8194" width="5.7109375" style="129" customWidth="1"/>
    <col min="8195" max="8195" width="12.7109375" style="129" customWidth="1"/>
    <col min="8196" max="8449" width="11.42578125" style="129"/>
    <col min="8450" max="8450" width="5.7109375" style="129" customWidth="1"/>
    <col min="8451" max="8451" width="12.7109375" style="129" customWidth="1"/>
    <col min="8452" max="8705" width="11.42578125" style="129"/>
    <col min="8706" max="8706" width="5.7109375" style="129" customWidth="1"/>
    <col min="8707" max="8707" width="12.7109375" style="129" customWidth="1"/>
    <col min="8708" max="8961" width="11.42578125" style="129"/>
    <col min="8962" max="8962" width="5.7109375" style="129" customWidth="1"/>
    <col min="8963" max="8963" width="12.7109375" style="129" customWidth="1"/>
    <col min="8964" max="9217" width="11.42578125" style="129"/>
    <col min="9218" max="9218" width="5.7109375" style="129" customWidth="1"/>
    <col min="9219" max="9219" width="12.7109375" style="129" customWidth="1"/>
    <col min="9220" max="9473" width="11.42578125" style="129"/>
    <col min="9474" max="9474" width="5.7109375" style="129" customWidth="1"/>
    <col min="9475" max="9475" width="12.7109375" style="129" customWidth="1"/>
    <col min="9476" max="9729" width="11.42578125" style="129"/>
    <col min="9730" max="9730" width="5.7109375" style="129" customWidth="1"/>
    <col min="9731" max="9731" width="12.7109375" style="129" customWidth="1"/>
    <col min="9732" max="9985" width="11.42578125" style="129"/>
    <col min="9986" max="9986" width="5.7109375" style="129" customWidth="1"/>
    <col min="9987" max="9987" width="12.7109375" style="129" customWidth="1"/>
    <col min="9988" max="10241" width="11.42578125" style="129"/>
    <col min="10242" max="10242" width="5.7109375" style="129" customWidth="1"/>
    <col min="10243" max="10243" width="12.7109375" style="129" customWidth="1"/>
    <col min="10244" max="10497" width="11.42578125" style="129"/>
    <col min="10498" max="10498" width="5.7109375" style="129" customWidth="1"/>
    <col min="10499" max="10499" width="12.7109375" style="129" customWidth="1"/>
    <col min="10500" max="10753" width="11.42578125" style="129"/>
    <col min="10754" max="10754" width="5.7109375" style="129" customWidth="1"/>
    <col min="10755" max="10755" width="12.7109375" style="129" customWidth="1"/>
    <col min="10756" max="11009" width="11.42578125" style="129"/>
    <col min="11010" max="11010" width="5.7109375" style="129" customWidth="1"/>
    <col min="11011" max="11011" width="12.7109375" style="129" customWidth="1"/>
    <col min="11012" max="11265" width="11.42578125" style="129"/>
    <col min="11266" max="11266" width="5.7109375" style="129" customWidth="1"/>
    <col min="11267" max="11267" width="12.7109375" style="129" customWidth="1"/>
    <col min="11268" max="11521" width="11.42578125" style="129"/>
    <col min="11522" max="11522" width="5.7109375" style="129" customWidth="1"/>
    <col min="11523" max="11523" width="12.7109375" style="129" customWidth="1"/>
    <col min="11524" max="11777" width="11.42578125" style="129"/>
    <col min="11778" max="11778" width="5.7109375" style="129" customWidth="1"/>
    <col min="11779" max="11779" width="12.7109375" style="129" customWidth="1"/>
    <col min="11780" max="12033" width="11.42578125" style="129"/>
    <col min="12034" max="12034" width="5.7109375" style="129" customWidth="1"/>
    <col min="12035" max="12035" width="12.7109375" style="129" customWidth="1"/>
    <col min="12036" max="12289" width="11.42578125" style="129"/>
    <col min="12290" max="12290" width="5.7109375" style="129" customWidth="1"/>
    <col min="12291" max="12291" width="12.7109375" style="129" customWidth="1"/>
    <col min="12292" max="12545" width="11.42578125" style="129"/>
    <col min="12546" max="12546" width="5.7109375" style="129" customWidth="1"/>
    <col min="12547" max="12547" width="12.7109375" style="129" customWidth="1"/>
    <col min="12548" max="12801" width="11.42578125" style="129"/>
    <col min="12802" max="12802" width="5.7109375" style="129" customWidth="1"/>
    <col min="12803" max="12803" width="12.7109375" style="129" customWidth="1"/>
    <col min="12804" max="13057" width="11.42578125" style="129"/>
    <col min="13058" max="13058" width="5.7109375" style="129" customWidth="1"/>
    <col min="13059" max="13059" width="12.7109375" style="129" customWidth="1"/>
    <col min="13060" max="13313" width="11.42578125" style="129"/>
    <col min="13314" max="13314" width="5.7109375" style="129" customWidth="1"/>
    <col min="13315" max="13315" width="12.7109375" style="129" customWidth="1"/>
    <col min="13316" max="13569" width="11.42578125" style="129"/>
    <col min="13570" max="13570" width="5.7109375" style="129" customWidth="1"/>
    <col min="13571" max="13571" width="12.7109375" style="129" customWidth="1"/>
    <col min="13572" max="13825" width="11.42578125" style="129"/>
    <col min="13826" max="13826" width="5.7109375" style="129" customWidth="1"/>
    <col min="13827" max="13827" width="12.7109375" style="129" customWidth="1"/>
    <col min="13828" max="14081" width="11.42578125" style="129"/>
    <col min="14082" max="14082" width="5.7109375" style="129" customWidth="1"/>
    <col min="14083" max="14083" width="12.7109375" style="129" customWidth="1"/>
    <col min="14084" max="14337" width="11.42578125" style="129"/>
    <col min="14338" max="14338" width="5.7109375" style="129" customWidth="1"/>
    <col min="14339" max="14339" width="12.7109375" style="129" customWidth="1"/>
    <col min="14340" max="14593" width="11.42578125" style="129"/>
    <col min="14594" max="14594" width="5.7109375" style="129" customWidth="1"/>
    <col min="14595" max="14595" width="12.7109375" style="129" customWidth="1"/>
    <col min="14596" max="14849" width="11.42578125" style="129"/>
    <col min="14850" max="14850" width="5.7109375" style="129" customWidth="1"/>
    <col min="14851" max="14851" width="12.7109375" style="129" customWidth="1"/>
    <col min="14852" max="15105" width="11.42578125" style="129"/>
    <col min="15106" max="15106" width="5.7109375" style="129" customWidth="1"/>
    <col min="15107" max="15107" width="12.7109375" style="129" customWidth="1"/>
    <col min="15108" max="15361" width="11.42578125" style="129"/>
    <col min="15362" max="15362" width="5.7109375" style="129" customWidth="1"/>
    <col min="15363" max="15363" width="12.7109375" style="129" customWidth="1"/>
    <col min="15364" max="15617" width="11.42578125" style="129"/>
    <col min="15618" max="15618" width="5.7109375" style="129" customWidth="1"/>
    <col min="15619" max="15619" width="12.7109375" style="129" customWidth="1"/>
    <col min="15620" max="15873" width="11.42578125" style="129"/>
    <col min="15874" max="15874" width="5.7109375" style="129" customWidth="1"/>
    <col min="15875" max="15875" width="12.7109375" style="129" customWidth="1"/>
    <col min="15876" max="16129" width="11.42578125" style="129"/>
    <col min="16130" max="16130" width="5.7109375" style="129" customWidth="1"/>
    <col min="16131" max="16131" width="12.7109375" style="129" customWidth="1"/>
    <col min="16132" max="16384" width="11.42578125" style="129"/>
  </cols>
  <sheetData>
    <row r="27" spans="2:12" ht="15" customHeight="1" thickBot="1"/>
    <row r="28" spans="2:12" ht="30" customHeight="1" thickBot="1">
      <c r="B28" s="321"/>
      <c r="C28" s="321"/>
      <c r="D28" s="321"/>
      <c r="E28" s="321"/>
      <c r="F28" s="321"/>
      <c r="G28" s="321"/>
      <c r="H28" s="321"/>
      <c r="I28" s="321"/>
      <c r="J28" s="43" t="s">
        <v>42</v>
      </c>
      <c r="K28" s="321"/>
      <c r="L28" s="321"/>
    </row>
  </sheetData>
  <hyperlinks>
    <hyperlink ref="J28" location="'Plazas Autorizadas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91.xml><?xml version="1.0" encoding="utf-8"?>
<worksheet xmlns="http://schemas.openxmlformats.org/spreadsheetml/2006/main" xmlns:r="http://schemas.openxmlformats.org/officeDocument/2006/relationships">
  <sheetPr codeName="Hoja41">
    <tabColor rgb="FF000099"/>
    <pageSetUpPr autoPageBreaks="0" fitToPage="1"/>
  </sheetPr>
  <dimension ref="C5:R41"/>
  <sheetViews>
    <sheetView showGridLines="0" showRowColHeaders="0" showOutlineSymbols="0" zoomScaleNormal="100" workbookViewId="0">
      <selection activeCell="P41" sqref="P41"/>
    </sheetView>
  </sheetViews>
  <sheetFormatPr baseColWidth="10" defaultColWidth="16.5703125" defaultRowHeight="12.75"/>
  <cols>
    <col min="1" max="1" width="3.7109375" style="484" customWidth="1"/>
    <col min="2" max="2" width="10.42578125" style="484" customWidth="1"/>
    <col min="3" max="3" width="23.140625" style="484" customWidth="1"/>
    <col min="4" max="4" width="11" style="484" customWidth="1"/>
    <col min="5" max="5" width="8.85546875" style="484" customWidth="1"/>
    <col min="6" max="6" width="10.42578125" style="484" customWidth="1"/>
    <col min="7" max="7" width="8.5703125" style="484" customWidth="1"/>
    <col min="8" max="8" width="11.5703125" style="484" customWidth="1"/>
    <col min="9" max="9" width="9.7109375" style="484" customWidth="1"/>
    <col min="10" max="10" width="11.5703125" style="484" customWidth="1"/>
    <col min="11" max="11" width="10" style="484" customWidth="1"/>
    <col min="12" max="12" width="10.7109375" style="484" customWidth="1"/>
    <col min="13" max="13" width="10.140625" style="484" customWidth="1"/>
    <col min="14" max="14" width="16.5703125" style="484" customWidth="1"/>
    <col min="15" max="15" width="11.140625" style="484" customWidth="1"/>
    <col min="16" max="16" width="9.28515625" style="484" customWidth="1"/>
    <col min="17" max="256" width="16.5703125" style="484"/>
    <col min="257" max="257" width="3.7109375" style="484" customWidth="1"/>
    <col min="258" max="258" width="10.42578125" style="484" customWidth="1"/>
    <col min="259" max="259" width="23.140625" style="484" customWidth="1"/>
    <col min="260" max="260" width="11" style="484" customWidth="1"/>
    <col min="261" max="261" width="8.85546875" style="484" customWidth="1"/>
    <col min="262" max="262" width="10.42578125" style="484" customWidth="1"/>
    <col min="263" max="263" width="8.5703125" style="484" customWidth="1"/>
    <col min="264" max="264" width="9.5703125" style="484" customWidth="1"/>
    <col min="265" max="265" width="9.7109375" style="484" customWidth="1"/>
    <col min="266" max="266" width="9.85546875" style="484" customWidth="1"/>
    <col min="267" max="267" width="10" style="484" customWidth="1"/>
    <col min="268" max="268" width="10.7109375" style="484" customWidth="1"/>
    <col min="269" max="269" width="10.140625" style="484" customWidth="1"/>
    <col min="270" max="270" width="16.5703125" style="484" customWidth="1"/>
    <col min="271" max="271" width="11.140625" style="484" customWidth="1"/>
    <col min="272" max="272" width="9.28515625" style="484" customWidth="1"/>
    <col min="273" max="512" width="16.5703125" style="484"/>
    <col min="513" max="513" width="3.7109375" style="484" customWidth="1"/>
    <col min="514" max="514" width="10.42578125" style="484" customWidth="1"/>
    <col min="515" max="515" width="23.140625" style="484" customWidth="1"/>
    <col min="516" max="516" width="11" style="484" customWidth="1"/>
    <col min="517" max="517" width="8.85546875" style="484" customWidth="1"/>
    <col min="518" max="518" width="10.42578125" style="484" customWidth="1"/>
    <col min="519" max="519" width="8.5703125" style="484" customWidth="1"/>
    <col min="520" max="520" width="9.5703125" style="484" customWidth="1"/>
    <col min="521" max="521" width="9.7109375" style="484" customWidth="1"/>
    <col min="522" max="522" width="9.85546875" style="484" customWidth="1"/>
    <col min="523" max="523" width="10" style="484" customWidth="1"/>
    <col min="524" max="524" width="10.7109375" style="484" customWidth="1"/>
    <col min="525" max="525" width="10.140625" style="484" customWidth="1"/>
    <col min="526" max="526" width="16.5703125" style="484" customWidth="1"/>
    <col min="527" max="527" width="11.140625" style="484" customWidth="1"/>
    <col min="528" max="528" width="9.28515625" style="484" customWidth="1"/>
    <col min="529" max="768" width="16.5703125" style="484"/>
    <col min="769" max="769" width="3.7109375" style="484" customWidth="1"/>
    <col min="770" max="770" width="10.42578125" style="484" customWidth="1"/>
    <col min="771" max="771" width="23.140625" style="484" customWidth="1"/>
    <col min="772" max="772" width="11" style="484" customWidth="1"/>
    <col min="773" max="773" width="8.85546875" style="484" customWidth="1"/>
    <col min="774" max="774" width="10.42578125" style="484" customWidth="1"/>
    <col min="775" max="775" width="8.5703125" style="484" customWidth="1"/>
    <col min="776" max="776" width="9.5703125" style="484" customWidth="1"/>
    <col min="777" max="777" width="9.7109375" style="484" customWidth="1"/>
    <col min="778" max="778" width="9.85546875" style="484" customWidth="1"/>
    <col min="779" max="779" width="10" style="484" customWidth="1"/>
    <col min="780" max="780" width="10.7109375" style="484" customWidth="1"/>
    <col min="781" max="781" width="10.140625" style="484" customWidth="1"/>
    <col min="782" max="782" width="16.5703125" style="484" customWidth="1"/>
    <col min="783" max="783" width="11.140625" style="484" customWidth="1"/>
    <col min="784" max="784" width="9.28515625" style="484" customWidth="1"/>
    <col min="785" max="1024" width="16.5703125" style="484"/>
    <col min="1025" max="1025" width="3.7109375" style="484" customWidth="1"/>
    <col min="1026" max="1026" width="10.42578125" style="484" customWidth="1"/>
    <col min="1027" max="1027" width="23.140625" style="484" customWidth="1"/>
    <col min="1028" max="1028" width="11" style="484" customWidth="1"/>
    <col min="1029" max="1029" width="8.85546875" style="484" customWidth="1"/>
    <col min="1030" max="1030" width="10.42578125" style="484" customWidth="1"/>
    <col min="1031" max="1031" width="8.5703125" style="484" customWidth="1"/>
    <col min="1032" max="1032" width="9.5703125" style="484" customWidth="1"/>
    <col min="1033" max="1033" width="9.7109375" style="484" customWidth="1"/>
    <col min="1034" max="1034" width="9.85546875" style="484" customWidth="1"/>
    <col min="1035" max="1035" width="10" style="484" customWidth="1"/>
    <col min="1036" max="1036" width="10.7109375" style="484" customWidth="1"/>
    <col min="1037" max="1037" width="10.140625" style="484" customWidth="1"/>
    <col min="1038" max="1038" width="16.5703125" style="484" customWidth="1"/>
    <col min="1039" max="1039" width="11.140625" style="484" customWidth="1"/>
    <col min="1040" max="1040" width="9.28515625" style="484" customWidth="1"/>
    <col min="1041" max="1280" width="16.5703125" style="484"/>
    <col min="1281" max="1281" width="3.7109375" style="484" customWidth="1"/>
    <col min="1282" max="1282" width="10.42578125" style="484" customWidth="1"/>
    <col min="1283" max="1283" width="23.140625" style="484" customWidth="1"/>
    <col min="1284" max="1284" width="11" style="484" customWidth="1"/>
    <col min="1285" max="1285" width="8.85546875" style="484" customWidth="1"/>
    <col min="1286" max="1286" width="10.42578125" style="484" customWidth="1"/>
    <col min="1287" max="1287" width="8.5703125" style="484" customWidth="1"/>
    <col min="1288" max="1288" width="9.5703125" style="484" customWidth="1"/>
    <col min="1289" max="1289" width="9.7109375" style="484" customWidth="1"/>
    <col min="1290" max="1290" width="9.85546875" style="484" customWidth="1"/>
    <col min="1291" max="1291" width="10" style="484" customWidth="1"/>
    <col min="1292" max="1292" width="10.7109375" style="484" customWidth="1"/>
    <col min="1293" max="1293" width="10.140625" style="484" customWidth="1"/>
    <col min="1294" max="1294" width="16.5703125" style="484" customWidth="1"/>
    <col min="1295" max="1295" width="11.140625" style="484" customWidth="1"/>
    <col min="1296" max="1296" width="9.28515625" style="484" customWidth="1"/>
    <col min="1297" max="1536" width="16.5703125" style="484"/>
    <col min="1537" max="1537" width="3.7109375" style="484" customWidth="1"/>
    <col min="1538" max="1538" width="10.42578125" style="484" customWidth="1"/>
    <col min="1539" max="1539" width="23.140625" style="484" customWidth="1"/>
    <col min="1540" max="1540" width="11" style="484" customWidth="1"/>
    <col min="1541" max="1541" width="8.85546875" style="484" customWidth="1"/>
    <col min="1542" max="1542" width="10.42578125" style="484" customWidth="1"/>
    <col min="1543" max="1543" width="8.5703125" style="484" customWidth="1"/>
    <col min="1544" max="1544" width="9.5703125" style="484" customWidth="1"/>
    <col min="1545" max="1545" width="9.7109375" style="484" customWidth="1"/>
    <col min="1546" max="1546" width="9.85546875" style="484" customWidth="1"/>
    <col min="1547" max="1547" width="10" style="484" customWidth="1"/>
    <col min="1548" max="1548" width="10.7109375" style="484" customWidth="1"/>
    <col min="1549" max="1549" width="10.140625" style="484" customWidth="1"/>
    <col min="1550" max="1550" width="16.5703125" style="484" customWidth="1"/>
    <col min="1551" max="1551" width="11.140625" style="484" customWidth="1"/>
    <col min="1552" max="1552" width="9.28515625" style="484" customWidth="1"/>
    <col min="1553" max="1792" width="16.5703125" style="484"/>
    <col min="1793" max="1793" width="3.7109375" style="484" customWidth="1"/>
    <col min="1794" max="1794" width="10.42578125" style="484" customWidth="1"/>
    <col min="1795" max="1795" width="23.140625" style="484" customWidth="1"/>
    <col min="1796" max="1796" width="11" style="484" customWidth="1"/>
    <col min="1797" max="1797" width="8.85546875" style="484" customWidth="1"/>
    <col min="1798" max="1798" width="10.42578125" style="484" customWidth="1"/>
    <col min="1799" max="1799" width="8.5703125" style="484" customWidth="1"/>
    <col min="1800" max="1800" width="9.5703125" style="484" customWidth="1"/>
    <col min="1801" max="1801" width="9.7109375" style="484" customWidth="1"/>
    <col min="1802" max="1802" width="9.85546875" style="484" customWidth="1"/>
    <col min="1803" max="1803" width="10" style="484" customWidth="1"/>
    <col min="1804" max="1804" width="10.7109375" style="484" customWidth="1"/>
    <col min="1805" max="1805" width="10.140625" style="484" customWidth="1"/>
    <col min="1806" max="1806" width="16.5703125" style="484" customWidth="1"/>
    <col min="1807" max="1807" width="11.140625" style="484" customWidth="1"/>
    <col min="1808" max="1808" width="9.28515625" style="484" customWidth="1"/>
    <col min="1809" max="2048" width="16.5703125" style="484"/>
    <col min="2049" max="2049" width="3.7109375" style="484" customWidth="1"/>
    <col min="2050" max="2050" width="10.42578125" style="484" customWidth="1"/>
    <col min="2051" max="2051" width="23.140625" style="484" customWidth="1"/>
    <col min="2052" max="2052" width="11" style="484" customWidth="1"/>
    <col min="2053" max="2053" width="8.85546875" style="484" customWidth="1"/>
    <col min="2054" max="2054" width="10.42578125" style="484" customWidth="1"/>
    <col min="2055" max="2055" width="8.5703125" style="484" customWidth="1"/>
    <col min="2056" max="2056" width="9.5703125" style="484" customWidth="1"/>
    <col min="2057" max="2057" width="9.7109375" style="484" customWidth="1"/>
    <col min="2058" max="2058" width="9.85546875" style="484" customWidth="1"/>
    <col min="2059" max="2059" width="10" style="484" customWidth="1"/>
    <col min="2060" max="2060" width="10.7109375" style="484" customWidth="1"/>
    <col min="2061" max="2061" width="10.140625" style="484" customWidth="1"/>
    <col min="2062" max="2062" width="16.5703125" style="484" customWidth="1"/>
    <col min="2063" max="2063" width="11.140625" style="484" customWidth="1"/>
    <col min="2064" max="2064" width="9.28515625" style="484" customWidth="1"/>
    <col min="2065" max="2304" width="16.5703125" style="484"/>
    <col min="2305" max="2305" width="3.7109375" style="484" customWidth="1"/>
    <col min="2306" max="2306" width="10.42578125" style="484" customWidth="1"/>
    <col min="2307" max="2307" width="23.140625" style="484" customWidth="1"/>
    <col min="2308" max="2308" width="11" style="484" customWidth="1"/>
    <col min="2309" max="2309" width="8.85546875" style="484" customWidth="1"/>
    <col min="2310" max="2310" width="10.42578125" style="484" customWidth="1"/>
    <col min="2311" max="2311" width="8.5703125" style="484" customWidth="1"/>
    <col min="2312" max="2312" width="9.5703125" style="484" customWidth="1"/>
    <col min="2313" max="2313" width="9.7109375" style="484" customWidth="1"/>
    <col min="2314" max="2314" width="9.85546875" style="484" customWidth="1"/>
    <col min="2315" max="2315" width="10" style="484" customWidth="1"/>
    <col min="2316" max="2316" width="10.7109375" style="484" customWidth="1"/>
    <col min="2317" max="2317" width="10.140625" style="484" customWidth="1"/>
    <col min="2318" max="2318" width="16.5703125" style="484" customWidth="1"/>
    <col min="2319" max="2319" width="11.140625" style="484" customWidth="1"/>
    <col min="2320" max="2320" width="9.28515625" style="484" customWidth="1"/>
    <col min="2321" max="2560" width="16.5703125" style="484"/>
    <col min="2561" max="2561" width="3.7109375" style="484" customWidth="1"/>
    <col min="2562" max="2562" width="10.42578125" style="484" customWidth="1"/>
    <col min="2563" max="2563" width="23.140625" style="484" customWidth="1"/>
    <col min="2564" max="2564" width="11" style="484" customWidth="1"/>
    <col min="2565" max="2565" width="8.85546875" style="484" customWidth="1"/>
    <col min="2566" max="2566" width="10.42578125" style="484" customWidth="1"/>
    <col min="2567" max="2567" width="8.5703125" style="484" customWidth="1"/>
    <col min="2568" max="2568" width="9.5703125" style="484" customWidth="1"/>
    <col min="2569" max="2569" width="9.7109375" style="484" customWidth="1"/>
    <col min="2570" max="2570" width="9.85546875" style="484" customWidth="1"/>
    <col min="2571" max="2571" width="10" style="484" customWidth="1"/>
    <col min="2572" max="2572" width="10.7109375" style="484" customWidth="1"/>
    <col min="2573" max="2573" width="10.140625" style="484" customWidth="1"/>
    <col min="2574" max="2574" width="16.5703125" style="484" customWidth="1"/>
    <col min="2575" max="2575" width="11.140625" style="484" customWidth="1"/>
    <col min="2576" max="2576" width="9.28515625" style="484" customWidth="1"/>
    <col min="2577" max="2816" width="16.5703125" style="484"/>
    <col min="2817" max="2817" width="3.7109375" style="484" customWidth="1"/>
    <col min="2818" max="2818" width="10.42578125" style="484" customWidth="1"/>
    <col min="2819" max="2819" width="23.140625" style="484" customWidth="1"/>
    <col min="2820" max="2820" width="11" style="484" customWidth="1"/>
    <col min="2821" max="2821" width="8.85546875" style="484" customWidth="1"/>
    <col min="2822" max="2822" width="10.42578125" style="484" customWidth="1"/>
    <col min="2823" max="2823" width="8.5703125" style="484" customWidth="1"/>
    <col min="2824" max="2824" width="9.5703125" style="484" customWidth="1"/>
    <col min="2825" max="2825" width="9.7109375" style="484" customWidth="1"/>
    <col min="2826" max="2826" width="9.85546875" style="484" customWidth="1"/>
    <col min="2827" max="2827" width="10" style="484" customWidth="1"/>
    <col min="2828" max="2828" width="10.7109375" style="484" customWidth="1"/>
    <col min="2829" max="2829" width="10.140625" style="484" customWidth="1"/>
    <col min="2830" max="2830" width="16.5703125" style="484" customWidth="1"/>
    <col min="2831" max="2831" width="11.140625" style="484" customWidth="1"/>
    <col min="2832" max="2832" width="9.28515625" style="484" customWidth="1"/>
    <col min="2833" max="3072" width="16.5703125" style="484"/>
    <col min="3073" max="3073" width="3.7109375" style="484" customWidth="1"/>
    <col min="3074" max="3074" width="10.42578125" style="484" customWidth="1"/>
    <col min="3075" max="3075" width="23.140625" style="484" customWidth="1"/>
    <col min="3076" max="3076" width="11" style="484" customWidth="1"/>
    <col min="3077" max="3077" width="8.85546875" style="484" customWidth="1"/>
    <col min="3078" max="3078" width="10.42578125" style="484" customWidth="1"/>
    <col min="3079" max="3079" width="8.5703125" style="484" customWidth="1"/>
    <col min="3080" max="3080" width="9.5703125" style="484" customWidth="1"/>
    <col min="3081" max="3081" width="9.7109375" style="484" customWidth="1"/>
    <col min="3082" max="3082" width="9.85546875" style="484" customWidth="1"/>
    <col min="3083" max="3083" width="10" style="484" customWidth="1"/>
    <col min="3084" max="3084" width="10.7109375" style="484" customWidth="1"/>
    <col min="3085" max="3085" width="10.140625" style="484" customWidth="1"/>
    <col min="3086" max="3086" width="16.5703125" style="484" customWidth="1"/>
    <col min="3087" max="3087" width="11.140625" style="484" customWidth="1"/>
    <col min="3088" max="3088" width="9.28515625" style="484" customWidth="1"/>
    <col min="3089" max="3328" width="16.5703125" style="484"/>
    <col min="3329" max="3329" width="3.7109375" style="484" customWidth="1"/>
    <col min="3330" max="3330" width="10.42578125" style="484" customWidth="1"/>
    <col min="3331" max="3331" width="23.140625" style="484" customWidth="1"/>
    <col min="3332" max="3332" width="11" style="484" customWidth="1"/>
    <col min="3333" max="3333" width="8.85546875" style="484" customWidth="1"/>
    <col min="3334" max="3334" width="10.42578125" style="484" customWidth="1"/>
    <col min="3335" max="3335" width="8.5703125" style="484" customWidth="1"/>
    <col min="3336" max="3336" width="9.5703125" style="484" customWidth="1"/>
    <col min="3337" max="3337" width="9.7109375" style="484" customWidth="1"/>
    <col min="3338" max="3338" width="9.85546875" style="484" customWidth="1"/>
    <col min="3339" max="3339" width="10" style="484" customWidth="1"/>
    <col min="3340" max="3340" width="10.7109375" style="484" customWidth="1"/>
    <col min="3341" max="3341" width="10.140625" style="484" customWidth="1"/>
    <col min="3342" max="3342" width="16.5703125" style="484" customWidth="1"/>
    <col min="3343" max="3343" width="11.140625" style="484" customWidth="1"/>
    <col min="3344" max="3344" width="9.28515625" style="484" customWidth="1"/>
    <col min="3345" max="3584" width="16.5703125" style="484"/>
    <col min="3585" max="3585" width="3.7109375" style="484" customWidth="1"/>
    <col min="3586" max="3586" width="10.42578125" style="484" customWidth="1"/>
    <col min="3587" max="3587" width="23.140625" style="484" customWidth="1"/>
    <col min="3588" max="3588" width="11" style="484" customWidth="1"/>
    <col min="3589" max="3589" width="8.85546875" style="484" customWidth="1"/>
    <col min="3590" max="3590" width="10.42578125" style="484" customWidth="1"/>
    <col min="3591" max="3591" width="8.5703125" style="484" customWidth="1"/>
    <col min="3592" max="3592" width="9.5703125" style="484" customWidth="1"/>
    <col min="3593" max="3593" width="9.7109375" style="484" customWidth="1"/>
    <col min="3594" max="3594" width="9.85546875" style="484" customWidth="1"/>
    <col min="3595" max="3595" width="10" style="484" customWidth="1"/>
    <col min="3596" max="3596" width="10.7109375" style="484" customWidth="1"/>
    <col min="3597" max="3597" width="10.140625" style="484" customWidth="1"/>
    <col min="3598" max="3598" width="16.5703125" style="484" customWidth="1"/>
    <col min="3599" max="3599" width="11.140625" style="484" customWidth="1"/>
    <col min="3600" max="3600" width="9.28515625" style="484" customWidth="1"/>
    <col min="3601" max="3840" width="16.5703125" style="484"/>
    <col min="3841" max="3841" width="3.7109375" style="484" customWidth="1"/>
    <col min="3842" max="3842" width="10.42578125" style="484" customWidth="1"/>
    <col min="3843" max="3843" width="23.140625" style="484" customWidth="1"/>
    <col min="3844" max="3844" width="11" style="484" customWidth="1"/>
    <col min="3845" max="3845" width="8.85546875" style="484" customWidth="1"/>
    <col min="3846" max="3846" width="10.42578125" style="484" customWidth="1"/>
    <col min="3847" max="3847" width="8.5703125" style="484" customWidth="1"/>
    <col min="3848" max="3848" width="9.5703125" style="484" customWidth="1"/>
    <col min="3849" max="3849" width="9.7109375" style="484" customWidth="1"/>
    <col min="3850" max="3850" width="9.85546875" style="484" customWidth="1"/>
    <col min="3851" max="3851" width="10" style="484" customWidth="1"/>
    <col min="3852" max="3852" width="10.7109375" style="484" customWidth="1"/>
    <col min="3853" max="3853" width="10.140625" style="484" customWidth="1"/>
    <col min="3854" max="3854" width="16.5703125" style="484" customWidth="1"/>
    <col min="3855" max="3855" width="11.140625" style="484" customWidth="1"/>
    <col min="3856" max="3856" width="9.28515625" style="484" customWidth="1"/>
    <col min="3857" max="4096" width="16.5703125" style="484"/>
    <col min="4097" max="4097" width="3.7109375" style="484" customWidth="1"/>
    <col min="4098" max="4098" width="10.42578125" style="484" customWidth="1"/>
    <col min="4099" max="4099" width="23.140625" style="484" customWidth="1"/>
    <col min="4100" max="4100" width="11" style="484" customWidth="1"/>
    <col min="4101" max="4101" width="8.85546875" style="484" customWidth="1"/>
    <col min="4102" max="4102" width="10.42578125" style="484" customWidth="1"/>
    <col min="4103" max="4103" width="8.5703125" style="484" customWidth="1"/>
    <col min="4104" max="4104" width="9.5703125" style="484" customWidth="1"/>
    <col min="4105" max="4105" width="9.7109375" style="484" customWidth="1"/>
    <col min="4106" max="4106" width="9.85546875" style="484" customWidth="1"/>
    <col min="4107" max="4107" width="10" style="484" customWidth="1"/>
    <col min="4108" max="4108" width="10.7109375" style="484" customWidth="1"/>
    <col min="4109" max="4109" width="10.140625" style="484" customWidth="1"/>
    <col min="4110" max="4110" width="16.5703125" style="484" customWidth="1"/>
    <col min="4111" max="4111" width="11.140625" style="484" customWidth="1"/>
    <col min="4112" max="4112" width="9.28515625" style="484" customWidth="1"/>
    <col min="4113" max="4352" width="16.5703125" style="484"/>
    <col min="4353" max="4353" width="3.7109375" style="484" customWidth="1"/>
    <col min="4354" max="4354" width="10.42578125" style="484" customWidth="1"/>
    <col min="4355" max="4355" width="23.140625" style="484" customWidth="1"/>
    <col min="4356" max="4356" width="11" style="484" customWidth="1"/>
    <col min="4357" max="4357" width="8.85546875" style="484" customWidth="1"/>
    <col min="4358" max="4358" width="10.42578125" style="484" customWidth="1"/>
    <col min="4359" max="4359" width="8.5703125" style="484" customWidth="1"/>
    <col min="4360" max="4360" width="9.5703125" style="484" customWidth="1"/>
    <col min="4361" max="4361" width="9.7109375" style="484" customWidth="1"/>
    <col min="4362" max="4362" width="9.85546875" style="484" customWidth="1"/>
    <col min="4363" max="4363" width="10" style="484" customWidth="1"/>
    <col min="4364" max="4364" width="10.7109375" style="484" customWidth="1"/>
    <col min="4365" max="4365" width="10.140625" style="484" customWidth="1"/>
    <col min="4366" max="4366" width="16.5703125" style="484" customWidth="1"/>
    <col min="4367" max="4367" width="11.140625" style="484" customWidth="1"/>
    <col min="4368" max="4368" width="9.28515625" style="484" customWidth="1"/>
    <col min="4369" max="4608" width="16.5703125" style="484"/>
    <col min="4609" max="4609" width="3.7109375" style="484" customWidth="1"/>
    <col min="4610" max="4610" width="10.42578125" style="484" customWidth="1"/>
    <col min="4611" max="4611" width="23.140625" style="484" customWidth="1"/>
    <col min="4612" max="4612" width="11" style="484" customWidth="1"/>
    <col min="4613" max="4613" width="8.85546875" style="484" customWidth="1"/>
    <col min="4614" max="4614" width="10.42578125" style="484" customWidth="1"/>
    <col min="4615" max="4615" width="8.5703125" style="484" customWidth="1"/>
    <col min="4616" max="4616" width="9.5703125" style="484" customWidth="1"/>
    <col min="4617" max="4617" width="9.7109375" style="484" customWidth="1"/>
    <col min="4618" max="4618" width="9.85546875" style="484" customWidth="1"/>
    <col min="4619" max="4619" width="10" style="484" customWidth="1"/>
    <col min="4620" max="4620" width="10.7109375" style="484" customWidth="1"/>
    <col min="4621" max="4621" width="10.140625" style="484" customWidth="1"/>
    <col min="4622" max="4622" width="16.5703125" style="484" customWidth="1"/>
    <col min="4623" max="4623" width="11.140625" style="484" customWidth="1"/>
    <col min="4624" max="4624" width="9.28515625" style="484" customWidth="1"/>
    <col min="4625" max="4864" width="16.5703125" style="484"/>
    <col min="4865" max="4865" width="3.7109375" style="484" customWidth="1"/>
    <col min="4866" max="4866" width="10.42578125" style="484" customWidth="1"/>
    <col min="4867" max="4867" width="23.140625" style="484" customWidth="1"/>
    <col min="4868" max="4868" width="11" style="484" customWidth="1"/>
    <col min="4869" max="4869" width="8.85546875" style="484" customWidth="1"/>
    <col min="4870" max="4870" width="10.42578125" style="484" customWidth="1"/>
    <col min="4871" max="4871" width="8.5703125" style="484" customWidth="1"/>
    <col min="4872" max="4872" width="9.5703125" style="484" customWidth="1"/>
    <col min="4873" max="4873" width="9.7109375" style="484" customWidth="1"/>
    <col min="4874" max="4874" width="9.85546875" style="484" customWidth="1"/>
    <col min="4875" max="4875" width="10" style="484" customWidth="1"/>
    <col min="4876" max="4876" width="10.7109375" style="484" customWidth="1"/>
    <col min="4877" max="4877" width="10.140625" style="484" customWidth="1"/>
    <col min="4878" max="4878" width="16.5703125" style="484" customWidth="1"/>
    <col min="4879" max="4879" width="11.140625" style="484" customWidth="1"/>
    <col min="4880" max="4880" width="9.28515625" style="484" customWidth="1"/>
    <col min="4881" max="5120" width="16.5703125" style="484"/>
    <col min="5121" max="5121" width="3.7109375" style="484" customWidth="1"/>
    <col min="5122" max="5122" width="10.42578125" style="484" customWidth="1"/>
    <col min="5123" max="5123" width="23.140625" style="484" customWidth="1"/>
    <col min="5124" max="5124" width="11" style="484" customWidth="1"/>
    <col min="5125" max="5125" width="8.85546875" style="484" customWidth="1"/>
    <col min="5126" max="5126" width="10.42578125" style="484" customWidth="1"/>
    <col min="5127" max="5127" width="8.5703125" style="484" customWidth="1"/>
    <col min="5128" max="5128" width="9.5703125" style="484" customWidth="1"/>
    <col min="5129" max="5129" width="9.7109375" style="484" customWidth="1"/>
    <col min="5130" max="5130" width="9.85546875" style="484" customWidth="1"/>
    <col min="5131" max="5131" width="10" style="484" customWidth="1"/>
    <col min="5132" max="5132" width="10.7109375" style="484" customWidth="1"/>
    <col min="5133" max="5133" width="10.140625" style="484" customWidth="1"/>
    <col min="5134" max="5134" width="16.5703125" style="484" customWidth="1"/>
    <col min="5135" max="5135" width="11.140625" style="484" customWidth="1"/>
    <col min="5136" max="5136" width="9.28515625" style="484" customWidth="1"/>
    <col min="5137" max="5376" width="16.5703125" style="484"/>
    <col min="5377" max="5377" width="3.7109375" style="484" customWidth="1"/>
    <col min="5378" max="5378" width="10.42578125" style="484" customWidth="1"/>
    <col min="5379" max="5379" width="23.140625" style="484" customWidth="1"/>
    <col min="5380" max="5380" width="11" style="484" customWidth="1"/>
    <col min="5381" max="5381" width="8.85546875" style="484" customWidth="1"/>
    <col min="5382" max="5382" width="10.42578125" style="484" customWidth="1"/>
    <col min="5383" max="5383" width="8.5703125" style="484" customWidth="1"/>
    <col min="5384" max="5384" width="9.5703125" style="484" customWidth="1"/>
    <col min="5385" max="5385" width="9.7109375" style="484" customWidth="1"/>
    <col min="5386" max="5386" width="9.85546875" style="484" customWidth="1"/>
    <col min="5387" max="5387" width="10" style="484" customWidth="1"/>
    <col min="5388" max="5388" width="10.7109375" style="484" customWidth="1"/>
    <col min="5389" max="5389" width="10.140625" style="484" customWidth="1"/>
    <col min="5390" max="5390" width="16.5703125" style="484" customWidth="1"/>
    <col min="5391" max="5391" width="11.140625" style="484" customWidth="1"/>
    <col min="5392" max="5392" width="9.28515625" style="484" customWidth="1"/>
    <col min="5393" max="5632" width="16.5703125" style="484"/>
    <col min="5633" max="5633" width="3.7109375" style="484" customWidth="1"/>
    <col min="5634" max="5634" width="10.42578125" style="484" customWidth="1"/>
    <col min="5635" max="5635" width="23.140625" style="484" customWidth="1"/>
    <col min="5636" max="5636" width="11" style="484" customWidth="1"/>
    <col min="5637" max="5637" width="8.85546875" style="484" customWidth="1"/>
    <col min="5638" max="5638" width="10.42578125" style="484" customWidth="1"/>
    <col min="5639" max="5639" width="8.5703125" style="484" customWidth="1"/>
    <col min="5640" max="5640" width="9.5703125" style="484" customWidth="1"/>
    <col min="5641" max="5641" width="9.7109375" style="484" customWidth="1"/>
    <col min="5642" max="5642" width="9.85546875" style="484" customWidth="1"/>
    <col min="5643" max="5643" width="10" style="484" customWidth="1"/>
    <col min="5644" max="5644" width="10.7109375" style="484" customWidth="1"/>
    <col min="5645" max="5645" width="10.140625" style="484" customWidth="1"/>
    <col min="5646" max="5646" width="16.5703125" style="484" customWidth="1"/>
    <col min="5647" max="5647" width="11.140625" style="484" customWidth="1"/>
    <col min="5648" max="5648" width="9.28515625" style="484" customWidth="1"/>
    <col min="5649" max="5888" width="16.5703125" style="484"/>
    <col min="5889" max="5889" width="3.7109375" style="484" customWidth="1"/>
    <col min="5890" max="5890" width="10.42578125" style="484" customWidth="1"/>
    <col min="5891" max="5891" width="23.140625" style="484" customWidth="1"/>
    <col min="5892" max="5892" width="11" style="484" customWidth="1"/>
    <col min="5893" max="5893" width="8.85546875" style="484" customWidth="1"/>
    <col min="5894" max="5894" width="10.42578125" style="484" customWidth="1"/>
    <col min="5895" max="5895" width="8.5703125" style="484" customWidth="1"/>
    <col min="5896" max="5896" width="9.5703125" style="484" customWidth="1"/>
    <col min="5897" max="5897" width="9.7109375" style="484" customWidth="1"/>
    <col min="5898" max="5898" width="9.85546875" style="484" customWidth="1"/>
    <col min="5899" max="5899" width="10" style="484" customWidth="1"/>
    <col min="5900" max="5900" width="10.7109375" style="484" customWidth="1"/>
    <col min="5901" max="5901" width="10.140625" style="484" customWidth="1"/>
    <col min="5902" max="5902" width="16.5703125" style="484" customWidth="1"/>
    <col min="5903" max="5903" width="11.140625" style="484" customWidth="1"/>
    <col min="5904" max="5904" width="9.28515625" style="484" customWidth="1"/>
    <col min="5905" max="6144" width="16.5703125" style="484"/>
    <col min="6145" max="6145" width="3.7109375" style="484" customWidth="1"/>
    <col min="6146" max="6146" width="10.42578125" style="484" customWidth="1"/>
    <col min="6147" max="6147" width="23.140625" style="484" customWidth="1"/>
    <col min="6148" max="6148" width="11" style="484" customWidth="1"/>
    <col min="6149" max="6149" width="8.85546875" style="484" customWidth="1"/>
    <col min="6150" max="6150" width="10.42578125" style="484" customWidth="1"/>
    <col min="6151" max="6151" width="8.5703125" style="484" customWidth="1"/>
    <col min="6152" max="6152" width="9.5703125" style="484" customWidth="1"/>
    <col min="6153" max="6153" width="9.7109375" style="484" customWidth="1"/>
    <col min="6154" max="6154" width="9.85546875" style="484" customWidth="1"/>
    <col min="6155" max="6155" width="10" style="484" customWidth="1"/>
    <col min="6156" max="6156" width="10.7109375" style="484" customWidth="1"/>
    <col min="6157" max="6157" width="10.140625" style="484" customWidth="1"/>
    <col min="6158" max="6158" width="16.5703125" style="484" customWidth="1"/>
    <col min="6159" max="6159" width="11.140625" style="484" customWidth="1"/>
    <col min="6160" max="6160" width="9.28515625" style="484" customWidth="1"/>
    <col min="6161" max="6400" width="16.5703125" style="484"/>
    <col min="6401" max="6401" width="3.7109375" style="484" customWidth="1"/>
    <col min="6402" max="6402" width="10.42578125" style="484" customWidth="1"/>
    <col min="6403" max="6403" width="23.140625" style="484" customWidth="1"/>
    <col min="6404" max="6404" width="11" style="484" customWidth="1"/>
    <col min="6405" max="6405" width="8.85546875" style="484" customWidth="1"/>
    <col min="6406" max="6406" width="10.42578125" style="484" customWidth="1"/>
    <col min="6407" max="6407" width="8.5703125" style="484" customWidth="1"/>
    <col min="6408" max="6408" width="9.5703125" style="484" customWidth="1"/>
    <col min="6409" max="6409" width="9.7109375" style="484" customWidth="1"/>
    <col min="6410" max="6410" width="9.85546875" style="484" customWidth="1"/>
    <col min="6411" max="6411" width="10" style="484" customWidth="1"/>
    <col min="6412" max="6412" width="10.7109375" style="484" customWidth="1"/>
    <col min="6413" max="6413" width="10.140625" style="484" customWidth="1"/>
    <col min="6414" max="6414" width="16.5703125" style="484" customWidth="1"/>
    <col min="6415" max="6415" width="11.140625" style="484" customWidth="1"/>
    <col min="6416" max="6416" width="9.28515625" style="484" customWidth="1"/>
    <col min="6417" max="6656" width="16.5703125" style="484"/>
    <col min="6657" max="6657" width="3.7109375" style="484" customWidth="1"/>
    <col min="6658" max="6658" width="10.42578125" style="484" customWidth="1"/>
    <col min="6659" max="6659" width="23.140625" style="484" customWidth="1"/>
    <col min="6660" max="6660" width="11" style="484" customWidth="1"/>
    <col min="6661" max="6661" width="8.85546875" style="484" customWidth="1"/>
    <col min="6662" max="6662" width="10.42578125" style="484" customWidth="1"/>
    <col min="6663" max="6663" width="8.5703125" style="484" customWidth="1"/>
    <col min="6664" max="6664" width="9.5703125" style="484" customWidth="1"/>
    <col min="6665" max="6665" width="9.7109375" style="484" customWidth="1"/>
    <col min="6666" max="6666" width="9.85546875" style="484" customWidth="1"/>
    <col min="6667" max="6667" width="10" style="484" customWidth="1"/>
    <col min="6668" max="6668" width="10.7109375" style="484" customWidth="1"/>
    <col min="6669" max="6669" width="10.140625" style="484" customWidth="1"/>
    <col min="6670" max="6670" width="16.5703125" style="484" customWidth="1"/>
    <col min="6671" max="6671" width="11.140625" style="484" customWidth="1"/>
    <col min="6672" max="6672" width="9.28515625" style="484" customWidth="1"/>
    <col min="6673" max="6912" width="16.5703125" style="484"/>
    <col min="6913" max="6913" width="3.7109375" style="484" customWidth="1"/>
    <col min="6914" max="6914" width="10.42578125" style="484" customWidth="1"/>
    <col min="6915" max="6915" width="23.140625" style="484" customWidth="1"/>
    <col min="6916" max="6916" width="11" style="484" customWidth="1"/>
    <col min="6917" max="6917" width="8.85546875" style="484" customWidth="1"/>
    <col min="6918" max="6918" width="10.42578125" style="484" customWidth="1"/>
    <col min="6919" max="6919" width="8.5703125" style="484" customWidth="1"/>
    <col min="6920" max="6920" width="9.5703125" style="484" customWidth="1"/>
    <col min="6921" max="6921" width="9.7109375" style="484" customWidth="1"/>
    <col min="6922" max="6922" width="9.85546875" style="484" customWidth="1"/>
    <col min="6923" max="6923" width="10" style="484" customWidth="1"/>
    <col min="6924" max="6924" width="10.7109375" style="484" customWidth="1"/>
    <col min="6925" max="6925" width="10.140625" style="484" customWidth="1"/>
    <col min="6926" max="6926" width="16.5703125" style="484" customWidth="1"/>
    <col min="6927" max="6927" width="11.140625" style="484" customWidth="1"/>
    <col min="6928" max="6928" width="9.28515625" style="484" customWidth="1"/>
    <col min="6929" max="7168" width="16.5703125" style="484"/>
    <col min="7169" max="7169" width="3.7109375" style="484" customWidth="1"/>
    <col min="7170" max="7170" width="10.42578125" style="484" customWidth="1"/>
    <col min="7171" max="7171" width="23.140625" style="484" customWidth="1"/>
    <col min="7172" max="7172" width="11" style="484" customWidth="1"/>
    <col min="7173" max="7173" width="8.85546875" style="484" customWidth="1"/>
    <col min="7174" max="7174" width="10.42578125" style="484" customWidth="1"/>
    <col min="7175" max="7175" width="8.5703125" style="484" customWidth="1"/>
    <col min="7176" max="7176" width="9.5703125" style="484" customWidth="1"/>
    <col min="7177" max="7177" width="9.7109375" style="484" customWidth="1"/>
    <col min="7178" max="7178" width="9.85546875" style="484" customWidth="1"/>
    <col min="7179" max="7179" width="10" style="484" customWidth="1"/>
    <col min="7180" max="7180" width="10.7109375" style="484" customWidth="1"/>
    <col min="7181" max="7181" width="10.140625" style="484" customWidth="1"/>
    <col min="7182" max="7182" width="16.5703125" style="484" customWidth="1"/>
    <col min="7183" max="7183" width="11.140625" style="484" customWidth="1"/>
    <col min="7184" max="7184" width="9.28515625" style="484" customWidth="1"/>
    <col min="7185" max="7424" width="16.5703125" style="484"/>
    <col min="7425" max="7425" width="3.7109375" style="484" customWidth="1"/>
    <col min="7426" max="7426" width="10.42578125" style="484" customWidth="1"/>
    <col min="7427" max="7427" width="23.140625" style="484" customWidth="1"/>
    <col min="7428" max="7428" width="11" style="484" customWidth="1"/>
    <col min="7429" max="7429" width="8.85546875" style="484" customWidth="1"/>
    <col min="7430" max="7430" width="10.42578125" style="484" customWidth="1"/>
    <col min="7431" max="7431" width="8.5703125" style="484" customWidth="1"/>
    <col min="7432" max="7432" width="9.5703125" style="484" customWidth="1"/>
    <col min="7433" max="7433" width="9.7109375" style="484" customWidth="1"/>
    <col min="7434" max="7434" width="9.85546875" style="484" customWidth="1"/>
    <col min="7435" max="7435" width="10" style="484" customWidth="1"/>
    <col min="7436" max="7436" width="10.7109375" style="484" customWidth="1"/>
    <col min="7437" max="7437" width="10.140625" style="484" customWidth="1"/>
    <col min="7438" max="7438" width="16.5703125" style="484" customWidth="1"/>
    <col min="7439" max="7439" width="11.140625" style="484" customWidth="1"/>
    <col min="7440" max="7440" width="9.28515625" style="484" customWidth="1"/>
    <col min="7441" max="7680" width="16.5703125" style="484"/>
    <col min="7681" max="7681" width="3.7109375" style="484" customWidth="1"/>
    <col min="7682" max="7682" width="10.42578125" style="484" customWidth="1"/>
    <col min="7683" max="7683" width="23.140625" style="484" customWidth="1"/>
    <col min="7684" max="7684" width="11" style="484" customWidth="1"/>
    <col min="7685" max="7685" width="8.85546875" style="484" customWidth="1"/>
    <col min="7686" max="7686" width="10.42578125" style="484" customWidth="1"/>
    <col min="7687" max="7687" width="8.5703125" style="484" customWidth="1"/>
    <col min="7688" max="7688" width="9.5703125" style="484" customWidth="1"/>
    <col min="7689" max="7689" width="9.7109375" style="484" customWidth="1"/>
    <col min="7690" max="7690" width="9.85546875" style="484" customWidth="1"/>
    <col min="7691" max="7691" width="10" style="484" customWidth="1"/>
    <col min="7692" max="7692" width="10.7109375" style="484" customWidth="1"/>
    <col min="7693" max="7693" width="10.140625" style="484" customWidth="1"/>
    <col min="7694" max="7694" width="16.5703125" style="484" customWidth="1"/>
    <col min="7695" max="7695" width="11.140625" style="484" customWidth="1"/>
    <col min="7696" max="7696" width="9.28515625" style="484" customWidth="1"/>
    <col min="7697" max="7936" width="16.5703125" style="484"/>
    <col min="7937" max="7937" width="3.7109375" style="484" customWidth="1"/>
    <col min="7938" max="7938" width="10.42578125" style="484" customWidth="1"/>
    <col min="7939" max="7939" width="23.140625" style="484" customWidth="1"/>
    <col min="7940" max="7940" width="11" style="484" customWidth="1"/>
    <col min="7941" max="7941" width="8.85546875" style="484" customWidth="1"/>
    <col min="7942" max="7942" width="10.42578125" style="484" customWidth="1"/>
    <col min="7943" max="7943" width="8.5703125" style="484" customWidth="1"/>
    <col min="7944" max="7944" width="9.5703125" style="484" customWidth="1"/>
    <col min="7945" max="7945" width="9.7109375" style="484" customWidth="1"/>
    <col min="7946" max="7946" width="9.85546875" style="484" customWidth="1"/>
    <col min="7947" max="7947" width="10" style="484" customWidth="1"/>
    <col min="7948" max="7948" width="10.7109375" style="484" customWidth="1"/>
    <col min="7949" max="7949" width="10.140625" style="484" customWidth="1"/>
    <col min="7950" max="7950" width="16.5703125" style="484" customWidth="1"/>
    <col min="7951" max="7951" width="11.140625" style="484" customWidth="1"/>
    <col min="7952" max="7952" width="9.28515625" style="484" customWidth="1"/>
    <col min="7953" max="8192" width="16.5703125" style="484"/>
    <col min="8193" max="8193" width="3.7109375" style="484" customWidth="1"/>
    <col min="8194" max="8194" width="10.42578125" style="484" customWidth="1"/>
    <col min="8195" max="8195" width="23.140625" style="484" customWidth="1"/>
    <col min="8196" max="8196" width="11" style="484" customWidth="1"/>
    <col min="8197" max="8197" width="8.85546875" style="484" customWidth="1"/>
    <col min="8198" max="8198" width="10.42578125" style="484" customWidth="1"/>
    <col min="8199" max="8199" width="8.5703125" style="484" customWidth="1"/>
    <col min="8200" max="8200" width="9.5703125" style="484" customWidth="1"/>
    <col min="8201" max="8201" width="9.7109375" style="484" customWidth="1"/>
    <col min="8202" max="8202" width="9.85546875" style="484" customWidth="1"/>
    <col min="8203" max="8203" width="10" style="484" customWidth="1"/>
    <col min="8204" max="8204" width="10.7109375" style="484" customWidth="1"/>
    <col min="8205" max="8205" width="10.140625" style="484" customWidth="1"/>
    <col min="8206" max="8206" width="16.5703125" style="484" customWidth="1"/>
    <col min="8207" max="8207" width="11.140625" style="484" customWidth="1"/>
    <col min="8208" max="8208" width="9.28515625" style="484" customWidth="1"/>
    <col min="8209" max="8448" width="16.5703125" style="484"/>
    <col min="8449" max="8449" width="3.7109375" style="484" customWidth="1"/>
    <col min="8450" max="8450" width="10.42578125" style="484" customWidth="1"/>
    <col min="8451" max="8451" width="23.140625" style="484" customWidth="1"/>
    <col min="8452" max="8452" width="11" style="484" customWidth="1"/>
    <col min="8453" max="8453" width="8.85546875" style="484" customWidth="1"/>
    <col min="8454" max="8454" width="10.42578125" style="484" customWidth="1"/>
    <col min="8455" max="8455" width="8.5703125" style="484" customWidth="1"/>
    <col min="8456" max="8456" width="9.5703125" style="484" customWidth="1"/>
    <col min="8457" max="8457" width="9.7109375" style="484" customWidth="1"/>
    <col min="8458" max="8458" width="9.85546875" style="484" customWidth="1"/>
    <col min="8459" max="8459" width="10" style="484" customWidth="1"/>
    <col min="8460" max="8460" width="10.7109375" style="484" customWidth="1"/>
    <col min="8461" max="8461" width="10.140625" style="484" customWidth="1"/>
    <col min="8462" max="8462" width="16.5703125" style="484" customWidth="1"/>
    <col min="8463" max="8463" width="11.140625" style="484" customWidth="1"/>
    <col min="8464" max="8464" width="9.28515625" style="484" customWidth="1"/>
    <col min="8465" max="8704" width="16.5703125" style="484"/>
    <col min="8705" max="8705" width="3.7109375" style="484" customWidth="1"/>
    <col min="8706" max="8706" width="10.42578125" style="484" customWidth="1"/>
    <col min="8707" max="8707" width="23.140625" style="484" customWidth="1"/>
    <col min="8708" max="8708" width="11" style="484" customWidth="1"/>
    <col min="8709" max="8709" width="8.85546875" style="484" customWidth="1"/>
    <col min="8710" max="8710" width="10.42578125" style="484" customWidth="1"/>
    <col min="8711" max="8711" width="8.5703125" style="484" customWidth="1"/>
    <col min="8712" max="8712" width="9.5703125" style="484" customWidth="1"/>
    <col min="8713" max="8713" width="9.7109375" style="484" customWidth="1"/>
    <col min="8714" max="8714" width="9.85546875" style="484" customWidth="1"/>
    <col min="8715" max="8715" width="10" style="484" customWidth="1"/>
    <col min="8716" max="8716" width="10.7109375" style="484" customWidth="1"/>
    <col min="8717" max="8717" width="10.140625" style="484" customWidth="1"/>
    <col min="8718" max="8718" width="16.5703125" style="484" customWidth="1"/>
    <col min="8719" max="8719" width="11.140625" style="484" customWidth="1"/>
    <col min="8720" max="8720" width="9.28515625" style="484" customWidth="1"/>
    <col min="8721" max="8960" width="16.5703125" style="484"/>
    <col min="8961" max="8961" width="3.7109375" style="484" customWidth="1"/>
    <col min="8962" max="8962" width="10.42578125" style="484" customWidth="1"/>
    <col min="8963" max="8963" width="23.140625" style="484" customWidth="1"/>
    <col min="8964" max="8964" width="11" style="484" customWidth="1"/>
    <col min="8965" max="8965" width="8.85546875" style="484" customWidth="1"/>
    <col min="8966" max="8966" width="10.42578125" style="484" customWidth="1"/>
    <col min="8967" max="8967" width="8.5703125" style="484" customWidth="1"/>
    <col min="8968" max="8968" width="9.5703125" style="484" customWidth="1"/>
    <col min="8969" max="8969" width="9.7109375" style="484" customWidth="1"/>
    <col min="8970" max="8970" width="9.85546875" style="484" customWidth="1"/>
    <col min="8971" max="8971" width="10" style="484" customWidth="1"/>
    <col min="8972" max="8972" width="10.7109375" style="484" customWidth="1"/>
    <col min="8973" max="8973" width="10.140625" style="484" customWidth="1"/>
    <col min="8974" max="8974" width="16.5703125" style="484" customWidth="1"/>
    <col min="8975" max="8975" width="11.140625" style="484" customWidth="1"/>
    <col min="8976" max="8976" width="9.28515625" style="484" customWidth="1"/>
    <col min="8977" max="9216" width="16.5703125" style="484"/>
    <col min="9217" max="9217" width="3.7109375" style="484" customWidth="1"/>
    <col min="9218" max="9218" width="10.42578125" style="484" customWidth="1"/>
    <col min="9219" max="9219" width="23.140625" style="484" customWidth="1"/>
    <col min="9220" max="9220" width="11" style="484" customWidth="1"/>
    <col min="9221" max="9221" width="8.85546875" style="484" customWidth="1"/>
    <col min="9222" max="9222" width="10.42578125" style="484" customWidth="1"/>
    <col min="9223" max="9223" width="8.5703125" style="484" customWidth="1"/>
    <col min="9224" max="9224" width="9.5703125" style="484" customWidth="1"/>
    <col min="9225" max="9225" width="9.7109375" style="484" customWidth="1"/>
    <col min="9226" max="9226" width="9.85546875" style="484" customWidth="1"/>
    <col min="9227" max="9227" width="10" style="484" customWidth="1"/>
    <col min="9228" max="9228" width="10.7109375" style="484" customWidth="1"/>
    <col min="9229" max="9229" width="10.140625" style="484" customWidth="1"/>
    <col min="9230" max="9230" width="16.5703125" style="484" customWidth="1"/>
    <col min="9231" max="9231" width="11.140625" style="484" customWidth="1"/>
    <col min="9232" max="9232" width="9.28515625" style="484" customWidth="1"/>
    <col min="9233" max="9472" width="16.5703125" style="484"/>
    <col min="9473" max="9473" width="3.7109375" style="484" customWidth="1"/>
    <col min="9474" max="9474" width="10.42578125" style="484" customWidth="1"/>
    <col min="9475" max="9475" width="23.140625" style="484" customWidth="1"/>
    <col min="9476" max="9476" width="11" style="484" customWidth="1"/>
    <col min="9477" max="9477" width="8.85546875" style="484" customWidth="1"/>
    <col min="9478" max="9478" width="10.42578125" style="484" customWidth="1"/>
    <col min="9479" max="9479" width="8.5703125" style="484" customWidth="1"/>
    <col min="9480" max="9480" width="9.5703125" style="484" customWidth="1"/>
    <col min="9481" max="9481" width="9.7109375" style="484" customWidth="1"/>
    <col min="9482" max="9482" width="9.85546875" style="484" customWidth="1"/>
    <col min="9483" max="9483" width="10" style="484" customWidth="1"/>
    <col min="9484" max="9484" width="10.7109375" style="484" customWidth="1"/>
    <col min="9485" max="9485" width="10.140625" style="484" customWidth="1"/>
    <col min="9486" max="9486" width="16.5703125" style="484" customWidth="1"/>
    <col min="9487" max="9487" width="11.140625" style="484" customWidth="1"/>
    <col min="9488" max="9488" width="9.28515625" style="484" customWidth="1"/>
    <col min="9489" max="9728" width="16.5703125" style="484"/>
    <col min="9729" max="9729" width="3.7109375" style="484" customWidth="1"/>
    <col min="9730" max="9730" width="10.42578125" style="484" customWidth="1"/>
    <col min="9731" max="9731" width="23.140625" style="484" customWidth="1"/>
    <col min="9732" max="9732" width="11" style="484" customWidth="1"/>
    <col min="9733" max="9733" width="8.85546875" style="484" customWidth="1"/>
    <col min="9734" max="9734" width="10.42578125" style="484" customWidth="1"/>
    <col min="9735" max="9735" width="8.5703125" style="484" customWidth="1"/>
    <col min="9736" max="9736" width="9.5703125" style="484" customWidth="1"/>
    <col min="9737" max="9737" width="9.7109375" style="484" customWidth="1"/>
    <col min="9738" max="9738" width="9.85546875" style="484" customWidth="1"/>
    <col min="9739" max="9739" width="10" style="484" customWidth="1"/>
    <col min="9740" max="9740" width="10.7109375" style="484" customWidth="1"/>
    <col min="9741" max="9741" width="10.140625" style="484" customWidth="1"/>
    <col min="9742" max="9742" width="16.5703125" style="484" customWidth="1"/>
    <col min="9743" max="9743" width="11.140625" style="484" customWidth="1"/>
    <col min="9744" max="9744" width="9.28515625" style="484" customWidth="1"/>
    <col min="9745" max="9984" width="16.5703125" style="484"/>
    <col min="9985" max="9985" width="3.7109375" style="484" customWidth="1"/>
    <col min="9986" max="9986" width="10.42578125" style="484" customWidth="1"/>
    <col min="9987" max="9987" width="23.140625" style="484" customWidth="1"/>
    <col min="9988" max="9988" width="11" style="484" customWidth="1"/>
    <col min="9989" max="9989" width="8.85546875" style="484" customWidth="1"/>
    <col min="9990" max="9990" width="10.42578125" style="484" customWidth="1"/>
    <col min="9991" max="9991" width="8.5703125" style="484" customWidth="1"/>
    <col min="9992" max="9992" width="9.5703125" style="484" customWidth="1"/>
    <col min="9993" max="9993" width="9.7109375" style="484" customWidth="1"/>
    <col min="9994" max="9994" width="9.85546875" style="484" customWidth="1"/>
    <col min="9995" max="9995" width="10" style="484" customWidth="1"/>
    <col min="9996" max="9996" width="10.7109375" style="484" customWidth="1"/>
    <col min="9997" max="9997" width="10.140625" style="484" customWidth="1"/>
    <col min="9998" max="9998" width="16.5703125" style="484" customWidth="1"/>
    <col min="9999" max="9999" width="11.140625" style="484" customWidth="1"/>
    <col min="10000" max="10000" width="9.28515625" style="484" customWidth="1"/>
    <col min="10001" max="10240" width="16.5703125" style="484"/>
    <col min="10241" max="10241" width="3.7109375" style="484" customWidth="1"/>
    <col min="10242" max="10242" width="10.42578125" style="484" customWidth="1"/>
    <col min="10243" max="10243" width="23.140625" style="484" customWidth="1"/>
    <col min="10244" max="10244" width="11" style="484" customWidth="1"/>
    <col min="10245" max="10245" width="8.85546875" style="484" customWidth="1"/>
    <col min="10246" max="10246" width="10.42578125" style="484" customWidth="1"/>
    <col min="10247" max="10247" width="8.5703125" style="484" customWidth="1"/>
    <col min="10248" max="10248" width="9.5703125" style="484" customWidth="1"/>
    <col min="10249" max="10249" width="9.7109375" style="484" customWidth="1"/>
    <col min="10250" max="10250" width="9.85546875" style="484" customWidth="1"/>
    <col min="10251" max="10251" width="10" style="484" customWidth="1"/>
    <col min="10252" max="10252" width="10.7109375" style="484" customWidth="1"/>
    <col min="10253" max="10253" width="10.140625" style="484" customWidth="1"/>
    <col min="10254" max="10254" width="16.5703125" style="484" customWidth="1"/>
    <col min="10255" max="10255" width="11.140625" style="484" customWidth="1"/>
    <col min="10256" max="10256" width="9.28515625" style="484" customWidth="1"/>
    <col min="10257" max="10496" width="16.5703125" style="484"/>
    <col min="10497" max="10497" width="3.7109375" style="484" customWidth="1"/>
    <col min="10498" max="10498" width="10.42578125" style="484" customWidth="1"/>
    <col min="10499" max="10499" width="23.140625" style="484" customWidth="1"/>
    <col min="10500" max="10500" width="11" style="484" customWidth="1"/>
    <col min="10501" max="10501" width="8.85546875" style="484" customWidth="1"/>
    <col min="10502" max="10502" width="10.42578125" style="484" customWidth="1"/>
    <col min="10503" max="10503" width="8.5703125" style="484" customWidth="1"/>
    <col min="10504" max="10504" width="9.5703125" style="484" customWidth="1"/>
    <col min="10505" max="10505" width="9.7109375" style="484" customWidth="1"/>
    <col min="10506" max="10506" width="9.85546875" style="484" customWidth="1"/>
    <col min="10507" max="10507" width="10" style="484" customWidth="1"/>
    <col min="10508" max="10508" width="10.7109375" style="484" customWidth="1"/>
    <col min="10509" max="10509" width="10.140625" style="484" customWidth="1"/>
    <col min="10510" max="10510" width="16.5703125" style="484" customWidth="1"/>
    <col min="10511" max="10511" width="11.140625" style="484" customWidth="1"/>
    <col min="10512" max="10512" width="9.28515625" style="484" customWidth="1"/>
    <col min="10513" max="10752" width="16.5703125" style="484"/>
    <col min="10753" max="10753" width="3.7109375" style="484" customWidth="1"/>
    <col min="10754" max="10754" width="10.42578125" style="484" customWidth="1"/>
    <col min="10755" max="10755" width="23.140625" style="484" customWidth="1"/>
    <col min="10756" max="10756" width="11" style="484" customWidth="1"/>
    <col min="10757" max="10757" width="8.85546875" style="484" customWidth="1"/>
    <col min="10758" max="10758" width="10.42578125" style="484" customWidth="1"/>
    <col min="10759" max="10759" width="8.5703125" style="484" customWidth="1"/>
    <col min="10760" max="10760" width="9.5703125" style="484" customWidth="1"/>
    <col min="10761" max="10761" width="9.7109375" style="484" customWidth="1"/>
    <col min="10762" max="10762" width="9.85546875" style="484" customWidth="1"/>
    <col min="10763" max="10763" width="10" style="484" customWidth="1"/>
    <col min="10764" max="10764" width="10.7109375" style="484" customWidth="1"/>
    <col min="10765" max="10765" width="10.140625" style="484" customWidth="1"/>
    <col min="10766" max="10766" width="16.5703125" style="484" customWidth="1"/>
    <col min="10767" max="10767" width="11.140625" style="484" customWidth="1"/>
    <col min="10768" max="10768" width="9.28515625" style="484" customWidth="1"/>
    <col min="10769" max="11008" width="16.5703125" style="484"/>
    <col min="11009" max="11009" width="3.7109375" style="484" customWidth="1"/>
    <col min="11010" max="11010" width="10.42578125" style="484" customWidth="1"/>
    <col min="11011" max="11011" width="23.140625" style="484" customWidth="1"/>
    <col min="11012" max="11012" width="11" style="484" customWidth="1"/>
    <col min="11013" max="11013" width="8.85546875" style="484" customWidth="1"/>
    <col min="11014" max="11014" width="10.42578125" style="484" customWidth="1"/>
    <col min="11015" max="11015" width="8.5703125" style="484" customWidth="1"/>
    <col min="11016" max="11016" width="9.5703125" style="484" customWidth="1"/>
    <col min="11017" max="11017" width="9.7109375" style="484" customWidth="1"/>
    <col min="11018" max="11018" width="9.85546875" style="484" customWidth="1"/>
    <col min="11019" max="11019" width="10" style="484" customWidth="1"/>
    <col min="11020" max="11020" width="10.7109375" style="484" customWidth="1"/>
    <col min="11021" max="11021" width="10.140625" style="484" customWidth="1"/>
    <col min="11022" max="11022" width="16.5703125" style="484" customWidth="1"/>
    <col min="11023" max="11023" width="11.140625" style="484" customWidth="1"/>
    <col min="11024" max="11024" width="9.28515625" style="484" customWidth="1"/>
    <col min="11025" max="11264" width="16.5703125" style="484"/>
    <col min="11265" max="11265" width="3.7109375" style="484" customWidth="1"/>
    <col min="11266" max="11266" width="10.42578125" style="484" customWidth="1"/>
    <col min="11267" max="11267" width="23.140625" style="484" customWidth="1"/>
    <col min="11268" max="11268" width="11" style="484" customWidth="1"/>
    <col min="11269" max="11269" width="8.85546875" style="484" customWidth="1"/>
    <col min="11270" max="11270" width="10.42578125" style="484" customWidth="1"/>
    <col min="11271" max="11271" width="8.5703125" style="484" customWidth="1"/>
    <col min="11272" max="11272" width="9.5703125" style="484" customWidth="1"/>
    <col min="11273" max="11273" width="9.7109375" style="484" customWidth="1"/>
    <col min="11274" max="11274" width="9.85546875" style="484" customWidth="1"/>
    <col min="11275" max="11275" width="10" style="484" customWidth="1"/>
    <col min="11276" max="11276" width="10.7109375" style="484" customWidth="1"/>
    <col min="11277" max="11277" width="10.140625" style="484" customWidth="1"/>
    <col min="11278" max="11278" width="16.5703125" style="484" customWidth="1"/>
    <col min="11279" max="11279" width="11.140625" style="484" customWidth="1"/>
    <col min="11280" max="11280" width="9.28515625" style="484" customWidth="1"/>
    <col min="11281" max="11520" width="16.5703125" style="484"/>
    <col min="11521" max="11521" width="3.7109375" style="484" customWidth="1"/>
    <col min="11522" max="11522" width="10.42578125" style="484" customWidth="1"/>
    <col min="11523" max="11523" width="23.140625" style="484" customWidth="1"/>
    <col min="11524" max="11524" width="11" style="484" customWidth="1"/>
    <col min="11525" max="11525" width="8.85546875" style="484" customWidth="1"/>
    <col min="11526" max="11526" width="10.42578125" style="484" customWidth="1"/>
    <col min="11527" max="11527" width="8.5703125" style="484" customWidth="1"/>
    <col min="11528" max="11528" width="9.5703125" style="484" customWidth="1"/>
    <col min="11529" max="11529" width="9.7109375" style="484" customWidth="1"/>
    <col min="11530" max="11530" width="9.85546875" style="484" customWidth="1"/>
    <col min="11531" max="11531" width="10" style="484" customWidth="1"/>
    <col min="11532" max="11532" width="10.7109375" style="484" customWidth="1"/>
    <col min="11533" max="11533" width="10.140625" style="484" customWidth="1"/>
    <col min="11534" max="11534" width="16.5703125" style="484" customWidth="1"/>
    <col min="11535" max="11535" width="11.140625" style="484" customWidth="1"/>
    <col min="11536" max="11536" width="9.28515625" style="484" customWidth="1"/>
    <col min="11537" max="11776" width="16.5703125" style="484"/>
    <col min="11777" max="11777" width="3.7109375" style="484" customWidth="1"/>
    <col min="11778" max="11778" width="10.42578125" style="484" customWidth="1"/>
    <col min="11779" max="11779" width="23.140625" style="484" customWidth="1"/>
    <col min="11780" max="11780" width="11" style="484" customWidth="1"/>
    <col min="11781" max="11781" width="8.85546875" style="484" customWidth="1"/>
    <col min="11782" max="11782" width="10.42578125" style="484" customWidth="1"/>
    <col min="11783" max="11783" width="8.5703125" style="484" customWidth="1"/>
    <col min="11784" max="11784" width="9.5703125" style="484" customWidth="1"/>
    <col min="11785" max="11785" width="9.7109375" style="484" customWidth="1"/>
    <col min="11786" max="11786" width="9.85546875" style="484" customWidth="1"/>
    <col min="11787" max="11787" width="10" style="484" customWidth="1"/>
    <col min="11788" max="11788" width="10.7109375" style="484" customWidth="1"/>
    <col min="11789" max="11789" width="10.140625" style="484" customWidth="1"/>
    <col min="11790" max="11790" width="16.5703125" style="484" customWidth="1"/>
    <col min="11791" max="11791" width="11.140625" style="484" customWidth="1"/>
    <col min="11792" max="11792" width="9.28515625" style="484" customWidth="1"/>
    <col min="11793" max="12032" width="16.5703125" style="484"/>
    <col min="12033" max="12033" width="3.7109375" style="484" customWidth="1"/>
    <col min="12034" max="12034" width="10.42578125" style="484" customWidth="1"/>
    <col min="12035" max="12035" width="23.140625" style="484" customWidth="1"/>
    <col min="12036" max="12036" width="11" style="484" customWidth="1"/>
    <col min="12037" max="12037" width="8.85546875" style="484" customWidth="1"/>
    <col min="12038" max="12038" width="10.42578125" style="484" customWidth="1"/>
    <col min="12039" max="12039" width="8.5703125" style="484" customWidth="1"/>
    <col min="12040" max="12040" width="9.5703125" style="484" customWidth="1"/>
    <col min="12041" max="12041" width="9.7109375" style="484" customWidth="1"/>
    <col min="12042" max="12042" width="9.85546875" style="484" customWidth="1"/>
    <col min="12043" max="12043" width="10" style="484" customWidth="1"/>
    <col min="12044" max="12044" width="10.7109375" style="484" customWidth="1"/>
    <col min="12045" max="12045" width="10.140625" style="484" customWidth="1"/>
    <col min="12046" max="12046" width="16.5703125" style="484" customWidth="1"/>
    <col min="12047" max="12047" width="11.140625" style="484" customWidth="1"/>
    <col min="12048" max="12048" width="9.28515625" style="484" customWidth="1"/>
    <col min="12049" max="12288" width="16.5703125" style="484"/>
    <col min="12289" max="12289" width="3.7109375" style="484" customWidth="1"/>
    <col min="12290" max="12290" width="10.42578125" style="484" customWidth="1"/>
    <col min="12291" max="12291" width="23.140625" style="484" customWidth="1"/>
    <col min="12292" max="12292" width="11" style="484" customWidth="1"/>
    <col min="12293" max="12293" width="8.85546875" style="484" customWidth="1"/>
    <col min="12294" max="12294" width="10.42578125" style="484" customWidth="1"/>
    <col min="12295" max="12295" width="8.5703125" style="484" customWidth="1"/>
    <col min="12296" max="12296" width="9.5703125" style="484" customWidth="1"/>
    <col min="12297" max="12297" width="9.7109375" style="484" customWidth="1"/>
    <col min="12298" max="12298" width="9.85546875" style="484" customWidth="1"/>
    <col min="12299" max="12299" width="10" style="484" customWidth="1"/>
    <col min="12300" max="12300" width="10.7109375" style="484" customWidth="1"/>
    <col min="12301" max="12301" width="10.140625" style="484" customWidth="1"/>
    <col min="12302" max="12302" width="16.5703125" style="484" customWidth="1"/>
    <col min="12303" max="12303" width="11.140625" style="484" customWidth="1"/>
    <col min="12304" max="12304" width="9.28515625" style="484" customWidth="1"/>
    <col min="12305" max="12544" width="16.5703125" style="484"/>
    <col min="12545" max="12545" width="3.7109375" style="484" customWidth="1"/>
    <col min="12546" max="12546" width="10.42578125" style="484" customWidth="1"/>
    <col min="12547" max="12547" width="23.140625" style="484" customWidth="1"/>
    <col min="12548" max="12548" width="11" style="484" customWidth="1"/>
    <col min="12549" max="12549" width="8.85546875" style="484" customWidth="1"/>
    <col min="12550" max="12550" width="10.42578125" style="484" customWidth="1"/>
    <col min="12551" max="12551" width="8.5703125" style="484" customWidth="1"/>
    <col min="12552" max="12552" width="9.5703125" style="484" customWidth="1"/>
    <col min="12553" max="12553" width="9.7109375" style="484" customWidth="1"/>
    <col min="12554" max="12554" width="9.85546875" style="484" customWidth="1"/>
    <col min="12555" max="12555" width="10" style="484" customWidth="1"/>
    <col min="12556" max="12556" width="10.7109375" style="484" customWidth="1"/>
    <col min="12557" max="12557" width="10.140625" style="484" customWidth="1"/>
    <col min="12558" max="12558" width="16.5703125" style="484" customWidth="1"/>
    <col min="12559" max="12559" width="11.140625" style="484" customWidth="1"/>
    <col min="12560" max="12560" width="9.28515625" style="484" customWidth="1"/>
    <col min="12561" max="12800" width="16.5703125" style="484"/>
    <col min="12801" max="12801" width="3.7109375" style="484" customWidth="1"/>
    <col min="12802" max="12802" width="10.42578125" style="484" customWidth="1"/>
    <col min="12803" max="12803" width="23.140625" style="484" customWidth="1"/>
    <col min="12804" max="12804" width="11" style="484" customWidth="1"/>
    <col min="12805" max="12805" width="8.85546875" style="484" customWidth="1"/>
    <col min="12806" max="12806" width="10.42578125" style="484" customWidth="1"/>
    <col min="12807" max="12807" width="8.5703125" style="484" customWidth="1"/>
    <col min="12808" max="12808" width="9.5703125" style="484" customWidth="1"/>
    <col min="12809" max="12809" width="9.7109375" style="484" customWidth="1"/>
    <col min="12810" max="12810" width="9.85546875" style="484" customWidth="1"/>
    <col min="12811" max="12811" width="10" style="484" customWidth="1"/>
    <col min="12812" max="12812" width="10.7109375" style="484" customWidth="1"/>
    <col min="12813" max="12813" width="10.140625" style="484" customWidth="1"/>
    <col min="12814" max="12814" width="16.5703125" style="484" customWidth="1"/>
    <col min="12815" max="12815" width="11.140625" style="484" customWidth="1"/>
    <col min="12816" max="12816" width="9.28515625" style="484" customWidth="1"/>
    <col min="12817" max="13056" width="16.5703125" style="484"/>
    <col min="13057" max="13057" width="3.7109375" style="484" customWidth="1"/>
    <col min="13058" max="13058" width="10.42578125" style="484" customWidth="1"/>
    <col min="13059" max="13059" width="23.140625" style="484" customWidth="1"/>
    <col min="13060" max="13060" width="11" style="484" customWidth="1"/>
    <col min="13061" max="13061" width="8.85546875" style="484" customWidth="1"/>
    <col min="13062" max="13062" width="10.42578125" style="484" customWidth="1"/>
    <col min="13063" max="13063" width="8.5703125" style="484" customWidth="1"/>
    <col min="13064" max="13064" width="9.5703125" style="484" customWidth="1"/>
    <col min="13065" max="13065" width="9.7109375" style="484" customWidth="1"/>
    <col min="13066" max="13066" width="9.85546875" style="484" customWidth="1"/>
    <col min="13067" max="13067" width="10" style="484" customWidth="1"/>
    <col min="13068" max="13068" width="10.7109375" style="484" customWidth="1"/>
    <col min="13069" max="13069" width="10.140625" style="484" customWidth="1"/>
    <col min="13070" max="13070" width="16.5703125" style="484" customWidth="1"/>
    <col min="13071" max="13071" width="11.140625" style="484" customWidth="1"/>
    <col min="13072" max="13072" width="9.28515625" style="484" customWidth="1"/>
    <col min="13073" max="13312" width="16.5703125" style="484"/>
    <col min="13313" max="13313" width="3.7109375" style="484" customWidth="1"/>
    <col min="13314" max="13314" width="10.42578125" style="484" customWidth="1"/>
    <col min="13315" max="13315" width="23.140625" style="484" customWidth="1"/>
    <col min="13316" max="13316" width="11" style="484" customWidth="1"/>
    <col min="13317" max="13317" width="8.85546875" style="484" customWidth="1"/>
    <col min="13318" max="13318" width="10.42578125" style="484" customWidth="1"/>
    <col min="13319" max="13319" width="8.5703125" style="484" customWidth="1"/>
    <col min="13320" max="13320" width="9.5703125" style="484" customWidth="1"/>
    <col min="13321" max="13321" width="9.7109375" style="484" customWidth="1"/>
    <col min="13322" max="13322" width="9.85546875" style="484" customWidth="1"/>
    <col min="13323" max="13323" width="10" style="484" customWidth="1"/>
    <col min="13324" max="13324" width="10.7109375" style="484" customWidth="1"/>
    <col min="13325" max="13325" width="10.140625" style="484" customWidth="1"/>
    <col min="13326" max="13326" width="16.5703125" style="484" customWidth="1"/>
    <col min="13327" max="13327" width="11.140625" style="484" customWidth="1"/>
    <col min="13328" max="13328" width="9.28515625" style="484" customWidth="1"/>
    <col min="13329" max="13568" width="16.5703125" style="484"/>
    <col min="13569" max="13569" width="3.7109375" style="484" customWidth="1"/>
    <col min="13570" max="13570" width="10.42578125" style="484" customWidth="1"/>
    <col min="13571" max="13571" width="23.140625" style="484" customWidth="1"/>
    <col min="13572" max="13572" width="11" style="484" customWidth="1"/>
    <col min="13573" max="13573" width="8.85546875" style="484" customWidth="1"/>
    <col min="13574" max="13574" width="10.42578125" style="484" customWidth="1"/>
    <col min="13575" max="13575" width="8.5703125" style="484" customWidth="1"/>
    <col min="13576" max="13576" width="9.5703125" style="484" customWidth="1"/>
    <col min="13577" max="13577" width="9.7109375" style="484" customWidth="1"/>
    <col min="13578" max="13578" width="9.85546875" style="484" customWidth="1"/>
    <col min="13579" max="13579" width="10" style="484" customWidth="1"/>
    <col min="13580" max="13580" width="10.7109375" style="484" customWidth="1"/>
    <col min="13581" max="13581" width="10.140625" style="484" customWidth="1"/>
    <col min="13582" max="13582" width="16.5703125" style="484" customWidth="1"/>
    <col min="13583" max="13583" width="11.140625" style="484" customWidth="1"/>
    <col min="13584" max="13584" width="9.28515625" style="484" customWidth="1"/>
    <col min="13585" max="13824" width="16.5703125" style="484"/>
    <col min="13825" max="13825" width="3.7109375" style="484" customWidth="1"/>
    <col min="13826" max="13826" width="10.42578125" style="484" customWidth="1"/>
    <col min="13827" max="13827" width="23.140625" style="484" customWidth="1"/>
    <col min="13828" max="13828" width="11" style="484" customWidth="1"/>
    <col min="13829" max="13829" width="8.85546875" style="484" customWidth="1"/>
    <col min="13830" max="13830" width="10.42578125" style="484" customWidth="1"/>
    <col min="13831" max="13831" width="8.5703125" style="484" customWidth="1"/>
    <col min="13832" max="13832" width="9.5703125" style="484" customWidth="1"/>
    <col min="13833" max="13833" width="9.7109375" style="484" customWidth="1"/>
    <col min="13834" max="13834" width="9.85546875" style="484" customWidth="1"/>
    <col min="13835" max="13835" width="10" style="484" customWidth="1"/>
    <col min="13836" max="13836" width="10.7109375" style="484" customWidth="1"/>
    <col min="13837" max="13837" width="10.140625" style="484" customWidth="1"/>
    <col min="13838" max="13838" width="16.5703125" style="484" customWidth="1"/>
    <col min="13839" max="13839" width="11.140625" style="484" customWidth="1"/>
    <col min="13840" max="13840" width="9.28515625" style="484" customWidth="1"/>
    <col min="13841" max="14080" width="16.5703125" style="484"/>
    <col min="14081" max="14081" width="3.7109375" style="484" customWidth="1"/>
    <col min="14082" max="14082" width="10.42578125" style="484" customWidth="1"/>
    <col min="14083" max="14083" width="23.140625" style="484" customWidth="1"/>
    <col min="14084" max="14084" width="11" style="484" customWidth="1"/>
    <col min="14085" max="14085" width="8.85546875" style="484" customWidth="1"/>
    <col min="14086" max="14086" width="10.42578125" style="484" customWidth="1"/>
    <col min="14087" max="14087" width="8.5703125" style="484" customWidth="1"/>
    <col min="14088" max="14088" width="9.5703125" style="484" customWidth="1"/>
    <col min="14089" max="14089" width="9.7109375" style="484" customWidth="1"/>
    <col min="14090" max="14090" width="9.85546875" style="484" customWidth="1"/>
    <col min="14091" max="14091" width="10" style="484" customWidth="1"/>
    <col min="14092" max="14092" width="10.7109375" style="484" customWidth="1"/>
    <col min="14093" max="14093" width="10.140625" style="484" customWidth="1"/>
    <col min="14094" max="14094" width="16.5703125" style="484" customWidth="1"/>
    <col min="14095" max="14095" width="11.140625" style="484" customWidth="1"/>
    <col min="14096" max="14096" width="9.28515625" style="484" customWidth="1"/>
    <col min="14097" max="14336" width="16.5703125" style="484"/>
    <col min="14337" max="14337" width="3.7109375" style="484" customWidth="1"/>
    <col min="14338" max="14338" width="10.42578125" style="484" customWidth="1"/>
    <col min="14339" max="14339" width="23.140625" style="484" customWidth="1"/>
    <col min="14340" max="14340" width="11" style="484" customWidth="1"/>
    <col min="14341" max="14341" width="8.85546875" style="484" customWidth="1"/>
    <col min="14342" max="14342" width="10.42578125" style="484" customWidth="1"/>
    <col min="14343" max="14343" width="8.5703125" style="484" customWidth="1"/>
    <col min="14344" max="14344" width="9.5703125" style="484" customWidth="1"/>
    <col min="14345" max="14345" width="9.7109375" style="484" customWidth="1"/>
    <col min="14346" max="14346" width="9.85546875" style="484" customWidth="1"/>
    <col min="14347" max="14347" width="10" style="484" customWidth="1"/>
    <col min="14348" max="14348" width="10.7109375" style="484" customWidth="1"/>
    <col min="14349" max="14349" width="10.140625" style="484" customWidth="1"/>
    <col min="14350" max="14350" width="16.5703125" style="484" customWidth="1"/>
    <col min="14351" max="14351" width="11.140625" style="484" customWidth="1"/>
    <col min="14352" max="14352" width="9.28515625" style="484" customWidth="1"/>
    <col min="14353" max="14592" width="16.5703125" style="484"/>
    <col min="14593" max="14593" width="3.7109375" style="484" customWidth="1"/>
    <col min="14594" max="14594" width="10.42578125" style="484" customWidth="1"/>
    <col min="14595" max="14595" width="23.140625" style="484" customWidth="1"/>
    <col min="14596" max="14596" width="11" style="484" customWidth="1"/>
    <col min="14597" max="14597" width="8.85546875" style="484" customWidth="1"/>
    <col min="14598" max="14598" width="10.42578125" style="484" customWidth="1"/>
    <col min="14599" max="14599" width="8.5703125" style="484" customWidth="1"/>
    <col min="14600" max="14600" width="9.5703125" style="484" customWidth="1"/>
    <col min="14601" max="14601" width="9.7109375" style="484" customWidth="1"/>
    <col min="14602" max="14602" width="9.85546875" style="484" customWidth="1"/>
    <col min="14603" max="14603" width="10" style="484" customWidth="1"/>
    <col min="14604" max="14604" width="10.7109375" style="484" customWidth="1"/>
    <col min="14605" max="14605" width="10.140625" style="484" customWidth="1"/>
    <col min="14606" max="14606" width="16.5703125" style="484" customWidth="1"/>
    <col min="14607" max="14607" width="11.140625" style="484" customWidth="1"/>
    <col min="14608" max="14608" width="9.28515625" style="484" customWidth="1"/>
    <col min="14609" max="14848" width="16.5703125" style="484"/>
    <col min="14849" max="14849" width="3.7109375" style="484" customWidth="1"/>
    <col min="14850" max="14850" width="10.42578125" style="484" customWidth="1"/>
    <col min="14851" max="14851" width="23.140625" style="484" customWidth="1"/>
    <col min="14852" max="14852" width="11" style="484" customWidth="1"/>
    <col min="14853" max="14853" width="8.85546875" style="484" customWidth="1"/>
    <col min="14854" max="14854" width="10.42578125" style="484" customWidth="1"/>
    <col min="14855" max="14855" width="8.5703125" style="484" customWidth="1"/>
    <col min="14856" max="14856" width="9.5703125" style="484" customWidth="1"/>
    <col min="14857" max="14857" width="9.7109375" style="484" customWidth="1"/>
    <col min="14858" max="14858" width="9.85546875" style="484" customWidth="1"/>
    <col min="14859" max="14859" width="10" style="484" customWidth="1"/>
    <col min="14860" max="14860" width="10.7109375" style="484" customWidth="1"/>
    <col min="14861" max="14861" width="10.140625" style="484" customWidth="1"/>
    <col min="14862" max="14862" width="16.5703125" style="484" customWidth="1"/>
    <col min="14863" max="14863" width="11.140625" style="484" customWidth="1"/>
    <col min="14864" max="14864" width="9.28515625" style="484" customWidth="1"/>
    <col min="14865" max="15104" width="16.5703125" style="484"/>
    <col min="15105" max="15105" width="3.7109375" style="484" customWidth="1"/>
    <col min="15106" max="15106" width="10.42578125" style="484" customWidth="1"/>
    <col min="15107" max="15107" width="23.140625" style="484" customWidth="1"/>
    <col min="15108" max="15108" width="11" style="484" customWidth="1"/>
    <col min="15109" max="15109" width="8.85546875" style="484" customWidth="1"/>
    <col min="15110" max="15110" width="10.42578125" style="484" customWidth="1"/>
    <col min="15111" max="15111" width="8.5703125" style="484" customWidth="1"/>
    <col min="15112" max="15112" width="9.5703125" style="484" customWidth="1"/>
    <col min="15113" max="15113" width="9.7109375" style="484" customWidth="1"/>
    <col min="15114" max="15114" width="9.85546875" style="484" customWidth="1"/>
    <col min="15115" max="15115" width="10" style="484" customWidth="1"/>
    <col min="15116" max="15116" width="10.7109375" style="484" customWidth="1"/>
    <col min="15117" max="15117" width="10.140625" style="484" customWidth="1"/>
    <col min="15118" max="15118" width="16.5703125" style="484" customWidth="1"/>
    <col min="15119" max="15119" width="11.140625" style="484" customWidth="1"/>
    <col min="15120" max="15120" width="9.28515625" style="484" customWidth="1"/>
    <col min="15121" max="15360" width="16.5703125" style="484"/>
    <col min="15361" max="15361" width="3.7109375" style="484" customWidth="1"/>
    <col min="15362" max="15362" width="10.42578125" style="484" customWidth="1"/>
    <col min="15363" max="15363" width="23.140625" style="484" customWidth="1"/>
    <col min="15364" max="15364" width="11" style="484" customWidth="1"/>
    <col min="15365" max="15365" width="8.85546875" style="484" customWidth="1"/>
    <col min="15366" max="15366" width="10.42578125" style="484" customWidth="1"/>
    <col min="15367" max="15367" width="8.5703125" style="484" customWidth="1"/>
    <col min="15368" max="15368" width="9.5703125" style="484" customWidth="1"/>
    <col min="15369" max="15369" width="9.7109375" style="484" customWidth="1"/>
    <col min="15370" max="15370" width="9.85546875" style="484" customWidth="1"/>
    <col min="15371" max="15371" width="10" style="484" customWidth="1"/>
    <col min="15372" max="15372" width="10.7109375" style="484" customWidth="1"/>
    <col min="15373" max="15373" width="10.140625" style="484" customWidth="1"/>
    <col min="15374" max="15374" width="16.5703125" style="484" customWidth="1"/>
    <col min="15375" max="15375" width="11.140625" style="484" customWidth="1"/>
    <col min="15376" max="15376" width="9.28515625" style="484" customWidth="1"/>
    <col min="15377" max="15616" width="16.5703125" style="484"/>
    <col min="15617" max="15617" width="3.7109375" style="484" customWidth="1"/>
    <col min="15618" max="15618" width="10.42578125" style="484" customWidth="1"/>
    <col min="15619" max="15619" width="23.140625" style="484" customWidth="1"/>
    <col min="15620" max="15620" width="11" style="484" customWidth="1"/>
    <col min="15621" max="15621" width="8.85546875" style="484" customWidth="1"/>
    <col min="15622" max="15622" width="10.42578125" style="484" customWidth="1"/>
    <col min="15623" max="15623" width="8.5703125" style="484" customWidth="1"/>
    <col min="15624" max="15624" width="9.5703125" style="484" customWidth="1"/>
    <col min="15625" max="15625" width="9.7109375" style="484" customWidth="1"/>
    <col min="15626" max="15626" width="9.85546875" style="484" customWidth="1"/>
    <col min="15627" max="15627" width="10" style="484" customWidth="1"/>
    <col min="15628" max="15628" width="10.7109375" style="484" customWidth="1"/>
    <col min="15629" max="15629" width="10.140625" style="484" customWidth="1"/>
    <col min="15630" max="15630" width="16.5703125" style="484" customWidth="1"/>
    <col min="15631" max="15631" width="11.140625" style="484" customWidth="1"/>
    <col min="15632" max="15632" width="9.28515625" style="484" customWidth="1"/>
    <col min="15633" max="15872" width="16.5703125" style="484"/>
    <col min="15873" max="15873" width="3.7109375" style="484" customWidth="1"/>
    <col min="15874" max="15874" width="10.42578125" style="484" customWidth="1"/>
    <col min="15875" max="15875" width="23.140625" style="484" customWidth="1"/>
    <col min="15876" max="15876" width="11" style="484" customWidth="1"/>
    <col min="15877" max="15877" width="8.85546875" style="484" customWidth="1"/>
    <col min="15878" max="15878" width="10.42578125" style="484" customWidth="1"/>
    <col min="15879" max="15879" width="8.5703125" style="484" customWidth="1"/>
    <col min="15880" max="15880" width="9.5703125" style="484" customWidth="1"/>
    <col min="15881" max="15881" width="9.7109375" style="484" customWidth="1"/>
    <col min="15882" max="15882" width="9.85546875" style="484" customWidth="1"/>
    <col min="15883" max="15883" width="10" style="484" customWidth="1"/>
    <col min="15884" max="15884" width="10.7109375" style="484" customWidth="1"/>
    <col min="15885" max="15885" width="10.140625" style="484" customWidth="1"/>
    <col min="15886" max="15886" width="16.5703125" style="484" customWidth="1"/>
    <col min="15887" max="15887" width="11.140625" style="484" customWidth="1"/>
    <col min="15888" max="15888" width="9.28515625" style="484" customWidth="1"/>
    <col min="15889" max="16128" width="16.5703125" style="484"/>
    <col min="16129" max="16129" width="3.7109375" style="484" customWidth="1"/>
    <col min="16130" max="16130" width="10.42578125" style="484" customWidth="1"/>
    <col min="16131" max="16131" width="23.140625" style="484" customWidth="1"/>
    <col min="16132" max="16132" width="11" style="484" customWidth="1"/>
    <col min="16133" max="16133" width="8.85546875" style="484" customWidth="1"/>
    <col min="16134" max="16134" width="10.42578125" style="484" customWidth="1"/>
    <col min="16135" max="16135" width="8.5703125" style="484" customWidth="1"/>
    <col min="16136" max="16136" width="9.5703125" style="484" customWidth="1"/>
    <col min="16137" max="16137" width="9.7109375" style="484" customWidth="1"/>
    <col min="16138" max="16138" width="9.85546875" style="484" customWidth="1"/>
    <col min="16139" max="16139" width="10" style="484" customWidth="1"/>
    <col min="16140" max="16140" width="10.7109375" style="484" customWidth="1"/>
    <col min="16141" max="16141" width="10.140625" style="484" customWidth="1"/>
    <col min="16142" max="16142" width="16.5703125" style="484" customWidth="1"/>
    <col min="16143" max="16143" width="11.140625" style="484" customWidth="1"/>
    <col min="16144" max="16144" width="9.28515625" style="484" customWidth="1"/>
    <col min="16145" max="16384" width="16.5703125" style="484"/>
  </cols>
  <sheetData>
    <row r="5" spans="3:18" s="485" customFormat="1" ht="34.5" customHeight="1">
      <c r="C5" s="665" t="s">
        <v>377</v>
      </c>
      <c r="D5" s="666"/>
      <c r="E5" s="666"/>
      <c r="F5" s="666"/>
      <c r="G5" s="666"/>
      <c r="H5" s="666"/>
      <c r="I5" s="666"/>
      <c r="J5" s="666"/>
      <c r="K5" s="666"/>
      <c r="L5" s="666"/>
      <c r="M5" s="667"/>
    </row>
    <row r="6" spans="3:18" s="485" customFormat="1" ht="18.75" customHeight="1">
      <c r="C6" s="701" t="s">
        <v>233</v>
      </c>
      <c r="D6" s="703" t="s">
        <v>378</v>
      </c>
      <c r="E6" s="703"/>
      <c r="F6" s="703" t="s">
        <v>379</v>
      </c>
      <c r="G6" s="703"/>
      <c r="H6" s="703" t="s">
        <v>380</v>
      </c>
      <c r="I6" s="703"/>
      <c r="J6" s="703" t="s">
        <v>381</v>
      </c>
      <c r="K6" s="703"/>
      <c r="L6" s="703" t="s">
        <v>382</v>
      </c>
      <c r="M6" s="703"/>
    </row>
    <row r="7" spans="3:18" s="485" customFormat="1" ht="36">
      <c r="C7" s="702"/>
      <c r="D7" s="499" t="str">
        <f>'Plazas Autorizadas tipología'!C5</f>
        <v>AGOSTO 2010</v>
      </c>
      <c r="E7" s="500" t="s">
        <v>383</v>
      </c>
      <c r="F7" s="501" t="str">
        <f>D7</f>
        <v>AGOSTO 2010</v>
      </c>
      <c r="G7" s="378" t="s">
        <v>383</v>
      </c>
      <c r="H7" s="377" t="str">
        <f>F7</f>
        <v>AGOSTO 2010</v>
      </c>
      <c r="I7" s="378" t="s">
        <v>383</v>
      </c>
      <c r="J7" s="377" t="str">
        <f>H7</f>
        <v>AGOSTO 2010</v>
      </c>
      <c r="K7" s="378" t="s">
        <v>383</v>
      </c>
      <c r="L7" s="377" t="str">
        <f>J7</f>
        <v>AGOSTO 2010</v>
      </c>
      <c r="M7" s="378" t="s">
        <v>383</v>
      </c>
    </row>
    <row r="8" spans="3:18">
      <c r="C8" s="502" t="s">
        <v>384</v>
      </c>
      <c r="D8" s="503">
        <f>'Plazas Autorizadas tipología'!D8</f>
        <v>47295</v>
      </c>
      <c r="E8" s="504">
        <f>D8/$D$39</f>
        <v>0.35214361234792191</v>
      </c>
      <c r="F8" s="503">
        <f>'Plazas Autorizadas tipología'!F8</f>
        <v>33818</v>
      </c>
      <c r="G8" s="505">
        <f>F8/$F$39</f>
        <v>0.41243978291359229</v>
      </c>
      <c r="H8" s="506">
        <f>'Plazas Autorizadas tipología'!H8</f>
        <v>13441</v>
      </c>
      <c r="I8" s="505">
        <f>H8/$H$39</f>
        <v>0.26322901570639612</v>
      </c>
      <c r="J8" s="506">
        <f>'Plazas Autorizadas tipología'!J8</f>
        <v>22</v>
      </c>
      <c r="K8" s="505">
        <f>J8/$J$39</f>
        <v>4.6511627906976744E-2</v>
      </c>
      <c r="L8" s="506">
        <f>'Plazas Autorizadas tipología'!L8</f>
        <v>14</v>
      </c>
      <c r="M8" s="507">
        <f t="shared" ref="M8:M23" si="0">L8/$L$39</f>
        <v>1.804123711340206E-2</v>
      </c>
      <c r="N8" s="508"/>
      <c r="O8" s="508"/>
    </row>
    <row r="9" spans="3:18">
      <c r="C9" s="509" t="s">
        <v>385</v>
      </c>
      <c r="D9" s="506">
        <f>'Plazas Autorizadas tipología'!D9</f>
        <v>17</v>
      </c>
      <c r="E9" s="505">
        <f>D9/$D$39</f>
        <v>1.2657662353133888E-4</v>
      </c>
      <c r="F9" s="506">
        <f>'Plazas Autorizadas tipología'!F9</f>
        <v>0</v>
      </c>
      <c r="G9" s="506">
        <f>'Plazas Autorizadas tipología'!H9</f>
        <v>0</v>
      </c>
      <c r="H9" s="506">
        <f>'Plazas Autorizadas tipología'!H9</f>
        <v>0</v>
      </c>
      <c r="I9" s="506">
        <f>'Plazas Autorizadas tipología'!J9</f>
        <v>0</v>
      </c>
      <c r="J9" s="506">
        <f>'Plazas Autorizadas tipología'!J9</f>
        <v>0</v>
      </c>
      <c r="K9" s="510" t="s">
        <v>191</v>
      </c>
      <c r="L9" s="506">
        <f>'Plazas Autorizadas tipología'!L9</f>
        <v>17</v>
      </c>
      <c r="M9" s="507">
        <f t="shared" si="0"/>
        <v>2.1907216494845359E-2</v>
      </c>
      <c r="N9" s="508"/>
      <c r="O9" s="508"/>
    </row>
    <row r="10" spans="3:18">
      <c r="C10" s="509" t="s">
        <v>386</v>
      </c>
      <c r="D10" s="506">
        <f>'Plazas Autorizadas tipología'!D10</f>
        <v>111</v>
      </c>
      <c r="E10" s="505">
        <f t="shared" ref="E10:E39" si="1">D10/$D$39</f>
        <v>8.2647089482227156E-4</v>
      </c>
      <c r="F10" s="506">
        <f>'Plazas Autorizadas tipología'!F10</f>
        <v>18</v>
      </c>
      <c r="G10" s="505">
        <f t="shared" ref="G10:G39" si="2">F10/$F$39</f>
        <v>2.1952558082809928E-4</v>
      </c>
      <c r="H10" s="506">
        <f>'Plazas Autorizadas tipología'!H10</f>
        <v>20</v>
      </c>
      <c r="I10" s="505">
        <f t="shared" ref="I10:I39" si="3">H10/$H$39</f>
        <v>3.9168070189181777E-4</v>
      </c>
      <c r="J10" s="506">
        <f>'Plazas Autorizadas tipología'!J10</f>
        <v>0</v>
      </c>
      <c r="K10" s="510" t="s">
        <v>191</v>
      </c>
      <c r="L10" s="506">
        <f>'Plazas Autorizadas tipología'!L10</f>
        <v>73</v>
      </c>
      <c r="M10" s="507">
        <f t="shared" si="0"/>
        <v>9.4072164948453607E-2</v>
      </c>
      <c r="N10" s="508"/>
      <c r="O10" s="508"/>
    </row>
    <row r="11" spans="3:18">
      <c r="C11" s="509" t="s">
        <v>387</v>
      </c>
      <c r="D11" s="506">
        <f>'Plazas Autorizadas tipología'!D11</f>
        <v>39467</v>
      </c>
      <c r="E11" s="505">
        <f t="shared" si="1"/>
        <v>0.29385880005360893</v>
      </c>
      <c r="F11" s="506">
        <f>'Plazas Autorizadas tipología'!F11</f>
        <v>16604</v>
      </c>
      <c r="G11" s="505">
        <f t="shared" si="2"/>
        <v>0.20250015244832001</v>
      </c>
      <c r="H11" s="506">
        <f>'Plazas Autorizadas tipología'!H11</f>
        <v>22843</v>
      </c>
      <c r="I11" s="505">
        <f t="shared" si="3"/>
        <v>0.44735811366573969</v>
      </c>
      <c r="J11" s="506">
        <f>'Plazas Autorizadas tipología'!J11</f>
        <v>0</v>
      </c>
      <c r="K11" s="510" t="s">
        <v>191</v>
      </c>
      <c r="L11" s="506">
        <f>'Plazas Autorizadas tipología'!L11</f>
        <v>20</v>
      </c>
      <c r="M11" s="507">
        <f t="shared" si="0"/>
        <v>2.5773195876288658E-2</v>
      </c>
      <c r="N11" s="508"/>
      <c r="O11" s="508"/>
    </row>
    <row r="12" spans="3:18">
      <c r="C12" s="509" t="s">
        <v>388</v>
      </c>
      <c r="D12" s="506">
        <f>'Plazas Autorizadas tipología'!D12</f>
        <v>30</v>
      </c>
      <c r="E12" s="505">
        <f t="shared" si="1"/>
        <v>2.2337051211412744E-4</v>
      </c>
      <c r="F12" s="506">
        <f>'Plazas Autorizadas tipología'!F12</f>
        <v>0</v>
      </c>
      <c r="G12" s="506">
        <f>'Plazas Autorizadas tipología'!H12</f>
        <v>0</v>
      </c>
      <c r="H12" s="506">
        <f>'Plazas Autorizadas tipología'!H12</f>
        <v>0</v>
      </c>
      <c r="I12" s="506">
        <f>'Plazas Autorizadas tipología'!J12</f>
        <v>0</v>
      </c>
      <c r="J12" s="506">
        <f>'Plazas Autorizadas tipología'!J12</f>
        <v>0</v>
      </c>
      <c r="K12" s="510" t="s">
        <v>191</v>
      </c>
      <c r="L12" s="506">
        <f>'Plazas Autorizadas tipología'!L12</f>
        <v>30</v>
      </c>
      <c r="M12" s="507">
        <f t="shared" si="0"/>
        <v>3.8659793814432991E-2</v>
      </c>
      <c r="N12" s="508"/>
      <c r="O12" s="508"/>
    </row>
    <row r="13" spans="3:18">
      <c r="C13" s="509" t="s">
        <v>389</v>
      </c>
      <c r="D13" s="506">
        <f>'Plazas Autorizadas tipología'!D13</f>
        <v>1026</v>
      </c>
      <c r="E13" s="505">
        <f t="shared" si="1"/>
        <v>7.6392715143031586E-3</v>
      </c>
      <c r="F13" s="506">
        <f>'Plazas Autorizadas tipología'!F13</f>
        <v>986</v>
      </c>
      <c r="G13" s="505">
        <f t="shared" si="2"/>
        <v>1.2025123483139217E-2</v>
      </c>
      <c r="H13" s="506">
        <f>'Plazas Autorizadas tipología'!H13</f>
        <v>28</v>
      </c>
      <c r="I13" s="505">
        <f t="shared" si="3"/>
        <v>5.4835298264854489E-4</v>
      </c>
      <c r="J13" s="506">
        <f>'Plazas Autorizadas tipología'!J13</f>
        <v>0</v>
      </c>
      <c r="K13" s="510" t="s">
        <v>191</v>
      </c>
      <c r="L13" s="506">
        <f>'Plazas Autorizadas tipología'!L13</f>
        <v>12</v>
      </c>
      <c r="M13" s="507">
        <f t="shared" si="0"/>
        <v>1.5463917525773196E-2</v>
      </c>
      <c r="N13" s="508"/>
      <c r="O13" s="508"/>
    </row>
    <row r="14" spans="3:18">
      <c r="C14" s="509" t="s">
        <v>390</v>
      </c>
      <c r="D14" s="506">
        <f>'Plazas Autorizadas tipología'!D14</f>
        <v>20</v>
      </c>
      <c r="E14" s="505">
        <f t="shared" si="1"/>
        <v>1.4891367474275164E-4</v>
      </c>
      <c r="F14" s="506">
        <f>'Plazas Autorizadas tipología'!F14</f>
        <v>0</v>
      </c>
      <c r="G14" s="506">
        <f>'Plazas Autorizadas tipología'!H14</f>
        <v>0</v>
      </c>
      <c r="H14" s="506">
        <f>'Plazas Autorizadas tipología'!H14</f>
        <v>0</v>
      </c>
      <c r="I14" s="506">
        <f>'Plazas Autorizadas tipología'!J14</f>
        <v>0</v>
      </c>
      <c r="J14" s="506">
        <f>'Plazas Autorizadas tipología'!J14</f>
        <v>0</v>
      </c>
      <c r="K14" s="510" t="s">
        <v>191</v>
      </c>
      <c r="L14" s="506">
        <f>'Plazas Autorizadas tipología'!L14</f>
        <v>20</v>
      </c>
      <c r="M14" s="507">
        <f t="shared" si="0"/>
        <v>2.5773195876288658E-2</v>
      </c>
      <c r="N14" s="508"/>
      <c r="O14" s="508"/>
      <c r="P14" s="508"/>
      <c r="Q14" s="508"/>
      <c r="R14" s="508"/>
    </row>
    <row r="15" spans="3:18">
      <c r="C15" s="509" t="s">
        <v>391</v>
      </c>
      <c r="D15" s="506">
        <f>'Plazas Autorizadas tipología'!D15</f>
        <v>163</v>
      </c>
      <c r="E15" s="505">
        <f t="shared" si="1"/>
        <v>1.2136464491534257E-3</v>
      </c>
      <c r="F15" s="506">
        <f>'Plazas Autorizadas tipología'!F15</f>
        <v>46</v>
      </c>
      <c r="G15" s="505">
        <f t="shared" si="2"/>
        <v>5.6100981767180928E-4</v>
      </c>
      <c r="H15" s="506">
        <f>'Plazas Autorizadas tipología'!H15</f>
        <v>4</v>
      </c>
      <c r="I15" s="505">
        <f t="shared" si="3"/>
        <v>7.8336140378363559E-5</v>
      </c>
      <c r="J15" s="506">
        <f>'Plazas Autorizadas tipología'!J15</f>
        <v>78</v>
      </c>
      <c r="K15" s="505">
        <f>J15/$J$39</f>
        <v>0.16490486257928119</v>
      </c>
      <c r="L15" s="506">
        <f>'Plazas Autorizadas tipología'!L15</f>
        <v>35</v>
      </c>
      <c r="M15" s="507">
        <f t="shared" si="0"/>
        <v>4.5103092783505154E-2</v>
      </c>
      <c r="N15" s="508"/>
      <c r="O15" s="508"/>
      <c r="P15" s="508"/>
      <c r="Q15" s="508"/>
      <c r="R15" s="508"/>
    </row>
    <row r="16" spans="3:18">
      <c r="C16" s="509" t="s">
        <v>392</v>
      </c>
      <c r="D16" s="506">
        <f>'Plazas Autorizadas tipología'!D16</f>
        <v>1376</v>
      </c>
      <c r="E16" s="505">
        <f t="shared" si="1"/>
        <v>1.0245260822301311E-2</v>
      </c>
      <c r="F16" s="506">
        <f>'Plazas Autorizadas tipología'!F16</f>
        <v>930</v>
      </c>
      <c r="G16" s="505">
        <f t="shared" si="2"/>
        <v>1.1342155009451797E-2</v>
      </c>
      <c r="H16" s="506">
        <f>'Plazas Autorizadas tipología'!H16</f>
        <v>383</v>
      </c>
      <c r="I16" s="505">
        <f t="shared" si="3"/>
        <v>7.5006854412283108E-3</v>
      </c>
      <c r="J16" s="506">
        <f>'Plazas Autorizadas tipología'!J16</f>
        <v>0</v>
      </c>
      <c r="K16" s="505">
        <f>J16/$J$39</f>
        <v>0</v>
      </c>
      <c r="L16" s="506">
        <f>'Plazas Autorizadas tipología'!L16</f>
        <v>63</v>
      </c>
      <c r="M16" s="507">
        <f t="shared" si="0"/>
        <v>8.1185567010309281E-2</v>
      </c>
      <c r="N16" s="508"/>
      <c r="O16" s="508"/>
      <c r="P16" s="508"/>
      <c r="Q16" s="508"/>
      <c r="R16" s="508"/>
    </row>
    <row r="17" spans="3:18">
      <c r="C17" s="509" t="s">
        <v>393</v>
      </c>
      <c r="D17" s="506">
        <f>'Plazas Autorizadas tipología'!D17</f>
        <v>4</v>
      </c>
      <c r="E17" s="505">
        <f t="shared" si="1"/>
        <v>2.9782734948550325E-5</v>
      </c>
      <c r="F17" s="506">
        <f>'Plazas Autorizadas tipología'!F17</f>
        <v>0</v>
      </c>
      <c r="G17" s="506">
        <f>'Plazas Autorizadas tipología'!H17</f>
        <v>0</v>
      </c>
      <c r="H17" s="506">
        <f>'Plazas Autorizadas tipología'!H17</f>
        <v>0</v>
      </c>
      <c r="I17" s="506">
        <f>'Plazas Autorizadas tipología'!J17</f>
        <v>0</v>
      </c>
      <c r="J17" s="506">
        <f>'Plazas Autorizadas tipología'!J17</f>
        <v>0</v>
      </c>
      <c r="K17" s="510" t="s">
        <v>191</v>
      </c>
      <c r="L17" s="506">
        <f>'Plazas Autorizadas tipología'!L17</f>
        <v>4</v>
      </c>
      <c r="M17" s="507">
        <f t="shared" si="0"/>
        <v>5.1546391752577319E-3</v>
      </c>
      <c r="N17" s="508"/>
      <c r="O17" s="508"/>
      <c r="P17" s="508"/>
      <c r="Q17" s="508"/>
      <c r="R17" s="508"/>
    </row>
    <row r="18" spans="3:18">
      <c r="C18" s="509" t="s">
        <v>394</v>
      </c>
      <c r="D18" s="506">
        <f>'Plazas Autorizadas tipología'!D18</f>
        <v>2339</v>
      </c>
      <c r="E18" s="505">
        <f t="shared" si="1"/>
        <v>1.7415454261164802E-2</v>
      </c>
      <c r="F18" s="506">
        <f>'Plazas Autorizadas tipología'!F18</f>
        <v>2261</v>
      </c>
      <c r="G18" s="505">
        <f t="shared" si="2"/>
        <v>2.7574852125129581E-2</v>
      </c>
      <c r="H18" s="506">
        <f>'Plazas Autorizadas tipología'!H18</f>
        <v>30</v>
      </c>
      <c r="I18" s="505">
        <f t="shared" si="3"/>
        <v>5.8752105283772674E-4</v>
      </c>
      <c r="J18" s="506">
        <f>'Plazas Autorizadas tipología'!J18</f>
        <v>15</v>
      </c>
      <c r="K18" s="505">
        <f>J18/$J$39</f>
        <v>3.1712473572938688E-2</v>
      </c>
      <c r="L18" s="506">
        <f>'Plazas Autorizadas tipología'!L18</f>
        <v>33</v>
      </c>
      <c r="M18" s="507">
        <f t="shared" si="0"/>
        <v>4.252577319587629E-2</v>
      </c>
      <c r="N18" s="508"/>
      <c r="O18" s="508"/>
      <c r="P18" s="508"/>
      <c r="Q18" s="508"/>
      <c r="R18" s="508"/>
    </row>
    <row r="19" spans="3:18">
      <c r="C19" s="509" t="s">
        <v>395</v>
      </c>
      <c r="D19" s="506">
        <f>'Plazas Autorizadas tipología'!D19</f>
        <v>80</v>
      </c>
      <c r="E19" s="505">
        <f t="shared" si="1"/>
        <v>5.9565469897100655E-4</v>
      </c>
      <c r="F19" s="506">
        <f>'Plazas Autorizadas tipología'!F19</f>
        <v>0</v>
      </c>
      <c r="G19" s="506">
        <f>'Plazas Autorizadas tipología'!H19</f>
        <v>0</v>
      </c>
      <c r="H19" s="506">
        <f>'Plazas Autorizadas tipología'!H19</f>
        <v>0</v>
      </c>
      <c r="I19" s="510" t="s">
        <v>191</v>
      </c>
      <c r="J19" s="506">
        <f>'Plazas Autorizadas tipología'!J19</f>
        <v>65</v>
      </c>
      <c r="K19" s="505">
        <f>J19/$J$39</f>
        <v>0.13742071881606766</v>
      </c>
      <c r="L19" s="506">
        <f>'Plazas Autorizadas tipología'!L19</f>
        <v>15</v>
      </c>
      <c r="M19" s="507">
        <f t="shared" si="0"/>
        <v>1.9329896907216496E-2</v>
      </c>
      <c r="N19" s="508"/>
      <c r="O19" s="508"/>
      <c r="P19" s="508"/>
      <c r="Q19" s="508"/>
      <c r="R19" s="508"/>
    </row>
    <row r="20" spans="3:18">
      <c r="C20" s="509" t="s">
        <v>396</v>
      </c>
      <c r="D20" s="506">
        <f>'Plazas Autorizadas tipología'!D20</f>
        <v>97</v>
      </c>
      <c r="E20" s="505">
        <f t="shared" si="1"/>
        <v>7.222313225023454E-4</v>
      </c>
      <c r="F20" s="506">
        <f>'Plazas Autorizadas tipología'!F20</f>
        <v>0</v>
      </c>
      <c r="G20" s="506">
        <f>'Plazas Autorizadas tipología'!H20</f>
        <v>0</v>
      </c>
      <c r="H20" s="506">
        <f>'Plazas Autorizadas tipología'!H20</f>
        <v>0</v>
      </c>
      <c r="I20" s="510" t="s">
        <v>191</v>
      </c>
      <c r="J20" s="506">
        <f>'Plazas Autorizadas tipología'!J20</f>
        <v>0</v>
      </c>
      <c r="K20" s="510" t="s">
        <v>191</v>
      </c>
      <c r="L20" s="506">
        <f>'Plazas Autorizadas tipología'!L20</f>
        <v>97</v>
      </c>
      <c r="M20" s="507">
        <f t="shared" si="0"/>
        <v>0.125</v>
      </c>
      <c r="N20" s="508"/>
      <c r="O20" s="508"/>
      <c r="P20" s="508"/>
      <c r="Q20" s="508"/>
      <c r="R20" s="508"/>
    </row>
    <row r="21" spans="3:18">
      <c r="C21" s="509" t="s">
        <v>397</v>
      </c>
      <c r="D21" s="506">
        <f>'Plazas Autorizadas tipología'!D21</f>
        <v>1173</v>
      </c>
      <c r="E21" s="505">
        <f t="shared" si="1"/>
        <v>8.7337870236623826E-3</v>
      </c>
      <c r="F21" s="506">
        <f>'Plazas Autorizadas tipología'!F21</f>
        <v>689</v>
      </c>
      <c r="G21" s="505">
        <f t="shared" si="2"/>
        <v>8.4029513994755781E-3</v>
      </c>
      <c r="H21" s="506">
        <f>'Plazas Autorizadas tipología'!H21</f>
        <v>414</v>
      </c>
      <c r="I21" s="505">
        <f t="shared" si="3"/>
        <v>8.1077905291606286E-3</v>
      </c>
      <c r="J21" s="506">
        <f>'Plazas Autorizadas tipología'!J21</f>
        <v>22</v>
      </c>
      <c r="K21" s="505">
        <f>J21/$J$39</f>
        <v>4.6511627906976744E-2</v>
      </c>
      <c r="L21" s="506">
        <f>'Plazas Autorizadas tipología'!L21</f>
        <v>48</v>
      </c>
      <c r="M21" s="507">
        <f t="shared" si="0"/>
        <v>6.1855670103092786E-2</v>
      </c>
      <c r="N21" s="508"/>
      <c r="O21" s="508"/>
      <c r="P21" s="508"/>
      <c r="Q21" s="508"/>
      <c r="R21" s="508"/>
    </row>
    <row r="22" spans="3:18">
      <c r="C22" s="509" t="s">
        <v>398</v>
      </c>
      <c r="D22" s="506">
        <f>'Plazas Autorizadas tipología'!D22</f>
        <v>24</v>
      </c>
      <c r="E22" s="505">
        <f t="shared" si="1"/>
        <v>1.7869640969130196E-4</v>
      </c>
      <c r="F22" s="506">
        <f>'Plazas Autorizadas tipología'!F22</f>
        <v>0</v>
      </c>
      <c r="G22" s="506">
        <f>'Plazas Autorizadas tipología'!H22</f>
        <v>0</v>
      </c>
      <c r="H22" s="506">
        <f>'Plazas Autorizadas tipología'!H22</f>
        <v>0</v>
      </c>
      <c r="I22" s="510" t="s">
        <v>191</v>
      </c>
      <c r="J22" s="506">
        <f>'Plazas Autorizadas tipología'!J22</f>
        <v>0</v>
      </c>
      <c r="K22" s="510" t="s">
        <v>191</v>
      </c>
      <c r="L22" s="506">
        <f>'Plazas Autorizadas tipología'!L22</f>
        <v>24</v>
      </c>
      <c r="M22" s="507">
        <f t="shared" si="0"/>
        <v>3.0927835051546393E-2</v>
      </c>
      <c r="N22" s="508"/>
      <c r="O22" s="508"/>
      <c r="P22" s="508"/>
      <c r="Q22" s="508"/>
      <c r="R22" s="508"/>
    </row>
    <row r="23" spans="3:18">
      <c r="C23" s="509" t="s">
        <v>399</v>
      </c>
      <c r="D23" s="506">
        <f>'Plazas Autorizadas tipología'!D23</f>
        <v>158</v>
      </c>
      <c r="E23" s="505">
        <f t="shared" si="1"/>
        <v>1.1764180304677377E-3</v>
      </c>
      <c r="F23" s="506">
        <f>'Plazas Autorizadas tipología'!F23</f>
        <v>67</v>
      </c>
      <c r="G23" s="505">
        <f t="shared" si="2"/>
        <v>8.1712299530459177E-4</v>
      </c>
      <c r="H23" s="506">
        <f>'Plazas Autorizadas tipología'!H23</f>
        <v>34</v>
      </c>
      <c r="I23" s="505">
        <f t="shared" si="3"/>
        <v>6.6585719321609021E-4</v>
      </c>
      <c r="J23" s="506">
        <f>'Plazas Autorizadas tipología'!J23</f>
        <v>28</v>
      </c>
      <c r="K23" s="505">
        <f>J23/$J$39</f>
        <v>5.9196617336152217E-2</v>
      </c>
      <c r="L23" s="506">
        <f>'Plazas Autorizadas tipología'!L23</f>
        <v>29</v>
      </c>
      <c r="M23" s="507">
        <f t="shared" si="0"/>
        <v>3.7371134020618556E-2</v>
      </c>
      <c r="N23" s="508"/>
      <c r="O23" s="508"/>
      <c r="P23" s="508"/>
      <c r="Q23" s="508"/>
      <c r="R23" s="508"/>
    </row>
    <row r="24" spans="3:18">
      <c r="C24" s="509" t="s">
        <v>400</v>
      </c>
      <c r="D24" s="506">
        <f>'Plazas Autorizadas tipología'!D24</f>
        <v>22968</v>
      </c>
      <c r="E24" s="505">
        <f t="shared" si="1"/>
        <v>0.17101246407457596</v>
      </c>
      <c r="F24" s="506">
        <f>'Plazas Autorizadas tipología'!F24</f>
        <v>16191</v>
      </c>
      <c r="G24" s="505">
        <f t="shared" si="2"/>
        <v>0.19746325995487529</v>
      </c>
      <c r="H24" s="506">
        <f>'Plazas Autorizadas tipología'!H24</f>
        <v>6777</v>
      </c>
      <c r="I24" s="505">
        <f t="shared" si="3"/>
        <v>0.13272100583604246</v>
      </c>
      <c r="J24" s="506">
        <f>'Plazas Autorizadas tipología'!J24</f>
        <v>0</v>
      </c>
      <c r="K24" s="510" t="s">
        <v>191</v>
      </c>
      <c r="L24" s="506">
        <f>'Plazas Autorizadas tipología'!L24</f>
        <v>0</v>
      </c>
      <c r="M24" s="511" t="s">
        <v>191</v>
      </c>
      <c r="N24" s="508"/>
      <c r="O24" s="508"/>
      <c r="P24" s="508"/>
      <c r="Q24" s="508"/>
      <c r="R24" s="508"/>
    </row>
    <row r="25" spans="3:18">
      <c r="C25" s="509" t="s">
        <v>401</v>
      </c>
      <c r="D25" s="506">
        <f>'Plazas Autorizadas tipología'!D25</f>
        <v>1880</v>
      </c>
      <c r="E25" s="505">
        <f t="shared" si="1"/>
        <v>1.3997885425818653E-2</v>
      </c>
      <c r="F25" s="506">
        <f>'Plazas Autorizadas tipología'!F25</f>
        <v>1355</v>
      </c>
      <c r="G25" s="505">
        <f t="shared" si="2"/>
        <v>1.652539789011525E-2</v>
      </c>
      <c r="H25" s="506">
        <f>'Plazas Autorizadas tipología'!H25</f>
        <v>342</v>
      </c>
      <c r="I25" s="505">
        <f t="shared" si="3"/>
        <v>6.6977400023500843E-3</v>
      </c>
      <c r="J25" s="506">
        <f>'Plazas Autorizadas tipología'!J25</f>
        <v>90</v>
      </c>
      <c r="K25" s="505">
        <f>J25/$J$39</f>
        <v>0.19027484143763213</v>
      </c>
      <c r="L25" s="506">
        <f>'Plazas Autorizadas tipología'!L25</f>
        <v>93</v>
      </c>
      <c r="M25" s="507">
        <f>L25/$L$39</f>
        <v>0.11984536082474227</v>
      </c>
      <c r="N25" s="508"/>
      <c r="O25" s="508"/>
      <c r="P25" s="508"/>
      <c r="Q25" s="508"/>
      <c r="R25" s="508"/>
    </row>
    <row r="26" spans="3:18">
      <c r="C26" s="509" t="s">
        <v>402</v>
      </c>
      <c r="D26" s="506">
        <f>'Plazas Autorizadas tipología'!D26</f>
        <v>77</v>
      </c>
      <c r="E26" s="505">
        <f t="shared" si="1"/>
        <v>5.7331764775959374E-4</v>
      </c>
      <c r="F26" s="506">
        <f>'Plazas Autorizadas tipología'!F26</f>
        <v>21</v>
      </c>
      <c r="G26" s="505">
        <f t="shared" si="2"/>
        <v>2.5611317763278249E-4</v>
      </c>
      <c r="H26" s="506">
        <f>'Plazas Autorizadas tipología'!H26</f>
        <v>7</v>
      </c>
      <c r="I26" s="505">
        <f t="shared" si="3"/>
        <v>1.3708824566213622E-4</v>
      </c>
      <c r="J26" s="506">
        <f>'Plazas Autorizadas tipología'!J26</f>
        <v>20</v>
      </c>
      <c r="K26" s="505">
        <f>J26/$J$39</f>
        <v>4.2283298097251586E-2</v>
      </c>
      <c r="L26" s="506">
        <f>'Plazas Autorizadas tipología'!L26</f>
        <v>29</v>
      </c>
      <c r="M26" s="507">
        <f>L26/$L$39</f>
        <v>3.7371134020618556E-2</v>
      </c>
      <c r="N26" s="508"/>
      <c r="O26" s="508"/>
      <c r="P26" s="508"/>
      <c r="Q26" s="508"/>
      <c r="R26" s="508"/>
    </row>
    <row r="27" spans="3:18">
      <c r="C27" s="509" t="s">
        <v>403</v>
      </c>
      <c r="D27" s="506">
        <f>'Plazas Autorizadas tipología'!D27</f>
        <v>23</v>
      </c>
      <c r="E27" s="505">
        <f t="shared" si="1"/>
        <v>1.7125072595416437E-4</v>
      </c>
      <c r="F27" s="506">
        <f>'Plazas Autorizadas tipología'!F27</f>
        <v>0</v>
      </c>
      <c r="G27" s="506">
        <f>'Plazas Autorizadas tipología'!H27</f>
        <v>0</v>
      </c>
      <c r="H27" s="506">
        <f>'Plazas Autorizadas tipología'!H27</f>
        <v>0</v>
      </c>
      <c r="I27" s="510" t="s">
        <v>191</v>
      </c>
      <c r="J27" s="506">
        <f>'Plazas Autorizadas tipología'!J27</f>
        <v>16</v>
      </c>
      <c r="K27" s="505">
        <f>J27/$J$39</f>
        <v>3.382663847780127E-2</v>
      </c>
      <c r="L27" s="506">
        <f>'Plazas Autorizadas tipología'!L27</f>
        <v>7</v>
      </c>
      <c r="M27" s="507">
        <f>L27/$L$39</f>
        <v>9.0206185567010301E-3</v>
      </c>
      <c r="N27" s="508"/>
      <c r="O27" s="508"/>
      <c r="P27" s="508"/>
      <c r="Q27" s="508"/>
      <c r="R27" s="508"/>
    </row>
    <row r="28" spans="3:18">
      <c r="C28" s="509" t="s">
        <v>404</v>
      </c>
      <c r="D28" s="506">
        <f>'Plazas Autorizadas tipología'!D28</f>
        <v>4538</v>
      </c>
      <c r="E28" s="505">
        <f t="shared" si="1"/>
        <v>3.3788512799130345E-2</v>
      </c>
      <c r="F28" s="506">
        <f>'Plazas Autorizadas tipología'!F28</f>
        <v>1688</v>
      </c>
      <c r="G28" s="505">
        <f t="shared" si="2"/>
        <v>2.0586621135435086E-2</v>
      </c>
      <c r="H28" s="506">
        <f>'Plazas Autorizadas tipología'!H28</f>
        <v>2790</v>
      </c>
      <c r="I28" s="505">
        <f t="shared" si="3"/>
        <v>5.4639457913908583E-2</v>
      </c>
      <c r="J28" s="506">
        <f>'Plazas Autorizadas tipología'!J28</f>
        <v>32</v>
      </c>
      <c r="K28" s="510" t="s">
        <v>191</v>
      </c>
      <c r="L28" s="506">
        <f>'Plazas Autorizadas tipología'!L28</f>
        <v>28</v>
      </c>
      <c r="M28" s="507">
        <f>L28/$L$39</f>
        <v>3.608247422680412E-2</v>
      </c>
      <c r="N28" s="508"/>
      <c r="O28" s="508"/>
      <c r="P28" s="508"/>
      <c r="Q28" s="508"/>
      <c r="R28" s="508"/>
    </row>
    <row r="29" spans="3:18">
      <c r="C29" s="509" t="s">
        <v>405</v>
      </c>
      <c r="D29" s="506">
        <f>'Plazas Autorizadas tipología'!D29</f>
        <v>2687</v>
      </c>
      <c r="E29" s="505">
        <f t="shared" si="1"/>
        <v>2.000655220168868E-2</v>
      </c>
      <c r="F29" s="506">
        <f>'Plazas Autorizadas tipología'!F29</f>
        <v>2673</v>
      </c>
      <c r="G29" s="505">
        <f t="shared" si="2"/>
        <v>3.2599548752972746E-2</v>
      </c>
      <c r="H29" s="506">
        <f>'Plazas Autorizadas tipología'!H29</f>
        <v>6</v>
      </c>
      <c r="I29" s="505">
        <f t="shared" si="3"/>
        <v>1.1750421056754534E-4</v>
      </c>
      <c r="J29" s="506">
        <f>'Plazas Autorizadas tipología'!J29</f>
        <v>0</v>
      </c>
      <c r="K29" s="510" t="s">
        <v>191</v>
      </c>
      <c r="L29" s="506">
        <f>'Plazas Autorizadas tipología'!L29</f>
        <v>8</v>
      </c>
      <c r="M29" s="507">
        <f>L29/$L$39</f>
        <v>1.0309278350515464E-2</v>
      </c>
      <c r="N29" s="508"/>
      <c r="O29" s="508"/>
      <c r="P29" s="508"/>
      <c r="Q29" s="508"/>
      <c r="R29" s="508"/>
    </row>
    <row r="30" spans="3:18">
      <c r="C30" s="509" t="s">
        <v>406</v>
      </c>
      <c r="D30" s="506">
        <f>'Plazas Autorizadas tipología'!D30</f>
        <v>810</v>
      </c>
      <c r="E30" s="505">
        <f t="shared" si="1"/>
        <v>6.0310038270814407E-3</v>
      </c>
      <c r="F30" s="506">
        <f>'Plazas Autorizadas tipología'!F30</f>
        <v>804</v>
      </c>
      <c r="G30" s="505">
        <f t="shared" si="2"/>
        <v>9.8054759436551012E-3</v>
      </c>
      <c r="H30" s="506">
        <f>'Plazas Autorizadas tipología'!H30</f>
        <v>6</v>
      </c>
      <c r="I30" s="505">
        <f t="shared" si="3"/>
        <v>1.1750421056754534E-4</v>
      </c>
      <c r="J30" s="506">
        <f>'Plazas Autorizadas tipología'!J30</f>
        <v>0</v>
      </c>
      <c r="K30" s="510" t="s">
        <v>191</v>
      </c>
      <c r="L30" s="506">
        <f>'Plazas Autorizadas tipología'!L30</f>
        <v>0</v>
      </c>
      <c r="M30" s="511" t="s">
        <v>191</v>
      </c>
      <c r="N30" s="508"/>
      <c r="O30" s="508"/>
      <c r="P30" s="508"/>
      <c r="Q30" s="508"/>
      <c r="R30" s="508"/>
    </row>
    <row r="31" spans="3:18">
      <c r="C31" s="509" t="s">
        <v>407</v>
      </c>
      <c r="D31" s="506">
        <f>'Plazas Autorizadas tipología'!D31</f>
        <v>7277</v>
      </c>
      <c r="E31" s="505">
        <f t="shared" si="1"/>
        <v>5.4182240555150182E-2</v>
      </c>
      <c r="F31" s="506">
        <f>'Plazas Autorizadas tipología'!F31</f>
        <v>3635</v>
      </c>
      <c r="G31" s="505">
        <f t="shared" si="2"/>
        <v>4.4331971461674495E-2</v>
      </c>
      <c r="H31" s="506">
        <f>'Plazas Autorizadas tipología'!H31</f>
        <v>3642</v>
      </c>
      <c r="I31" s="505">
        <f t="shared" si="3"/>
        <v>7.1325055814500021E-2</v>
      </c>
      <c r="J31" s="506">
        <f>'Plazas Autorizadas tipología'!J31</f>
        <v>0</v>
      </c>
      <c r="K31" s="510" t="s">
        <v>191</v>
      </c>
      <c r="L31" s="506">
        <f>'Plazas Autorizadas tipología'!L31</f>
        <v>0</v>
      </c>
      <c r="M31" s="511" t="s">
        <v>191</v>
      </c>
      <c r="N31" s="508"/>
      <c r="O31" s="508"/>
      <c r="P31" s="508"/>
      <c r="Q31" s="508"/>
      <c r="R31" s="508"/>
    </row>
    <row r="32" spans="3:18">
      <c r="C32" s="509" t="s">
        <v>408</v>
      </c>
      <c r="D32" s="506">
        <f>'Plazas Autorizadas tipología'!D32</f>
        <v>18</v>
      </c>
      <c r="E32" s="505">
        <f t="shared" si="1"/>
        <v>1.3402230726847648E-4</v>
      </c>
      <c r="F32" s="506">
        <f>'Plazas Autorizadas tipología'!F32</f>
        <v>14</v>
      </c>
      <c r="G32" s="505">
        <f t="shared" si="2"/>
        <v>1.7074211842185499E-4</v>
      </c>
      <c r="H32" s="506">
        <f>'Plazas Autorizadas tipología'!H32</f>
        <v>0</v>
      </c>
      <c r="I32" s="510" t="s">
        <v>191</v>
      </c>
      <c r="J32" s="506">
        <f>'Plazas Autorizadas tipología'!J32</f>
        <v>0</v>
      </c>
      <c r="K32" s="510" t="s">
        <v>191</v>
      </c>
      <c r="L32" s="506">
        <f>'Plazas Autorizadas tipología'!L32</f>
        <v>4</v>
      </c>
      <c r="M32" s="507">
        <f>L32/$L$39</f>
        <v>5.1546391752577319E-3</v>
      </c>
      <c r="N32" s="508"/>
      <c r="O32" s="508"/>
      <c r="P32" s="508"/>
      <c r="Q32" s="508"/>
      <c r="R32" s="508"/>
    </row>
    <row r="33" spans="3:18">
      <c r="C33" s="509" t="s">
        <v>409</v>
      </c>
      <c r="D33" s="506">
        <f>'Plazas Autorizadas tipología'!D33</f>
        <v>143</v>
      </c>
      <c r="E33" s="505">
        <f t="shared" si="1"/>
        <v>1.0647327744106741E-3</v>
      </c>
      <c r="F33" s="506">
        <f>'Plazas Autorizadas tipología'!F33</f>
        <v>98</v>
      </c>
      <c r="G33" s="506">
        <f>'Plazas Autorizadas tipología'!H33</f>
        <v>10</v>
      </c>
      <c r="H33" s="506">
        <f>'Plazas Autorizadas tipología'!H33</f>
        <v>10</v>
      </c>
      <c r="I33" s="505">
        <f t="shared" si="3"/>
        <v>1.9584035094590888E-4</v>
      </c>
      <c r="J33" s="506">
        <f>'Plazas Autorizadas tipología'!J33</f>
        <v>24</v>
      </c>
      <c r="K33" s="510" t="s">
        <v>191</v>
      </c>
      <c r="L33" s="506">
        <f>'Plazas Autorizadas tipología'!L33</f>
        <v>11</v>
      </c>
      <c r="M33" s="511" t="s">
        <v>191</v>
      </c>
      <c r="N33" s="508"/>
      <c r="O33" s="508"/>
      <c r="P33" s="508"/>
      <c r="Q33" s="508"/>
      <c r="R33" s="508"/>
    </row>
    <row r="34" spans="3:18">
      <c r="C34" s="509" t="s">
        <v>410</v>
      </c>
      <c r="D34" s="506">
        <f>'Plazas Autorizadas tipología'!D34</f>
        <v>296</v>
      </c>
      <c r="E34" s="505">
        <f t="shared" si="1"/>
        <v>2.2039223861927242E-3</v>
      </c>
      <c r="F34" s="506">
        <f>'Plazas Autorizadas tipología'!F34</f>
        <v>0</v>
      </c>
      <c r="G34" s="506">
        <f>'Plazas Autorizadas tipología'!H34</f>
        <v>272</v>
      </c>
      <c r="H34" s="506">
        <f>'Plazas Autorizadas tipología'!H34</f>
        <v>272</v>
      </c>
      <c r="I34" s="505">
        <f t="shared" si="3"/>
        <v>5.3268575457287217E-3</v>
      </c>
      <c r="J34" s="506">
        <f>'Plazas Autorizadas tipología'!J34</f>
        <v>0</v>
      </c>
      <c r="K34" s="510" t="s">
        <v>191</v>
      </c>
      <c r="L34" s="506">
        <f>'Plazas Autorizadas tipología'!L34</f>
        <v>24</v>
      </c>
      <c r="M34" s="507">
        <f>L34/$L$39</f>
        <v>3.0927835051546393E-2</v>
      </c>
      <c r="N34" s="508"/>
      <c r="O34" s="508"/>
      <c r="P34" s="508"/>
      <c r="Q34" s="508"/>
      <c r="R34" s="508"/>
    </row>
    <row r="35" spans="3:18">
      <c r="C35" s="509" t="s">
        <v>411</v>
      </c>
      <c r="D35" s="506">
        <f>'Plazas Autorizadas tipología'!D35</f>
        <v>24</v>
      </c>
      <c r="E35" s="505">
        <f t="shared" si="1"/>
        <v>1.7869640969130196E-4</v>
      </c>
      <c r="F35" s="506">
        <f>'Plazas Autorizadas tipología'!F35</f>
        <v>0</v>
      </c>
      <c r="G35" s="506">
        <f>'Plazas Autorizadas tipología'!H35</f>
        <v>0</v>
      </c>
      <c r="H35" s="506">
        <f>'Plazas Autorizadas tipología'!H35</f>
        <v>0</v>
      </c>
      <c r="I35" s="510" t="s">
        <v>191</v>
      </c>
      <c r="J35" s="506">
        <f>'Plazas Autorizadas tipología'!J35</f>
        <v>21</v>
      </c>
      <c r="K35" s="505">
        <f>J35/$J$39</f>
        <v>4.4397463002114168E-2</v>
      </c>
      <c r="L35" s="506">
        <f>'Plazas Autorizadas tipología'!L35</f>
        <v>3</v>
      </c>
      <c r="M35" s="511" t="s">
        <v>191</v>
      </c>
      <c r="N35" s="508"/>
      <c r="O35" s="508"/>
      <c r="P35" s="508"/>
      <c r="Q35" s="508"/>
      <c r="R35" s="508"/>
    </row>
    <row r="36" spans="3:18">
      <c r="C36" s="509" t="s">
        <v>412</v>
      </c>
      <c r="D36" s="506">
        <f>'Plazas Autorizadas tipología'!D36</f>
        <v>16</v>
      </c>
      <c r="E36" s="505">
        <f t="shared" si="1"/>
        <v>1.191309397942013E-4</v>
      </c>
      <c r="F36" s="506">
        <f>'Plazas Autorizadas tipología'!F36</f>
        <v>0</v>
      </c>
      <c r="G36" s="506">
        <f>'Plazas Autorizadas tipología'!H36</f>
        <v>7</v>
      </c>
      <c r="H36" s="506">
        <f>'Plazas Autorizadas tipología'!H36</f>
        <v>7</v>
      </c>
      <c r="I36" s="505">
        <f t="shared" si="3"/>
        <v>1.3708824566213622E-4</v>
      </c>
      <c r="J36" s="506">
        <f>'Plazas Autorizadas tipología'!J36</f>
        <v>0</v>
      </c>
      <c r="K36" s="510" t="s">
        <v>191</v>
      </c>
      <c r="L36" s="506">
        <f>'Plazas Autorizadas tipología'!L36</f>
        <v>9</v>
      </c>
      <c r="M36" s="507">
        <f>L36/$L$39</f>
        <v>1.1597938144329897E-2</v>
      </c>
      <c r="N36" s="508"/>
      <c r="O36" s="508"/>
      <c r="P36" s="508"/>
      <c r="Q36" s="508"/>
      <c r="R36" s="508"/>
    </row>
    <row r="37" spans="3:18">
      <c r="C37" s="509" t="s">
        <v>413</v>
      </c>
      <c r="D37" s="506">
        <f>'Plazas Autorizadas tipología'!D37</f>
        <v>12</v>
      </c>
      <c r="E37" s="505">
        <f t="shared" si="1"/>
        <v>8.934820484565098E-5</v>
      </c>
      <c r="F37" s="506">
        <f>'Plazas Autorizadas tipología'!F37</f>
        <v>0</v>
      </c>
      <c r="G37" s="506">
        <f>'Plazas Autorizadas tipología'!H37</f>
        <v>0</v>
      </c>
      <c r="H37" s="506">
        <f>'Plazas Autorizadas tipología'!H37</f>
        <v>0</v>
      </c>
      <c r="I37" s="510" t="s">
        <v>191</v>
      </c>
      <c r="J37" s="506">
        <f>'Plazas Autorizadas tipología'!J37</f>
        <v>0</v>
      </c>
      <c r="K37" s="510" t="s">
        <v>191</v>
      </c>
      <c r="L37" s="506">
        <f>'Plazas Autorizadas tipología'!L37</f>
        <v>12</v>
      </c>
      <c r="M37" s="507">
        <f>L37/$L$39</f>
        <v>1.5463917525773196E-2</v>
      </c>
      <c r="N37" s="508"/>
      <c r="O37" s="508"/>
      <c r="P37" s="508"/>
      <c r="Q37" s="508"/>
      <c r="R37" s="508"/>
    </row>
    <row r="38" spans="3:18">
      <c r="C38" s="509" t="s">
        <v>414</v>
      </c>
      <c r="D38" s="506">
        <f>'Plazas Autorizadas tipología'!D38</f>
        <v>157</v>
      </c>
      <c r="E38" s="505">
        <f t="shared" si="1"/>
        <v>1.1689723467306003E-3</v>
      </c>
      <c r="F38" s="506">
        <f>'Plazas Autorizadas tipología'!F38</f>
        <v>97</v>
      </c>
      <c r="G38" s="505">
        <f t="shared" si="2"/>
        <v>1.1829989633514238E-3</v>
      </c>
      <c r="H38" s="506">
        <f>'Plazas Autorizadas tipología'!H38</f>
        <v>6</v>
      </c>
      <c r="I38" s="505">
        <f t="shared" si="3"/>
        <v>1.1750421056754534E-4</v>
      </c>
      <c r="J38" s="506">
        <f>'Plazas Autorizadas tipología'!J38</f>
        <v>40</v>
      </c>
      <c r="K38" s="505">
        <f>J38/$J$39</f>
        <v>8.4566596194503171E-2</v>
      </c>
      <c r="L38" s="506">
        <f>'Plazas Autorizadas tipología'!L38</f>
        <v>14</v>
      </c>
      <c r="M38" s="507">
        <f>L38/$L$39</f>
        <v>1.804123711340206E-2</v>
      </c>
      <c r="N38" s="508"/>
      <c r="O38" s="508"/>
      <c r="P38" s="508"/>
      <c r="Q38" s="508"/>
      <c r="R38" s="508"/>
    </row>
    <row r="39" spans="3:18">
      <c r="C39" s="512" t="s">
        <v>415</v>
      </c>
      <c r="D39" s="513">
        <f>'Plazas Autorizadas tipología'!D39</f>
        <v>134306</v>
      </c>
      <c r="E39" s="514">
        <f t="shared" si="1"/>
        <v>1</v>
      </c>
      <c r="F39" s="513">
        <f>'Plazas Autorizadas tipología'!F39</f>
        <v>81995</v>
      </c>
      <c r="G39" s="515">
        <f t="shared" si="2"/>
        <v>1</v>
      </c>
      <c r="H39" s="513">
        <f>'Plazas Autorizadas tipología'!H39</f>
        <v>51062</v>
      </c>
      <c r="I39" s="515">
        <f t="shared" si="3"/>
        <v>1</v>
      </c>
      <c r="J39" s="513">
        <f>'Plazas Autorizadas tipología'!J39</f>
        <v>473</v>
      </c>
      <c r="K39" s="515">
        <f>J39/$J$39</f>
        <v>1</v>
      </c>
      <c r="L39" s="513">
        <f>'Plazas Autorizadas tipología'!L39</f>
        <v>776</v>
      </c>
      <c r="M39" s="516">
        <f>L39/$L$39</f>
        <v>1</v>
      </c>
    </row>
    <row r="40" spans="3:18" ht="21.75" customHeight="1">
      <c r="C40" s="697" t="s">
        <v>416</v>
      </c>
      <c r="D40" s="698"/>
      <c r="E40" s="699"/>
      <c r="F40" s="698"/>
      <c r="G40" s="699"/>
      <c r="H40" s="699"/>
      <c r="I40" s="699"/>
      <c r="J40" s="699"/>
      <c r="K40" s="699"/>
      <c r="L40" s="699"/>
      <c r="M40" s="700"/>
    </row>
    <row r="41" spans="3:18">
      <c r="C41" s="517" t="s">
        <v>417</v>
      </c>
    </row>
  </sheetData>
  <mergeCells count="8">
    <mergeCell ref="C40:M40"/>
    <mergeCell ref="C5:M5"/>
    <mergeCell ref="C6:C7"/>
    <mergeCell ref="D6:E6"/>
    <mergeCell ref="F6:G6"/>
    <mergeCell ref="H6:I6"/>
    <mergeCell ref="J6:K6"/>
    <mergeCell ref="L6:M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colBreaks count="1" manualBreakCount="1">
    <brk id="13" max="39" man="1"/>
  </colBreaks>
  <ignoredErrors>
    <ignoredError sqref="G9:I39" formula="1"/>
  </ignoredErrors>
  <drawing r:id="rId2"/>
  <legacyDrawingHF r:id="rId3"/>
</worksheet>
</file>

<file path=xl/worksheets/sheet92.xml><?xml version="1.0" encoding="utf-8"?>
<worksheet xmlns="http://schemas.openxmlformats.org/spreadsheetml/2006/main" xmlns:r="http://schemas.openxmlformats.org/officeDocument/2006/relationships">
  <sheetPr codeName="Hoja42">
    <tabColor rgb="FF000099"/>
    <pageSetUpPr autoPageBreaks="0" fitToPage="1"/>
  </sheetPr>
  <dimension ref="C6:K63"/>
  <sheetViews>
    <sheetView showGridLines="0" showRowColHeaders="0" showOutlineSymbols="0" zoomScaleNormal="100" workbookViewId="0">
      <selection activeCell="K34" sqref="K34"/>
    </sheetView>
  </sheetViews>
  <sheetFormatPr baseColWidth="10" defaultColWidth="16.5703125" defaultRowHeight="12.75"/>
  <cols>
    <col min="1" max="2" width="14.28515625" style="484" customWidth="1"/>
    <col min="3" max="3" width="25.7109375" style="484" customWidth="1"/>
    <col min="4" max="5" width="13.7109375" style="484" customWidth="1"/>
    <col min="6" max="6" width="9.7109375" style="484" customWidth="1"/>
    <col min="7" max="7" width="25.7109375" style="484" customWidth="1"/>
    <col min="8" max="9" width="13.7109375" style="484" customWidth="1"/>
    <col min="10" max="256" width="16.5703125" style="484"/>
    <col min="257" max="258" width="14.28515625" style="484" customWidth="1"/>
    <col min="259" max="259" width="25.7109375" style="484" customWidth="1"/>
    <col min="260" max="260" width="13.85546875" style="484" customWidth="1"/>
    <col min="261" max="261" width="13.7109375" style="484" customWidth="1"/>
    <col min="262" max="264" width="9.7109375" style="484" customWidth="1"/>
    <col min="265" max="512" width="16.5703125" style="484"/>
    <col min="513" max="514" width="14.28515625" style="484" customWidth="1"/>
    <col min="515" max="515" width="25.7109375" style="484" customWidth="1"/>
    <col min="516" max="516" width="13.85546875" style="484" customWidth="1"/>
    <col min="517" max="517" width="13.7109375" style="484" customWidth="1"/>
    <col min="518" max="520" width="9.7109375" style="484" customWidth="1"/>
    <col min="521" max="768" width="16.5703125" style="484"/>
    <col min="769" max="770" width="14.28515625" style="484" customWidth="1"/>
    <col min="771" max="771" width="25.7109375" style="484" customWidth="1"/>
    <col min="772" max="772" width="13.85546875" style="484" customWidth="1"/>
    <col min="773" max="773" width="13.7109375" style="484" customWidth="1"/>
    <col min="774" max="776" width="9.7109375" style="484" customWidth="1"/>
    <col min="777" max="1024" width="16.5703125" style="484"/>
    <col min="1025" max="1026" width="14.28515625" style="484" customWidth="1"/>
    <col min="1027" max="1027" width="25.7109375" style="484" customWidth="1"/>
    <col min="1028" max="1028" width="13.85546875" style="484" customWidth="1"/>
    <col min="1029" max="1029" width="13.7109375" style="484" customWidth="1"/>
    <col min="1030" max="1032" width="9.7109375" style="484" customWidth="1"/>
    <col min="1033" max="1280" width="16.5703125" style="484"/>
    <col min="1281" max="1282" width="14.28515625" style="484" customWidth="1"/>
    <col min="1283" max="1283" width="25.7109375" style="484" customWidth="1"/>
    <col min="1284" max="1284" width="13.85546875" style="484" customWidth="1"/>
    <col min="1285" max="1285" width="13.7109375" style="484" customWidth="1"/>
    <col min="1286" max="1288" width="9.7109375" style="484" customWidth="1"/>
    <col min="1289" max="1536" width="16.5703125" style="484"/>
    <col min="1537" max="1538" width="14.28515625" style="484" customWidth="1"/>
    <col min="1539" max="1539" width="25.7109375" style="484" customWidth="1"/>
    <col min="1540" max="1540" width="13.85546875" style="484" customWidth="1"/>
    <col min="1541" max="1541" width="13.7109375" style="484" customWidth="1"/>
    <col min="1542" max="1544" width="9.7109375" style="484" customWidth="1"/>
    <col min="1545" max="1792" width="16.5703125" style="484"/>
    <col min="1793" max="1794" width="14.28515625" style="484" customWidth="1"/>
    <col min="1795" max="1795" width="25.7109375" style="484" customWidth="1"/>
    <col min="1796" max="1796" width="13.85546875" style="484" customWidth="1"/>
    <col min="1797" max="1797" width="13.7109375" style="484" customWidth="1"/>
    <col min="1798" max="1800" width="9.7109375" style="484" customWidth="1"/>
    <col min="1801" max="2048" width="16.5703125" style="484"/>
    <col min="2049" max="2050" width="14.28515625" style="484" customWidth="1"/>
    <col min="2051" max="2051" width="25.7109375" style="484" customWidth="1"/>
    <col min="2052" max="2052" width="13.85546875" style="484" customWidth="1"/>
    <col min="2053" max="2053" width="13.7109375" style="484" customWidth="1"/>
    <col min="2054" max="2056" width="9.7109375" style="484" customWidth="1"/>
    <col min="2057" max="2304" width="16.5703125" style="484"/>
    <col min="2305" max="2306" width="14.28515625" style="484" customWidth="1"/>
    <col min="2307" max="2307" width="25.7109375" style="484" customWidth="1"/>
    <col min="2308" max="2308" width="13.85546875" style="484" customWidth="1"/>
    <col min="2309" max="2309" width="13.7109375" style="484" customWidth="1"/>
    <col min="2310" max="2312" width="9.7109375" style="484" customWidth="1"/>
    <col min="2313" max="2560" width="16.5703125" style="484"/>
    <col min="2561" max="2562" width="14.28515625" style="484" customWidth="1"/>
    <col min="2563" max="2563" width="25.7109375" style="484" customWidth="1"/>
    <col min="2564" max="2564" width="13.85546875" style="484" customWidth="1"/>
    <col min="2565" max="2565" width="13.7109375" style="484" customWidth="1"/>
    <col min="2566" max="2568" width="9.7109375" style="484" customWidth="1"/>
    <col min="2569" max="2816" width="16.5703125" style="484"/>
    <col min="2817" max="2818" width="14.28515625" style="484" customWidth="1"/>
    <col min="2819" max="2819" width="25.7109375" style="484" customWidth="1"/>
    <col min="2820" max="2820" width="13.85546875" style="484" customWidth="1"/>
    <col min="2821" max="2821" width="13.7109375" style="484" customWidth="1"/>
    <col min="2822" max="2824" width="9.7109375" style="484" customWidth="1"/>
    <col min="2825" max="3072" width="16.5703125" style="484"/>
    <col min="3073" max="3074" width="14.28515625" style="484" customWidth="1"/>
    <col min="3075" max="3075" width="25.7109375" style="484" customWidth="1"/>
    <col min="3076" max="3076" width="13.85546875" style="484" customWidth="1"/>
    <col min="3077" max="3077" width="13.7109375" style="484" customWidth="1"/>
    <col min="3078" max="3080" width="9.7109375" style="484" customWidth="1"/>
    <col min="3081" max="3328" width="16.5703125" style="484"/>
    <col min="3329" max="3330" width="14.28515625" style="484" customWidth="1"/>
    <col min="3331" max="3331" width="25.7109375" style="484" customWidth="1"/>
    <col min="3332" max="3332" width="13.85546875" style="484" customWidth="1"/>
    <col min="3333" max="3333" width="13.7109375" style="484" customWidth="1"/>
    <col min="3334" max="3336" width="9.7109375" style="484" customWidth="1"/>
    <col min="3337" max="3584" width="16.5703125" style="484"/>
    <col min="3585" max="3586" width="14.28515625" style="484" customWidth="1"/>
    <col min="3587" max="3587" width="25.7109375" style="484" customWidth="1"/>
    <col min="3588" max="3588" width="13.85546875" style="484" customWidth="1"/>
    <col min="3589" max="3589" width="13.7109375" style="484" customWidth="1"/>
    <col min="3590" max="3592" width="9.7109375" style="484" customWidth="1"/>
    <col min="3593" max="3840" width="16.5703125" style="484"/>
    <col min="3841" max="3842" width="14.28515625" style="484" customWidth="1"/>
    <col min="3843" max="3843" width="25.7109375" style="484" customWidth="1"/>
    <col min="3844" max="3844" width="13.85546875" style="484" customWidth="1"/>
    <col min="3845" max="3845" width="13.7109375" style="484" customWidth="1"/>
    <col min="3846" max="3848" width="9.7109375" style="484" customWidth="1"/>
    <col min="3849" max="4096" width="16.5703125" style="484"/>
    <col min="4097" max="4098" width="14.28515625" style="484" customWidth="1"/>
    <col min="4099" max="4099" width="25.7109375" style="484" customWidth="1"/>
    <col min="4100" max="4100" width="13.85546875" style="484" customWidth="1"/>
    <col min="4101" max="4101" width="13.7109375" style="484" customWidth="1"/>
    <col min="4102" max="4104" width="9.7109375" style="484" customWidth="1"/>
    <col min="4105" max="4352" width="16.5703125" style="484"/>
    <col min="4353" max="4354" width="14.28515625" style="484" customWidth="1"/>
    <col min="4355" max="4355" width="25.7109375" style="484" customWidth="1"/>
    <col min="4356" max="4356" width="13.85546875" style="484" customWidth="1"/>
    <col min="4357" max="4357" width="13.7109375" style="484" customWidth="1"/>
    <col min="4358" max="4360" width="9.7109375" style="484" customWidth="1"/>
    <col min="4361" max="4608" width="16.5703125" style="484"/>
    <col min="4609" max="4610" width="14.28515625" style="484" customWidth="1"/>
    <col min="4611" max="4611" width="25.7109375" style="484" customWidth="1"/>
    <col min="4612" max="4612" width="13.85546875" style="484" customWidth="1"/>
    <col min="4613" max="4613" width="13.7109375" style="484" customWidth="1"/>
    <col min="4614" max="4616" width="9.7109375" style="484" customWidth="1"/>
    <col min="4617" max="4864" width="16.5703125" style="484"/>
    <col min="4865" max="4866" width="14.28515625" style="484" customWidth="1"/>
    <col min="4867" max="4867" width="25.7109375" style="484" customWidth="1"/>
    <col min="4868" max="4868" width="13.85546875" style="484" customWidth="1"/>
    <col min="4869" max="4869" width="13.7109375" style="484" customWidth="1"/>
    <col min="4870" max="4872" width="9.7109375" style="484" customWidth="1"/>
    <col min="4873" max="5120" width="16.5703125" style="484"/>
    <col min="5121" max="5122" width="14.28515625" style="484" customWidth="1"/>
    <col min="5123" max="5123" width="25.7109375" style="484" customWidth="1"/>
    <col min="5124" max="5124" width="13.85546875" style="484" customWidth="1"/>
    <col min="5125" max="5125" width="13.7109375" style="484" customWidth="1"/>
    <col min="5126" max="5128" width="9.7109375" style="484" customWidth="1"/>
    <col min="5129" max="5376" width="16.5703125" style="484"/>
    <col min="5377" max="5378" width="14.28515625" style="484" customWidth="1"/>
    <col min="5379" max="5379" width="25.7109375" style="484" customWidth="1"/>
    <col min="5380" max="5380" width="13.85546875" style="484" customWidth="1"/>
    <col min="5381" max="5381" width="13.7109375" style="484" customWidth="1"/>
    <col min="5382" max="5384" width="9.7109375" style="484" customWidth="1"/>
    <col min="5385" max="5632" width="16.5703125" style="484"/>
    <col min="5633" max="5634" width="14.28515625" style="484" customWidth="1"/>
    <col min="5635" max="5635" width="25.7109375" style="484" customWidth="1"/>
    <col min="5636" max="5636" width="13.85546875" style="484" customWidth="1"/>
    <col min="5637" max="5637" width="13.7109375" style="484" customWidth="1"/>
    <col min="5638" max="5640" width="9.7109375" style="484" customWidth="1"/>
    <col min="5641" max="5888" width="16.5703125" style="484"/>
    <col min="5889" max="5890" width="14.28515625" style="484" customWidth="1"/>
    <col min="5891" max="5891" width="25.7109375" style="484" customWidth="1"/>
    <col min="5892" max="5892" width="13.85546875" style="484" customWidth="1"/>
    <col min="5893" max="5893" width="13.7109375" style="484" customWidth="1"/>
    <col min="5894" max="5896" width="9.7109375" style="484" customWidth="1"/>
    <col min="5897" max="6144" width="16.5703125" style="484"/>
    <col min="6145" max="6146" width="14.28515625" style="484" customWidth="1"/>
    <col min="6147" max="6147" width="25.7109375" style="484" customWidth="1"/>
    <col min="6148" max="6148" width="13.85546875" style="484" customWidth="1"/>
    <col min="6149" max="6149" width="13.7109375" style="484" customWidth="1"/>
    <col min="6150" max="6152" width="9.7109375" style="484" customWidth="1"/>
    <col min="6153" max="6400" width="16.5703125" style="484"/>
    <col min="6401" max="6402" width="14.28515625" style="484" customWidth="1"/>
    <col min="6403" max="6403" width="25.7109375" style="484" customWidth="1"/>
    <col min="6404" max="6404" width="13.85546875" style="484" customWidth="1"/>
    <col min="6405" max="6405" width="13.7109375" style="484" customWidth="1"/>
    <col min="6406" max="6408" width="9.7109375" style="484" customWidth="1"/>
    <col min="6409" max="6656" width="16.5703125" style="484"/>
    <col min="6657" max="6658" width="14.28515625" style="484" customWidth="1"/>
    <col min="6659" max="6659" width="25.7109375" style="484" customWidth="1"/>
    <col min="6660" max="6660" width="13.85546875" style="484" customWidth="1"/>
    <col min="6661" max="6661" width="13.7109375" style="484" customWidth="1"/>
    <col min="6662" max="6664" width="9.7109375" style="484" customWidth="1"/>
    <col min="6665" max="6912" width="16.5703125" style="484"/>
    <col min="6913" max="6914" width="14.28515625" style="484" customWidth="1"/>
    <col min="6915" max="6915" width="25.7109375" style="484" customWidth="1"/>
    <col min="6916" max="6916" width="13.85546875" style="484" customWidth="1"/>
    <col min="6917" max="6917" width="13.7109375" style="484" customWidth="1"/>
    <col min="6918" max="6920" width="9.7109375" style="484" customWidth="1"/>
    <col min="6921" max="7168" width="16.5703125" style="484"/>
    <col min="7169" max="7170" width="14.28515625" style="484" customWidth="1"/>
    <col min="7171" max="7171" width="25.7109375" style="484" customWidth="1"/>
    <col min="7172" max="7172" width="13.85546875" style="484" customWidth="1"/>
    <col min="7173" max="7173" width="13.7109375" style="484" customWidth="1"/>
    <col min="7174" max="7176" width="9.7109375" style="484" customWidth="1"/>
    <col min="7177" max="7424" width="16.5703125" style="484"/>
    <col min="7425" max="7426" width="14.28515625" style="484" customWidth="1"/>
    <col min="7427" max="7427" width="25.7109375" style="484" customWidth="1"/>
    <col min="7428" max="7428" width="13.85546875" style="484" customWidth="1"/>
    <col min="7429" max="7429" width="13.7109375" style="484" customWidth="1"/>
    <col min="7430" max="7432" width="9.7109375" style="484" customWidth="1"/>
    <col min="7433" max="7680" width="16.5703125" style="484"/>
    <col min="7681" max="7682" width="14.28515625" style="484" customWidth="1"/>
    <col min="7683" max="7683" width="25.7109375" style="484" customWidth="1"/>
    <col min="7684" max="7684" width="13.85546875" style="484" customWidth="1"/>
    <col min="7685" max="7685" width="13.7109375" style="484" customWidth="1"/>
    <col min="7686" max="7688" width="9.7109375" style="484" customWidth="1"/>
    <col min="7689" max="7936" width="16.5703125" style="484"/>
    <col min="7937" max="7938" width="14.28515625" style="484" customWidth="1"/>
    <col min="7939" max="7939" width="25.7109375" style="484" customWidth="1"/>
    <col min="7940" max="7940" width="13.85546875" style="484" customWidth="1"/>
    <col min="7941" max="7941" width="13.7109375" style="484" customWidth="1"/>
    <col min="7942" max="7944" width="9.7109375" style="484" customWidth="1"/>
    <col min="7945" max="8192" width="16.5703125" style="484"/>
    <col min="8193" max="8194" width="14.28515625" style="484" customWidth="1"/>
    <col min="8195" max="8195" width="25.7109375" style="484" customWidth="1"/>
    <col min="8196" max="8196" width="13.85546875" style="484" customWidth="1"/>
    <col min="8197" max="8197" width="13.7109375" style="484" customWidth="1"/>
    <col min="8198" max="8200" width="9.7109375" style="484" customWidth="1"/>
    <col min="8201" max="8448" width="16.5703125" style="484"/>
    <col min="8449" max="8450" width="14.28515625" style="484" customWidth="1"/>
    <col min="8451" max="8451" width="25.7109375" style="484" customWidth="1"/>
    <col min="8452" max="8452" width="13.85546875" style="484" customWidth="1"/>
    <col min="8453" max="8453" width="13.7109375" style="484" customWidth="1"/>
    <col min="8454" max="8456" width="9.7109375" style="484" customWidth="1"/>
    <col min="8457" max="8704" width="16.5703125" style="484"/>
    <col min="8705" max="8706" width="14.28515625" style="484" customWidth="1"/>
    <col min="8707" max="8707" width="25.7109375" style="484" customWidth="1"/>
    <col min="8708" max="8708" width="13.85546875" style="484" customWidth="1"/>
    <col min="8709" max="8709" width="13.7109375" style="484" customWidth="1"/>
    <col min="8710" max="8712" width="9.7109375" style="484" customWidth="1"/>
    <col min="8713" max="8960" width="16.5703125" style="484"/>
    <col min="8961" max="8962" width="14.28515625" style="484" customWidth="1"/>
    <col min="8963" max="8963" width="25.7109375" style="484" customWidth="1"/>
    <col min="8964" max="8964" width="13.85546875" style="484" customWidth="1"/>
    <col min="8965" max="8965" width="13.7109375" style="484" customWidth="1"/>
    <col min="8966" max="8968" width="9.7109375" style="484" customWidth="1"/>
    <col min="8969" max="9216" width="16.5703125" style="484"/>
    <col min="9217" max="9218" width="14.28515625" style="484" customWidth="1"/>
    <col min="9219" max="9219" width="25.7109375" style="484" customWidth="1"/>
    <col min="9220" max="9220" width="13.85546875" style="484" customWidth="1"/>
    <col min="9221" max="9221" width="13.7109375" style="484" customWidth="1"/>
    <col min="9222" max="9224" width="9.7109375" style="484" customWidth="1"/>
    <col min="9225" max="9472" width="16.5703125" style="484"/>
    <col min="9473" max="9474" width="14.28515625" style="484" customWidth="1"/>
    <col min="9475" max="9475" width="25.7109375" style="484" customWidth="1"/>
    <col min="9476" max="9476" width="13.85546875" style="484" customWidth="1"/>
    <col min="9477" max="9477" width="13.7109375" style="484" customWidth="1"/>
    <col min="9478" max="9480" width="9.7109375" style="484" customWidth="1"/>
    <col min="9481" max="9728" width="16.5703125" style="484"/>
    <col min="9729" max="9730" width="14.28515625" style="484" customWidth="1"/>
    <col min="9731" max="9731" width="25.7109375" style="484" customWidth="1"/>
    <col min="9732" max="9732" width="13.85546875" style="484" customWidth="1"/>
    <col min="9733" max="9733" width="13.7109375" style="484" customWidth="1"/>
    <col min="9734" max="9736" width="9.7109375" style="484" customWidth="1"/>
    <col min="9737" max="9984" width="16.5703125" style="484"/>
    <col min="9985" max="9986" width="14.28515625" style="484" customWidth="1"/>
    <col min="9987" max="9987" width="25.7109375" style="484" customWidth="1"/>
    <col min="9988" max="9988" width="13.85546875" style="484" customWidth="1"/>
    <col min="9989" max="9989" width="13.7109375" style="484" customWidth="1"/>
    <col min="9990" max="9992" width="9.7109375" style="484" customWidth="1"/>
    <col min="9993" max="10240" width="16.5703125" style="484"/>
    <col min="10241" max="10242" width="14.28515625" style="484" customWidth="1"/>
    <col min="10243" max="10243" width="25.7109375" style="484" customWidth="1"/>
    <col min="10244" max="10244" width="13.85546875" style="484" customWidth="1"/>
    <col min="10245" max="10245" width="13.7109375" style="484" customWidth="1"/>
    <col min="10246" max="10248" width="9.7109375" style="484" customWidth="1"/>
    <col min="10249" max="10496" width="16.5703125" style="484"/>
    <col min="10497" max="10498" width="14.28515625" style="484" customWidth="1"/>
    <col min="10499" max="10499" width="25.7109375" style="484" customWidth="1"/>
    <col min="10500" max="10500" width="13.85546875" style="484" customWidth="1"/>
    <col min="10501" max="10501" width="13.7109375" style="484" customWidth="1"/>
    <col min="10502" max="10504" width="9.7109375" style="484" customWidth="1"/>
    <col min="10505" max="10752" width="16.5703125" style="484"/>
    <col min="10753" max="10754" width="14.28515625" style="484" customWidth="1"/>
    <col min="10755" max="10755" width="25.7109375" style="484" customWidth="1"/>
    <col min="10756" max="10756" width="13.85546875" style="484" customWidth="1"/>
    <col min="10757" max="10757" width="13.7109375" style="484" customWidth="1"/>
    <col min="10758" max="10760" width="9.7109375" style="484" customWidth="1"/>
    <col min="10761" max="11008" width="16.5703125" style="484"/>
    <col min="11009" max="11010" width="14.28515625" style="484" customWidth="1"/>
    <col min="11011" max="11011" width="25.7109375" style="484" customWidth="1"/>
    <col min="11012" max="11012" width="13.85546875" style="484" customWidth="1"/>
    <col min="11013" max="11013" width="13.7109375" style="484" customWidth="1"/>
    <col min="11014" max="11016" width="9.7109375" style="484" customWidth="1"/>
    <col min="11017" max="11264" width="16.5703125" style="484"/>
    <col min="11265" max="11266" width="14.28515625" style="484" customWidth="1"/>
    <col min="11267" max="11267" width="25.7109375" style="484" customWidth="1"/>
    <col min="11268" max="11268" width="13.85546875" style="484" customWidth="1"/>
    <col min="11269" max="11269" width="13.7109375" style="484" customWidth="1"/>
    <col min="11270" max="11272" width="9.7109375" style="484" customWidth="1"/>
    <col min="11273" max="11520" width="16.5703125" style="484"/>
    <col min="11521" max="11522" width="14.28515625" style="484" customWidth="1"/>
    <col min="11523" max="11523" width="25.7109375" style="484" customWidth="1"/>
    <col min="11524" max="11524" width="13.85546875" style="484" customWidth="1"/>
    <col min="11525" max="11525" width="13.7109375" style="484" customWidth="1"/>
    <col min="11526" max="11528" width="9.7109375" style="484" customWidth="1"/>
    <col min="11529" max="11776" width="16.5703125" style="484"/>
    <col min="11777" max="11778" width="14.28515625" style="484" customWidth="1"/>
    <col min="11779" max="11779" width="25.7109375" style="484" customWidth="1"/>
    <col min="11780" max="11780" width="13.85546875" style="484" customWidth="1"/>
    <col min="11781" max="11781" width="13.7109375" style="484" customWidth="1"/>
    <col min="11782" max="11784" width="9.7109375" style="484" customWidth="1"/>
    <col min="11785" max="12032" width="16.5703125" style="484"/>
    <col min="12033" max="12034" width="14.28515625" style="484" customWidth="1"/>
    <col min="12035" max="12035" width="25.7109375" style="484" customWidth="1"/>
    <col min="12036" max="12036" width="13.85546875" style="484" customWidth="1"/>
    <col min="12037" max="12037" width="13.7109375" style="484" customWidth="1"/>
    <col min="12038" max="12040" width="9.7109375" style="484" customWidth="1"/>
    <col min="12041" max="12288" width="16.5703125" style="484"/>
    <col min="12289" max="12290" width="14.28515625" style="484" customWidth="1"/>
    <col min="12291" max="12291" width="25.7109375" style="484" customWidth="1"/>
    <col min="12292" max="12292" width="13.85546875" style="484" customWidth="1"/>
    <col min="12293" max="12293" width="13.7109375" style="484" customWidth="1"/>
    <col min="12294" max="12296" width="9.7109375" style="484" customWidth="1"/>
    <col min="12297" max="12544" width="16.5703125" style="484"/>
    <col min="12545" max="12546" width="14.28515625" style="484" customWidth="1"/>
    <col min="12547" max="12547" width="25.7109375" style="484" customWidth="1"/>
    <col min="12548" max="12548" width="13.85546875" style="484" customWidth="1"/>
    <col min="12549" max="12549" width="13.7109375" style="484" customWidth="1"/>
    <col min="12550" max="12552" width="9.7109375" style="484" customWidth="1"/>
    <col min="12553" max="12800" width="16.5703125" style="484"/>
    <col min="12801" max="12802" width="14.28515625" style="484" customWidth="1"/>
    <col min="12803" max="12803" width="25.7109375" style="484" customWidth="1"/>
    <col min="12804" max="12804" width="13.85546875" style="484" customWidth="1"/>
    <col min="12805" max="12805" width="13.7109375" style="484" customWidth="1"/>
    <col min="12806" max="12808" width="9.7109375" style="484" customWidth="1"/>
    <col min="12809" max="13056" width="16.5703125" style="484"/>
    <col min="13057" max="13058" width="14.28515625" style="484" customWidth="1"/>
    <col min="13059" max="13059" width="25.7109375" style="484" customWidth="1"/>
    <col min="13060" max="13060" width="13.85546875" style="484" customWidth="1"/>
    <col min="13061" max="13061" width="13.7109375" style="484" customWidth="1"/>
    <col min="13062" max="13064" width="9.7109375" style="484" customWidth="1"/>
    <col min="13065" max="13312" width="16.5703125" style="484"/>
    <col min="13313" max="13314" width="14.28515625" style="484" customWidth="1"/>
    <col min="13315" max="13315" width="25.7109375" style="484" customWidth="1"/>
    <col min="13316" max="13316" width="13.85546875" style="484" customWidth="1"/>
    <col min="13317" max="13317" width="13.7109375" style="484" customWidth="1"/>
    <col min="13318" max="13320" width="9.7109375" style="484" customWidth="1"/>
    <col min="13321" max="13568" width="16.5703125" style="484"/>
    <col min="13569" max="13570" width="14.28515625" style="484" customWidth="1"/>
    <col min="13571" max="13571" width="25.7109375" style="484" customWidth="1"/>
    <col min="13572" max="13572" width="13.85546875" style="484" customWidth="1"/>
    <col min="13573" max="13573" width="13.7109375" style="484" customWidth="1"/>
    <col min="13574" max="13576" width="9.7109375" style="484" customWidth="1"/>
    <col min="13577" max="13824" width="16.5703125" style="484"/>
    <col min="13825" max="13826" width="14.28515625" style="484" customWidth="1"/>
    <col min="13827" max="13827" width="25.7109375" style="484" customWidth="1"/>
    <col min="13828" max="13828" width="13.85546875" style="484" customWidth="1"/>
    <col min="13829" max="13829" width="13.7109375" style="484" customWidth="1"/>
    <col min="13830" max="13832" width="9.7109375" style="484" customWidth="1"/>
    <col min="13833" max="14080" width="16.5703125" style="484"/>
    <col min="14081" max="14082" width="14.28515625" style="484" customWidth="1"/>
    <col min="14083" max="14083" width="25.7109375" style="484" customWidth="1"/>
    <col min="14084" max="14084" width="13.85546875" style="484" customWidth="1"/>
    <col min="14085" max="14085" width="13.7109375" style="484" customWidth="1"/>
    <col min="14086" max="14088" width="9.7109375" style="484" customWidth="1"/>
    <col min="14089" max="14336" width="16.5703125" style="484"/>
    <col min="14337" max="14338" width="14.28515625" style="484" customWidth="1"/>
    <col min="14339" max="14339" width="25.7109375" style="484" customWidth="1"/>
    <col min="14340" max="14340" width="13.85546875" style="484" customWidth="1"/>
    <col min="14341" max="14341" width="13.7109375" style="484" customWidth="1"/>
    <col min="14342" max="14344" width="9.7109375" style="484" customWidth="1"/>
    <col min="14345" max="14592" width="16.5703125" style="484"/>
    <col min="14593" max="14594" width="14.28515625" style="484" customWidth="1"/>
    <col min="14595" max="14595" width="25.7109375" style="484" customWidth="1"/>
    <col min="14596" max="14596" width="13.85546875" style="484" customWidth="1"/>
    <col min="14597" max="14597" width="13.7109375" style="484" customWidth="1"/>
    <col min="14598" max="14600" width="9.7109375" style="484" customWidth="1"/>
    <col min="14601" max="14848" width="16.5703125" style="484"/>
    <col min="14849" max="14850" width="14.28515625" style="484" customWidth="1"/>
    <col min="14851" max="14851" width="25.7109375" style="484" customWidth="1"/>
    <col min="14852" max="14852" width="13.85546875" style="484" customWidth="1"/>
    <col min="14853" max="14853" width="13.7109375" style="484" customWidth="1"/>
    <col min="14854" max="14856" width="9.7109375" style="484" customWidth="1"/>
    <col min="14857" max="15104" width="16.5703125" style="484"/>
    <col min="15105" max="15106" width="14.28515625" style="484" customWidth="1"/>
    <col min="15107" max="15107" width="25.7109375" style="484" customWidth="1"/>
    <col min="15108" max="15108" width="13.85546875" style="484" customWidth="1"/>
    <col min="15109" max="15109" width="13.7109375" style="484" customWidth="1"/>
    <col min="15110" max="15112" width="9.7109375" style="484" customWidth="1"/>
    <col min="15113" max="15360" width="16.5703125" style="484"/>
    <col min="15361" max="15362" width="14.28515625" style="484" customWidth="1"/>
    <col min="15363" max="15363" width="25.7109375" style="484" customWidth="1"/>
    <col min="15364" max="15364" width="13.85546875" style="484" customWidth="1"/>
    <col min="15365" max="15365" width="13.7109375" style="484" customWidth="1"/>
    <col min="15366" max="15368" width="9.7109375" style="484" customWidth="1"/>
    <col min="15369" max="15616" width="16.5703125" style="484"/>
    <col min="15617" max="15618" width="14.28515625" style="484" customWidth="1"/>
    <col min="15619" max="15619" width="25.7109375" style="484" customWidth="1"/>
    <col min="15620" max="15620" width="13.85546875" style="484" customWidth="1"/>
    <col min="15621" max="15621" width="13.7109375" style="484" customWidth="1"/>
    <col min="15622" max="15624" width="9.7109375" style="484" customWidth="1"/>
    <col min="15625" max="15872" width="16.5703125" style="484"/>
    <col min="15873" max="15874" width="14.28515625" style="484" customWidth="1"/>
    <col min="15875" max="15875" width="25.7109375" style="484" customWidth="1"/>
    <col min="15876" max="15876" width="13.85546875" style="484" customWidth="1"/>
    <col min="15877" max="15877" width="13.7109375" style="484" customWidth="1"/>
    <col min="15878" max="15880" width="9.7109375" style="484" customWidth="1"/>
    <col min="15881" max="16128" width="16.5703125" style="484"/>
    <col min="16129" max="16130" width="14.28515625" style="484" customWidth="1"/>
    <col min="16131" max="16131" width="25.7109375" style="484" customWidth="1"/>
    <col min="16132" max="16132" width="13.85546875" style="484" customWidth="1"/>
    <col min="16133" max="16133" width="13.7109375" style="484" customWidth="1"/>
    <col min="16134" max="16136" width="9.7109375" style="484" customWidth="1"/>
    <col min="16137" max="16384" width="16.5703125" style="484"/>
  </cols>
  <sheetData>
    <row r="6" spans="3:9" ht="50.1" customHeight="1">
      <c r="C6" s="665" t="s">
        <v>418</v>
      </c>
      <c r="D6" s="666"/>
      <c r="E6" s="667"/>
      <c r="F6" s="518"/>
      <c r="G6" s="665" t="s">
        <v>419</v>
      </c>
      <c r="H6" s="666"/>
      <c r="I6" s="667"/>
    </row>
    <row r="7" spans="3:9" ht="24.95" customHeight="1">
      <c r="C7" s="519"/>
      <c r="D7" s="499" t="str">
        <f>'Cuotas Plazas Autorizadas05'!$D$7</f>
        <v>AGOSTO 2010</v>
      </c>
      <c r="E7" s="519" t="s">
        <v>18</v>
      </c>
      <c r="G7" s="519"/>
      <c r="H7" s="499" t="str">
        <f>'Cuotas Plazas Autorizadas05'!$D$7</f>
        <v>AGOSTO 2010</v>
      </c>
      <c r="I7" s="519" t="s">
        <v>18</v>
      </c>
    </row>
    <row r="8" spans="3:9" ht="15" customHeight="1">
      <c r="C8" s="520" t="s">
        <v>378</v>
      </c>
      <c r="D8" s="521">
        <v>47295</v>
      </c>
      <c r="E8" s="522">
        <f t="shared" ref="E8:E18" si="0">IFERROR(D8/$D$8,"-")</f>
        <v>1</v>
      </c>
      <c r="G8" s="520" t="s">
        <v>378</v>
      </c>
      <c r="H8" s="521">
        <v>39467</v>
      </c>
      <c r="I8" s="522">
        <f>IFERROR(H8/$H$8,"-")</f>
        <v>1</v>
      </c>
    </row>
    <row r="9" spans="3:9" ht="15" customHeight="1">
      <c r="C9" s="523" t="s">
        <v>309</v>
      </c>
      <c r="D9" s="524">
        <v>33818</v>
      </c>
      <c r="E9" s="525">
        <f t="shared" si="0"/>
        <v>0.71504387355957288</v>
      </c>
      <c r="F9" s="508"/>
      <c r="G9" s="523" t="s">
        <v>309</v>
      </c>
      <c r="H9" s="524">
        <v>16604</v>
      </c>
      <c r="I9" s="525">
        <f t="shared" ref="I9:I32" si="1">IFERROR(H9/$H$8,"-")</f>
        <v>0.42070590620011655</v>
      </c>
    </row>
    <row r="10" spans="3:9" ht="15" customHeight="1">
      <c r="C10" s="526" t="s">
        <v>420</v>
      </c>
      <c r="D10" s="527">
        <v>477</v>
      </c>
      <c r="E10" s="528">
        <f t="shared" si="0"/>
        <v>1.0085632730732635E-2</v>
      </c>
      <c r="F10" s="508"/>
      <c r="G10" s="526" t="s">
        <v>420</v>
      </c>
      <c r="H10" s="527">
        <v>190</v>
      </c>
      <c r="I10" s="525">
        <f t="shared" si="1"/>
        <v>4.8141485291509365E-3</v>
      </c>
    </row>
    <row r="11" spans="3:9" ht="15" customHeight="1">
      <c r="C11" s="526" t="s">
        <v>421</v>
      </c>
      <c r="D11" s="529">
        <v>1155</v>
      </c>
      <c r="E11" s="528">
        <f t="shared" si="0"/>
        <v>2.4421186171899777E-2</v>
      </c>
      <c r="F11" s="508"/>
      <c r="G11" s="526" t="s">
        <v>421</v>
      </c>
      <c r="H11" s="529">
        <v>96</v>
      </c>
      <c r="I11" s="528">
        <f t="shared" si="1"/>
        <v>2.4324118884131046E-3</v>
      </c>
    </row>
    <row r="12" spans="3:9" ht="15" customHeight="1">
      <c r="C12" s="526" t="s">
        <v>422</v>
      </c>
      <c r="D12" s="529">
        <v>8794</v>
      </c>
      <c r="E12" s="528">
        <f t="shared" si="0"/>
        <v>0.18593931705254255</v>
      </c>
      <c r="F12" s="508"/>
      <c r="G12" s="526" t="s">
        <v>422</v>
      </c>
      <c r="H12" s="529">
        <v>4904</v>
      </c>
      <c r="I12" s="528">
        <f t="shared" si="1"/>
        <v>0.12425570729976942</v>
      </c>
    </row>
    <row r="13" spans="3:9" ht="15" customHeight="1">
      <c r="C13" s="526" t="s">
        <v>423</v>
      </c>
      <c r="D13" s="529">
        <v>17960</v>
      </c>
      <c r="E13" s="528">
        <f t="shared" si="0"/>
        <v>0.3797441590020087</v>
      </c>
      <c r="F13" s="508"/>
      <c r="G13" s="526" t="s">
        <v>423</v>
      </c>
      <c r="H13" s="529">
        <v>9803</v>
      </c>
      <c r="I13" s="528">
        <f t="shared" si="1"/>
        <v>0.24838472648035068</v>
      </c>
    </row>
    <row r="14" spans="3:9" ht="15" customHeight="1">
      <c r="C14" s="526" t="s">
        <v>424</v>
      </c>
      <c r="D14" s="529">
        <v>5432</v>
      </c>
      <c r="E14" s="528">
        <f t="shared" si="0"/>
        <v>0.11485357860238926</v>
      </c>
      <c r="F14" s="508"/>
      <c r="G14" s="526" t="s">
        <v>424</v>
      </c>
      <c r="H14" s="529">
        <v>1611</v>
      </c>
      <c r="I14" s="528">
        <f t="shared" si="1"/>
        <v>4.0818912002432414E-2</v>
      </c>
    </row>
    <row r="15" spans="3:9" ht="15" hidden="1" customHeight="1">
      <c r="C15" s="526" t="s">
        <v>425</v>
      </c>
      <c r="D15" s="529" t="s">
        <v>191</v>
      </c>
      <c r="E15" s="528" t="str">
        <f t="shared" si="0"/>
        <v>-</v>
      </c>
      <c r="F15" s="508"/>
      <c r="G15" s="526" t="s">
        <v>425</v>
      </c>
      <c r="H15" s="529" t="s">
        <v>191</v>
      </c>
      <c r="I15" s="528" t="str">
        <f t="shared" si="1"/>
        <v>-</v>
      </c>
    </row>
    <row r="16" spans="3:9" ht="15" customHeight="1">
      <c r="C16" s="523" t="s">
        <v>310</v>
      </c>
      <c r="D16" s="524">
        <v>13441</v>
      </c>
      <c r="E16" s="525">
        <f t="shared" si="0"/>
        <v>0.28419494661169259</v>
      </c>
      <c r="F16" s="508"/>
      <c r="G16" s="523" t="s">
        <v>310</v>
      </c>
      <c r="H16" s="524">
        <v>22843</v>
      </c>
      <c r="I16" s="525">
        <f t="shared" si="1"/>
        <v>0.5787873413231307</v>
      </c>
    </row>
    <row r="17" spans="3:9" ht="15" customHeight="1">
      <c r="C17" s="526" t="s">
        <v>426</v>
      </c>
      <c r="D17" s="529">
        <v>1041</v>
      </c>
      <c r="E17" s="528">
        <f t="shared" si="0"/>
        <v>2.2010783380907072E-2</v>
      </c>
      <c r="F17" s="508"/>
      <c r="G17" s="526" t="s">
        <v>426</v>
      </c>
      <c r="H17" s="529">
        <v>3767</v>
      </c>
      <c r="I17" s="528">
        <f t="shared" si="1"/>
        <v>9.5446828996376715E-2</v>
      </c>
    </row>
    <row r="18" spans="3:9" ht="15" customHeight="1">
      <c r="C18" s="526" t="s">
        <v>427</v>
      </c>
      <c r="D18" s="529">
        <v>5401</v>
      </c>
      <c r="E18" s="528">
        <f t="shared" si="0"/>
        <v>0.11419811819431229</v>
      </c>
      <c r="F18" s="508"/>
      <c r="G18" s="526" t="s">
        <v>427</v>
      </c>
      <c r="H18" s="529">
        <v>5477</v>
      </c>
      <c r="I18" s="528">
        <f t="shared" si="1"/>
        <v>0.13877416575873514</v>
      </c>
    </row>
    <row r="19" spans="3:9" ht="15" customHeight="1">
      <c r="C19" s="526" t="s">
        <v>428</v>
      </c>
      <c r="D19" s="529">
        <v>6995</v>
      </c>
      <c r="E19" s="528">
        <f>IFERROR(D19/$D$8,"-")</f>
        <v>0.14790146949994715</v>
      </c>
      <c r="F19" s="508"/>
      <c r="G19" s="526" t="s">
        <v>428</v>
      </c>
      <c r="H19" s="529">
        <v>13381</v>
      </c>
      <c r="I19" s="528">
        <f t="shared" si="1"/>
        <v>0.33904274457141409</v>
      </c>
    </row>
    <row r="20" spans="3:9" ht="15" hidden="1" customHeight="1">
      <c r="C20" s="526" t="s">
        <v>429</v>
      </c>
      <c r="D20" s="529" t="s">
        <v>191</v>
      </c>
      <c r="E20" s="528" t="str">
        <f t="shared" ref="E20:E32" si="2">IFERROR(D20/$D$8,"-")</f>
        <v>-</v>
      </c>
      <c r="F20" s="508"/>
      <c r="G20" s="526" t="s">
        <v>429</v>
      </c>
      <c r="H20" s="529" t="s">
        <v>191</v>
      </c>
      <c r="I20" s="528" t="str">
        <f t="shared" si="1"/>
        <v>-</v>
      </c>
    </row>
    <row r="21" spans="3:9" ht="15" customHeight="1">
      <c r="C21" s="526" t="s">
        <v>430</v>
      </c>
      <c r="D21" s="529" t="s">
        <v>191</v>
      </c>
      <c r="E21" s="528" t="str">
        <f t="shared" si="2"/>
        <v>-</v>
      </c>
      <c r="F21" s="508"/>
      <c r="G21" s="526" t="s">
        <v>430</v>
      </c>
      <c r="H21" s="529">
        <v>218</v>
      </c>
      <c r="I21" s="528">
        <f t="shared" si="1"/>
        <v>5.5236019966047583E-3</v>
      </c>
    </row>
    <row r="22" spans="3:9" ht="15" customHeight="1">
      <c r="C22" s="526" t="s">
        <v>425</v>
      </c>
      <c r="D22" s="529">
        <v>4</v>
      </c>
      <c r="E22" s="528">
        <f t="shared" si="2"/>
        <v>8.4575536526059836E-5</v>
      </c>
      <c r="F22" s="508"/>
      <c r="G22" s="526" t="s">
        <v>425</v>
      </c>
      <c r="H22" s="529" t="s">
        <v>191</v>
      </c>
      <c r="I22" s="528" t="str">
        <f t="shared" si="1"/>
        <v>-</v>
      </c>
    </row>
    <row r="23" spans="3:9" ht="15" customHeight="1">
      <c r="C23" s="523" t="s">
        <v>381</v>
      </c>
      <c r="D23" s="530">
        <v>22</v>
      </c>
      <c r="E23" s="525">
        <f t="shared" si="2"/>
        <v>4.651654508933291E-4</v>
      </c>
      <c r="F23" s="508"/>
      <c r="G23" s="523" t="s">
        <v>381</v>
      </c>
      <c r="H23" s="530">
        <v>0</v>
      </c>
      <c r="I23" s="525">
        <f t="shared" si="1"/>
        <v>0</v>
      </c>
    </row>
    <row r="24" spans="3:9" ht="15" customHeight="1">
      <c r="C24" s="526" t="s">
        <v>431</v>
      </c>
      <c r="D24" s="529">
        <v>22</v>
      </c>
      <c r="E24" s="528">
        <f t="shared" si="2"/>
        <v>4.651654508933291E-4</v>
      </c>
      <c r="F24" s="508"/>
      <c r="G24" s="526" t="s">
        <v>431</v>
      </c>
      <c r="H24" s="529" t="s">
        <v>191</v>
      </c>
      <c r="I24" s="528" t="str">
        <f t="shared" si="1"/>
        <v>-</v>
      </c>
    </row>
    <row r="25" spans="3:9" ht="15" hidden="1" customHeight="1">
      <c r="C25" s="526" t="s">
        <v>432</v>
      </c>
      <c r="D25" s="529" t="s">
        <v>191</v>
      </c>
      <c r="E25" s="528" t="str">
        <f t="shared" si="2"/>
        <v>-</v>
      </c>
      <c r="F25" s="508"/>
      <c r="G25" s="526" t="s">
        <v>432</v>
      </c>
      <c r="H25" s="529" t="s">
        <v>191</v>
      </c>
      <c r="I25" s="528" t="str">
        <f t="shared" si="1"/>
        <v>-</v>
      </c>
    </row>
    <row r="26" spans="3:9" ht="15" hidden="1" customHeight="1">
      <c r="C26" s="526" t="s">
        <v>425</v>
      </c>
      <c r="D26" s="529">
        <v>0</v>
      </c>
      <c r="E26" s="528">
        <f t="shared" si="2"/>
        <v>0</v>
      </c>
      <c r="F26" s="508"/>
      <c r="G26" s="526" t="s">
        <v>425</v>
      </c>
      <c r="H26" s="529" t="s">
        <v>191</v>
      </c>
      <c r="I26" s="528" t="str">
        <f t="shared" si="1"/>
        <v>-</v>
      </c>
    </row>
    <row r="27" spans="3:9" ht="15" customHeight="1">
      <c r="C27" s="523" t="s">
        <v>382</v>
      </c>
      <c r="D27" s="531">
        <v>14</v>
      </c>
      <c r="E27" s="525">
        <f t="shared" si="2"/>
        <v>2.9601437784120943E-4</v>
      </c>
      <c r="F27" s="508"/>
      <c r="G27" s="523" t="s">
        <v>382</v>
      </c>
      <c r="H27" s="531">
        <v>20</v>
      </c>
      <c r="I27" s="525">
        <f t="shared" si="1"/>
        <v>5.0675247675273014E-4</v>
      </c>
    </row>
    <row r="28" spans="3:9" ht="15" hidden="1" customHeight="1">
      <c r="C28" s="526" t="s">
        <v>433</v>
      </c>
      <c r="D28" s="532" t="s">
        <v>191</v>
      </c>
      <c r="E28" s="528" t="str">
        <f t="shared" si="2"/>
        <v>-</v>
      </c>
      <c r="F28" s="508"/>
      <c r="G28" s="526" t="s">
        <v>433</v>
      </c>
      <c r="H28" s="532" t="s">
        <v>191</v>
      </c>
      <c r="I28" s="528" t="str">
        <f t="shared" si="1"/>
        <v>-</v>
      </c>
    </row>
    <row r="29" spans="3:9" ht="15" hidden="1" customHeight="1">
      <c r="C29" s="526" t="s">
        <v>434</v>
      </c>
      <c r="D29" s="532" t="s">
        <v>191</v>
      </c>
      <c r="E29" s="528" t="str">
        <f t="shared" si="2"/>
        <v>-</v>
      </c>
      <c r="F29" s="508"/>
      <c r="G29" s="526" t="s">
        <v>434</v>
      </c>
      <c r="H29" s="532" t="s">
        <v>191</v>
      </c>
      <c r="I29" s="528" t="str">
        <f t="shared" si="1"/>
        <v>-</v>
      </c>
    </row>
    <row r="30" spans="3:9" ht="15" customHeight="1">
      <c r="C30" s="526" t="s">
        <v>435</v>
      </c>
      <c r="D30" s="532">
        <v>5</v>
      </c>
      <c r="E30" s="528">
        <f t="shared" si="2"/>
        <v>1.057194206575748E-4</v>
      </c>
      <c r="F30" s="533"/>
      <c r="G30" s="526" t="s">
        <v>435</v>
      </c>
      <c r="H30" s="532" t="s">
        <v>191</v>
      </c>
      <c r="I30" s="528" t="str">
        <f t="shared" si="1"/>
        <v>-</v>
      </c>
    </row>
    <row r="31" spans="3:9" ht="15" customHeight="1" thickBot="1">
      <c r="C31" s="526" t="s">
        <v>436</v>
      </c>
      <c r="D31" s="532">
        <v>9</v>
      </c>
      <c r="E31" s="528">
        <f t="shared" si="2"/>
        <v>1.9029495718363463E-4</v>
      </c>
      <c r="F31" s="533"/>
      <c r="G31" s="526" t="s">
        <v>436</v>
      </c>
      <c r="H31" s="532">
        <v>20</v>
      </c>
      <c r="I31" s="528">
        <f t="shared" si="1"/>
        <v>5.0675247675273014E-4</v>
      </c>
    </row>
    <row r="32" spans="3:9" ht="15" hidden="1" customHeight="1" thickBot="1">
      <c r="C32" s="526" t="s">
        <v>425</v>
      </c>
      <c r="D32" s="532">
        <v>0</v>
      </c>
      <c r="E32" s="528">
        <f t="shared" si="2"/>
        <v>0</v>
      </c>
      <c r="F32" s="508"/>
      <c r="G32" s="526" t="s">
        <v>425</v>
      </c>
      <c r="H32" s="532" t="s">
        <v>191</v>
      </c>
      <c r="I32" s="528" t="str">
        <f t="shared" si="1"/>
        <v>-</v>
      </c>
    </row>
    <row r="33" spans="3:11" ht="30" customHeight="1" thickBot="1">
      <c r="C33" s="704" t="s">
        <v>437</v>
      </c>
      <c r="D33" s="705"/>
      <c r="E33" s="706"/>
      <c r="F33" s="508"/>
      <c r="G33" s="704" t="s">
        <v>437</v>
      </c>
      <c r="H33" s="705"/>
      <c r="I33" s="706"/>
      <c r="K33" s="43" t="s">
        <v>40</v>
      </c>
    </row>
    <row r="34" spans="3:11" ht="51" customHeight="1">
      <c r="D34" s="508"/>
      <c r="E34" s="508"/>
      <c r="F34" s="508"/>
      <c r="G34" s="508"/>
      <c r="H34" s="508"/>
    </row>
    <row r="35" spans="3:11" ht="40.5" customHeight="1">
      <c r="C35" s="665" t="s">
        <v>438</v>
      </c>
      <c r="D35" s="666"/>
      <c r="E35" s="667"/>
      <c r="F35" s="518"/>
      <c r="G35" s="665" t="s">
        <v>439</v>
      </c>
      <c r="H35" s="666"/>
      <c r="I35" s="667"/>
    </row>
    <row r="36" spans="3:11" ht="24.75" customHeight="1">
      <c r="C36" s="519"/>
      <c r="D36" s="499" t="str">
        <f>'Cuotas Plazas Autorizadas05'!$D$7</f>
        <v>AGOSTO 2010</v>
      </c>
      <c r="E36" s="519" t="s">
        <v>18</v>
      </c>
      <c r="G36" s="519"/>
      <c r="H36" s="499" t="str">
        <f>'Cuotas Plazas Autorizadas05'!$D$7</f>
        <v>AGOSTO 2010</v>
      </c>
      <c r="I36" s="519" t="s">
        <v>18</v>
      </c>
    </row>
    <row r="37" spans="3:11">
      <c r="C37" s="520" t="s">
        <v>378</v>
      </c>
      <c r="D37" s="521">
        <v>22968</v>
      </c>
      <c r="E37" s="522">
        <f>IFERROR(D37/$D$37,"-")</f>
        <v>1</v>
      </c>
      <c r="G37" s="520" t="s">
        <v>378</v>
      </c>
      <c r="H37" s="521">
        <v>2687</v>
      </c>
      <c r="I37" s="522">
        <f>IFERROR(H37/$H$37,"-")</f>
        <v>1</v>
      </c>
    </row>
    <row r="38" spans="3:11">
      <c r="C38" s="523" t="s">
        <v>309</v>
      </c>
      <c r="D38" s="524">
        <v>16191</v>
      </c>
      <c r="E38" s="525">
        <f t="shared" ref="E38:E61" si="3">IFERROR(D38/$D$37,"-")</f>
        <v>0.70493730407523514</v>
      </c>
      <c r="F38" s="508"/>
      <c r="G38" s="523" t="s">
        <v>309</v>
      </c>
      <c r="H38" s="524">
        <v>2673</v>
      </c>
      <c r="I38" s="525">
        <f t="shared" ref="I38:I61" si="4">IFERROR(H38/$H$37,"-")</f>
        <v>0.99478972832154822</v>
      </c>
    </row>
    <row r="39" spans="3:11">
      <c r="C39" s="526" t="s">
        <v>420</v>
      </c>
      <c r="D39" s="527">
        <v>145</v>
      </c>
      <c r="E39" s="528">
        <f t="shared" si="3"/>
        <v>6.313131313131313E-3</v>
      </c>
      <c r="F39" s="508"/>
      <c r="G39" s="526" t="s">
        <v>420</v>
      </c>
      <c r="H39" s="527">
        <v>218</v>
      </c>
      <c r="I39" s="528">
        <f t="shared" si="4"/>
        <v>8.113137327874953E-2</v>
      </c>
    </row>
    <row r="40" spans="3:11">
      <c r="C40" s="526" t="s">
        <v>421</v>
      </c>
      <c r="D40" s="529">
        <v>317</v>
      </c>
      <c r="E40" s="528">
        <f t="shared" si="3"/>
        <v>1.380181121560432E-2</v>
      </c>
      <c r="F40" s="508"/>
      <c r="G40" s="526" t="s">
        <v>421</v>
      </c>
      <c r="H40" s="529">
        <v>680</v>
      </c>
      <c r="I40" s="528">
        <f t="shared" si="4"/>
        <v>0.2530703386676591</v>
      </c>
    </row>
    <row r="41" spans="3:11">
      <c r="C41" s="526" t="s">
        <v>422</v>
      </c>
      <c r="D41" s="529">
        <v>3374</v>
      </c>
      <c r="E41" s="528">
        <f t="shared" si="3"/>
        <v>0.14690003483106931</v>
      </c>
      <c r="F41" s="508"/>
      <c r="G41" s="526" t="s">
        <v>422</v>
      </c>
      <c r="H41" s="529">
        <v>795</v>
      </c>
      <c r="I41" s="528">
        <f t="shared" si="4"/>
        <v>0.2958689988835132</v>
      </c>
    </row>
    <row r="42" spans="3:11">
      <c r="C42" s="526" t="s">
        <v>423</v>
      </c>
      <c r="D42" s="529">
        <v>11261</v>
      </c>
      <c r="E42" s="528">
        <f t="shared" si="3"/>
        <v>0.49029083942877044</v>
      </c>
      <c r="F42" s="508"/>
      <c r="G42" s="526" t="s">
        <v>423</v>
      </c>
      <c r="H42" s="529">
        <v>408</v>
      </c>
      <c r="I42" s="528">
        <f t="shared" si="4"/>
        <v>0.15184220320059547</v>
      </c>
    </row>
    <row r="43" spans="3:11">
      <c r="C43" s="526" t="s">
        <v>424</v>
      </c>
      <c r="D43" s="529">
        <v>1094</v>
      </c>
      <c r="E43" s="528">
        <f t="shared" si="3"/>
        <v>4.7631487286659703E-2</v>
      </c>
      <c r="F43" s="508"/>
      <c r="G43" s="526" t="s">
        <v>424</v>
      </c>
      <c r="H43" s="529">
        <v>572</v>
      </c>
      <c r="I43" s="528">
        <f t="shared" si="4"/>
        <v>0.21287681429103089</v>
      </c>
    </row>
    <row r="44" spans="3:11" hidden="1">
      <c r="C44" s="526" t="s">
        <v>425</v>
      </c>
      <c r="D44" s="529" t="s">
        <v>191</v>
      </c>
      <c r="E44" s="528" t="str">
        <f t="shared" si="3"/>
        <v>-</v>
      </c>
      <c r="F44" s="508"/>
      <c r="G44" s="526" t="s">
        <v>425</v>
      </c>
      <c r="H44" s="529" t="s">
        <v>191</v>
      </c>
      <c r="I44" s="528" t="str">
        <f t="shared" si="4"/>
        <v>-</v>
      </c>
    </row>
    <row r="45" spans="3:11">
      <c r="C45" s="523" t="s">
        <v>310</v>
      </c>
      <c r="D45" s="524">
        <v>6777</v>
      </c>
      <c r="E45" s="525">
        <f t="shared" si="3"/>
        <v>0.29506269592476492</v>
      </c>
      <c r="F45" s="508"/>
      <c r="G45" s="523" t="s">
        <v>310</v>
      </c>
      <c r="H45" s="524">
        <v>6</v>
      </c>
      <c r="I45" s="525">
        <f t="shared" si="4"/>
        <v>2.2329735764793448E-3</v>
      </c>
    </row>
    <row r="46" spans="3:11">
      <c r="C46" s="526" t="s">
        <v>426</v>
      </c>
      <c r="D46" s="529">
        <v>182</v>
      </c>
      <c r="E46" s="528">
        <f t="shared" si="3"/>
        <v>7.9240682688958546E-3</v>
      </c>
      <c r="F46" s="508"/>
      <c r="G46" s="526" t="s">
        <v>426</v>
      </c>
      <c r="H46" s="529" t="s">
        <v>191</v>
      </c>
      <c r="I46" s="528" t="str">
        <f t="shared" si="4"/>
        <v>-</v>
      </c>
    </row>
    <row r="47" spans="3:11">
      <c r="C47" s="526" t="s">
        <v>427</v>
      </c>
      <c r="D47" s="529">
        <v>1262</v>
      </c>
      <c r="E47" s="528">
        <f t="shared" si="3"/>
        <v>5.4946011842563564E-2</v>
      </c>
      <c r="F47" s="508"/>
      <c r="G47" s="526" t="s">
        <v>427</v>
      </c>
      <c r="H47" s="529" t="s">
        <v>191</v>
      </c>
      <c r="I47" s="528" t="str">
        <f t="shared" si="4"/>
        <v>-</v>
      </c>
    </row>
    <row r="48" spans="3:11">
      <c r="C48" s="526" t="s">
        <v>428</v>
      </c>
      <c r="D48" s="529">
        <v>5333</v>
      </c>
      <c r="E48" s="528">
        <f t="shared" si="3"/>
        <v>0.23219261581330547</v>
      </c>
      <c r="F48" s="508"/>
      <c r="G48" s="526" t="s">
        <v>428</v>
      </c>
      <c r="H48" s="529" t="s">
        <v>191</v>
      </c>
      <c r="I48" s="528" t="str">
        <f t="shared" si="4"/>
        <v>-</v>
      </c>
    </row>
    <row r="49" spans="3:9" hidden="1">
      <c r="C49" s="526" t="s">
        <v>429</v>
      </c>
      <c r="D49" s="529" t="s">
        <v>191</v>
      </c>
      <c r="E49" s="528" t="str">
        <f t="shared" si="3"/>
        <v>-</v>
      </c>
      <c r="F49" s="508"/>
      <c r="G49" s="526" t="s">
        <v>429</v>
      </c>
      <c r="H49" s="529" t="s">
        <v>191</v>
      </c>
      <c r="I49" s="528" t="str">
        <f t="shared" si="4"/>
        <v>-</v>
      </c>
    </row>
    <row r="50" spans="3:9" hidden="1">
      <c r="C50" s="526" t="s">
        <v>430</v>
      </c>
      <c r="D50" s="529" t="s">
        <v>191</v>
      </c>
      <c r="E50" s="528" t="str">
        <f t="shared" si="3"/>
        <v>-</v>
      </c>
      <c r="F50" s="508"/>
      <c r="G50" s="526" t="s">
        <v>430</v>
      </c>
      <c r="H50" s="529" t="s">
        <v>191</v>
      </c>
      <c r="I50" s="528" t="str">
        <f t="shared" si="4"/>
        <v>-</v>
      </c>
    </row>
    <row r="51" spans="3:9">
      <c r="C51" s="526" t="s">
        <v>425</v>
      </c>
      <c r="D51" s="529" t="s">
        <v>191</v>
      </c>
      <c r="E51" s="528" t="str">
        <f t="shared" si="3"/>
        <v>-</v>
      </c>
      <c r="F51" s="508"/>
      <c r="G51" s="526" t="s">
        <v>425</v>
      </c>
      <c r="H51" s="529">
        <v>6</v>
      </c>
      <c r="I51" s="528">
        <f t="shared" si="4"/>
        <v>2.2329735764793448E-3</v>
      </c>
    </row>
    <row r="52" spans="3:9" hidden="1">
      <c r="C52" s="523" t="s">
        <v>381</v>
      </c>
      <c r="D52" s="530">
        <v>0</v>
      </c>
      <c r="E52" s="525">
        <f t="shared" si="3"/>
        <v>0</v>
      </c>
      <c r="F52" s="508"/>
      <c r="G52" s="523" t="s">
        <v>381</v>
      </c>
      <c r="H52" s="530">
        <v>0</v>
      </c>
      <c r="I52" s="525">
        <f t="shared" si="4"/>
        <v>0</v>
      </c>
    </row>
    <row r="53" spans="3:9" hidden="1">
      <c r="C53" s="526" t="s">
        <v>431</v>
      </c>
      <c r="D53" s="529" t="s">
        <v>191</v>
      </c>
      <c r="E53" s="528" t="str">
        <f t="shared" si="3"/>
        <v>-</v>
      </c>
      <c r="F53" s="508"/>
      <c r="G53" s="526" t="s">
        <v>431</v>
      </c>
      <c r="H53" s="529" t="s">
        <v>191</v>
      </c>
      <c r="I53" s="528" t="str">
        <f t="shared" si="4"/>
        <v>-</v>
      </c>
    </row>
    <row r="54" spans="3:9" hidden="1">
      <c r="C54" s="526" t="s">
        <v>432</v>
      </c>
      <c r="D54" s="529" t="s">
        <v>191</v>
      </c>
      <c r="E54" s="528" t="str">
        <f t="shared" si="3"/>
        <v>-</v>
      </c>
      <c r="F54" s="508"/>
      <c r="G54" s="526" t="s">
        <v>432</v>
      </c>
      <c r="H54" s="529" t="s">
        <v>191</v>
      </c>
      <c r="I54" s="528" t="str">
        <f t="shared" si="4"/>
        <v>-</v>
      </c>
    </row>
    <row r="55" spans="3:9" hidden="1">
      <c r="C55" s="526" t="s">
        <v>425</v>
      </c>
      <c r="D55" s="529" t="s">
        <v>191</v>
      </c>
      <c r="E55" s="528" t="str">
        <f t="shared" si="3"/>
        <v>-</v>
      </c>
      <c r="F55" s="508"/>
      <c r="G55" s="526" t="s">
        <v>425</v>
      </c>
      <c r="H55" s="529">
        <v>0</v>
      </c>
      <c r="I55" s="528">
        <f t="shared" si="4"/>
        <v>0</v>
      </c>
    </row>
    <row r="56" spans="3:9">
      <c r="C56" s="523" t="s">
        <v>382</v>
      </c>
      <c r="D56" s="531">
        <v>0</v>
      </c>
      <c r="E56" s="525">
        <f t="shared" si="3"/>
        <v>0</v>
      </c>
      <c r="F56" s="508"/>
      <c r="G56" s="523" t="s">
        <v>382</v>
      </c>
      <c r="H56" s="531">
        <v>8</v>
      </c>
      <c r="I56" s="525">
        <f t="shared" si="4"/>
        <v>2.9772981019724602E-3</v>
      </c>
    </row>
    <row r="57" spans="3:9">
      <c r="C57" s="526" t="s">
        <v>433</v>
      </c>
      <c r="D57" s="532" t="s">
        <v>191</v>
      </c>
      <c r="E57" s="528" t="str">
        <f t="shared" si="3"/>
        <v>-</v>
      </c>
      <c r="F57" s="508"/>
      <c r="G57" s="526" t="s">
        <v>433</v>
      </c>
      <c r="H57" s="532">
        <v>8</v>
      </c>
      <c r="I57" s="528">
        <f t="shared" si="4"/>
        <v>2.9772981019724602E-3</v>
      </c>
    </row>
    <row r="58" spans="3:9" hidden="1">
      <c r="C58" s="526" t="s">
        <v>434</v>
      </c>
      <c r="D58" s="532" t="s">
        <v>191</v>
      </c>
      <c r="E58" s="528" t="str">
        <f t="shared" si="3"/>
        <v>-</v>
      </c>
      <c r="F58" s="508"/>
      <c r="G58" s="526" t="s">
        <v>434</v>
      </c>
      <c r="H58" s="532" t="s">
        <v>191</v>
      </c>
      <c r="I58" s="528" t="str">
        <f t="shared" si="4"/>
        <v>-</v>
      </c>
    </row>
    <row r="59" spans="3:9" hidden="1">
      <c r="C59" s="526" t="s">
        <v>435</v>
      </c>
      <c r="D59" s="532" t="s">
        <v>191</v>
      </c>
      <c r="E59" s="528" t="str">
        <f t="shared" si="3"/>
        <v>-</v>
      </c>
      <c r="F59" s="533"/>
      <c r="G59" s="526" t="s">
        <v>435</v>
      </c>
      <c r="H59" s="532" t="s">
        <v>191</v>
      </c>
      <c r="I59" s="528" t="str">
        <f t="shared" si="4"/>
        <v>-</v>
      </c>
    </row>
    <row r="60" spans="3:9" hidden="1">
      <c r="C60" s="526" t="s">
        <v>436</v>
      </c>
      <c r="D60" s="532" t="e">
        <v>#REF!</v>
      </c>
      <c r="E60" s="528" t="str">
        <f t="shared" si="3"/>
        <v>-</v>
      </c>
      <c r="F60" s="533"/>
      <c r="G60" s="526" t="s">
        <v>436</v>
      </c>
      <c r="H60" s="532" t="e">
        <v>#REF!</v>
      </c>
      <c r="I60" s="528" t="str">
        <f t="shared" si="4"/>
        <v>-</v>
      </c>
    </row>
    <row r="61" spans="3:9" hidden="1">
      <c r="C61" s="526" t="s">
        <v>425</v>
      </c>
      <c r="D61" s="532" t="s">
        <v>191</v>
      </c>
      <c r="E61" s="528" t="str">
        <f t="shared" si="3"/>
        <v>-</v>
      </c>
      <c r="F61" s="508"/>
      <c r="G61" s="526" t="s">
        <v>425</v>
      </c>
      <c r="H61" s="532">
        <v>0</v>
      </c>
      <c r="I61" s="528">
        <f t="shared" si="4"/>
        <v>0</v>
      </c>
    </row>
    <row r="62" spans="3:9" ht="30.75" customHeight="1">
      <c r="C62" s="704" t="s">
        <v>437</v>
      </c>
      <c r="D62" s="705"/>
      <c r="E62" s="706"/>
      <c r="F62" s="508"/>
      <c r="G62" s="704" t="s">
        <v>437</v>
      </c>
      <c r="H62" s="705"/>
      <c r="I62" s="706"/>
    </row>
    <row r="63" spans="3:9" ht="18" customHeight="1"/>
  </sheetData>
  <mergeCells count="8">
    <mergeCell ref="C62:E62"/>
    <mergeCell ref="G62:I62"/>
    <mergeCell ref="C6:E6"/>
    <mergeCell ref="G6:I6"/>
    <mergeCell ref="C33:E33"/>
    <mergeCell ref="G33:I33"/>
    <mergeCell ref="C35:E35"/>
    <mergeCell ref="G35:I35"/>
  </mergeCells>
  <hyperlinks>
    <hyperlink ref="K33" location="'Gráfica Distrib Plazas Autoriza'!Área_de_impresión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93.xml><?xml version="1.0" encoding="utf-8"?>
<worksheet xmlns="http://schemas.openxmlformats.org/spreadsheetml/2006/main" xmlns:r="http://schemas.openxmlformats.org/officeDocument/2006/relationships">
  <sheetPr codeName="Hoja67">
    <tabColor rgb="FF000099"/>
    <pageSetUpPr autoPageBreaks="0" fitToPage="1"/>
  </sheetPr>
  <dimension ref="B4:R65"/>
  <sheetViews>
    <sheetView showGridLines="0" showRowColHeaders="0" showOutlineSymbols="0" topLeftCell="J1" zoomScaleNormal="100" workbookViewId="0">
      <selection activeCell="R28" sqref="R28"/>
    </sheetView>
  </sheetViews>
  <sheetFormatPr baseColWidth="10" defaultRowHeight="12.75"/>
  <cols>
    <col min="1" max="1" width="15.7109375" style="129" customWidth="1"/>
    <col min="2" max="15" width="11.85546875" style="129" customWidth="1"/>
    <col min="16" max="256" width="11.42578125" style="129"/>
    <col min="257" max="257" width="15.7109375" style="129" customWidth="1"/>
    <col min="258" max="263" width="11.42578125" style="129"/>
    <col min="264" max="264" width="5.7109375" style="129" customWidth="1"/>
    <col min="265" max="512" width="11.42578125" style="129"/>
    <col min="513" max="513" width="15.7109375" style="129" customWidth="1"/>
    <col min="514" max="519" width="11.42578125" style="129"/>
    <col min="520" max="520" width="5.7109375" style="129" customWidth="1"/>
    <col min="521" max="768" width="11.42578125" style="129"/>
    <col min="769" max="769" width="15.7109375" style="129" customWidth="1"/>
    <col min="770" max="775" width="11.42578125" style="129"/>
    <col min="776" max="776" width="5.7109375" style="129" customWidth="1"/>
    <col min="777" max="1024" width="11.42578125" style="129"/>
    <col min="1025" max="1025" width="15.7109375" style="129" customWidth="1"/>
    <col min="1026" max="1031" width="11.42578125" style="129"/>
    <col min="1032" max="1032" width="5.7109375" style="129" customWidth="1"/>
    <col min="1033" max="1280" width="11.42578125" style="129"/>
    <col min="1281" max="1281" width="15.7109375" style="129" customWidth="1"/>
    <col min="1282" max="1287" width="11.42578125" style="129"/>
    <col min="1288" max="1288" width="5.7109375" style="129" customWidth="1"/>
    <col min="1289" max="1536" width="11.42578125" style="129"/>
    <col min="1537" max="1537" width="15.7109375" style="129" customWidth="1"/>
    <col min="1538" max="1543" width="11.42578125" style="129"/>
    <col min="1544" max="1544" width="5.7109375" style="129" customWidth="1"/>
    <col min="1545" max="1792" width="11.42578125" style="129"/>
    <col min="1793" max="1793" width="15.7109375" style="129" customWidth="1"/>
    <col min="1794" max="1799" width="11.42578125" style="129"/>
    <col min="1800" max="1800" width="5.7109375" style="129" customWidth="1"/>
    <col min="1801" max="2048" width="11.42578125" style="129"/>
    <col min="2049" max="2049" width="15.7109375" style="129" customWidth="1"/>
    <col min="2050" max="2055" width="11.42578125" style="129"/>
    <col min="2056" max="2056" width="5.7109375" style="129" customWidth="1"/>
    <col min="2057" max="2304" width="11.42578125" style="129"/>
    <col min="2305" max="2305" width="15.7109375" style="129" customWidth="1"/>
    <col min="2306" max="2311" width="11.42578125" style="129"/>
    <col min="2312" max="2312" width="5.7109375" style="129" customWidth="1"/>
    <col min="2313" max="2560" width="11.42578125" style="129"/>
    <col min="2561" max="2561" width="15.7109375" style="129" customWidth="1"/>
    <col min="2562" max="2567" width="11.42578125" style="129"/>
    <col min="2568" max="2568" width="5.7109375" style="129" customWidth="1"/>
    <col min="2569" max="2816" width="11.42578125" style="129"/>
    <col min="2817" max="2817" width="15.7109375" style="129" customWidth="1"/>
    <col min="2818" max="2823" width="11.42578125" style="129"/>
    <col min="2824" max="2824" width="5.7109375" style="129" customWidth="1"/>
    <col min="2825" max="3072" width="11.42578125" style="129"/>
    <col min="3073" max="3073" width="15.7109375" style="129" customWidth="1"/>
    <col min="3074" max="3079" width="11.42578125" style="129"/>
    <col min="3080" max="3080" width="5.7109375" style="129" customWidth="1"/>
    <col min="3081" max="3328" width="11.42578125" style="129"/>
    <col min="3329" max="3329" width="15.7109375" style="129" customWidth="1"/>
    <col min="3330" max="3335" width="11.42578125" style="129"/>
    <col min="3336" max="3336" width="5.7109375" style="129" customWidth="1"/>
    <col min="3337" max="3584" width="11.42578125" style="129"/>
    <col min="3585" max="3585" width="15.7109375" style="129" customWidth="1"/>
    <col min="3586" max="3591" width="11.42578125" style="129"/>
    <col min="3592" max="3592" width="5.7109375" style="129" customWidth="1"/>
    <col min="3593" max="3840" width="11.42578125" style="129"/>
    <col min="3841" max="3841" width="15.7109375" style="129" customWidth="1"/>
    <col min="3842" max="3847" width="11.42578125" style="129"/>
    <col min="3848" max="3848" width="5.7109375" style="129" customWidth="1"/>
    <col min="3849" max="4096" width="11.42578125" style="129"/>
    <col min="4097" max="4097" width="15.7109375" style="129" customWidth="1"/>
    <col min="4098" max="4103" width="11.42578125" style="129"/>
    <col min="4104" max="4104" width="5.7109375" style="129" customWidth="1"/>
    <col min="4105" max="4352" width="11.42578125" style="129"/>
    <col min="4353" max="4353" width="15.7109375" style="129" customWidth="1"/>
    <col min="4354" max="4359" width="11.42578125" style="129"/>
    <col min="4360" max="4360" width="5.7109375" style="129" customWidth="1"/>
    <col min="4361" max="4608" width="11.42578125" style="129"/>
    <col min="4609" max="4609" width="15.7109375" style="129" customWidth="1"/>
    <col min="4610" max="4615" width="11.42578125" style="129"/>
    <col min="4616" max="4616" width="5.7109375" style="129" customWidth="1"/>
    <col min="4617" max="4864" width="11.42578125" style="129"/>
    <col min="4865" max="4865" width="15.7109375" style="129" customWidth="1"/>
    <col min="4866" max="4871" width="11.42578125" style="129"/>
    <col min="4872" max="4872" width="5.7109375" style="129" customWidth="1"/>
    <col min="4873" max="5120" width="11.42578125" style="129"/>
    <col min="5121" max="5121" width="15.7109375" style="129" customWidth="1"/>
    <col min="5122" max="5127" width="11.42578125" style="129"/>
    <col min="5128" max="5128" width="5.7109375" style="129" customWidth="1"/>
    <col min="5129" max="5376" width="11.42578125" style="129"/>
    <col min="5377" max="5377" width="15.7109375" style="129" customWidth="1"/>
    <col min="5378" max="5383" width="11.42578125" style="129"/>
    <col min="5384" max="5384" width="5.7109375" style="129" customWidth="1"/>
    <col min="5385" max="5632" width="11.42578125" style="129"/>
    <col min="5633" max="5633" width="15.7109375" style="129" customWidth="1"/>
    <col min="5634" max="5639" width="11.42578125" style="129"/>
    <col min="5640" max="5640" width="5.7109375" style="129" customWidth="1"/>
    <col min="5641" max="5888" width="11.42578125" style="129"/>
    <col min="5889" max="5889" width="15.7109375" style="129" customWidth="1"/>
    <col min="5890" max="5895" width="11.42578125" style="129"/>
    <col min="5896" max="5896" width="5.7109375" style="129" customWidth="1"/>
    <col min="5897" max="6144" width="11.42578125" style="129"/>
    <col min="6145" max="6145" width="15.7109375" style="129" customWidth="1"/>
    <col min="6146" max="6151" width="11.42578125" style="129"/>
    <col min="6152" max="6152" width="5.7109375" style="129" customWidth="1"/>
    <col min="6153" max="6400" width="11.42578125" style="129"/>
    <col min="6401" max="6401" width="15.7109375" style="129" customWidth="1"/>
    <col min="6402" max="6407" width="11.42578125" style="129"/>
    <col min="6408" max="6408" width="5.7109375" style="129" customWidth="1"/>
    <col min="6409" max="6656" width="11.42578125" style="129"/>
    <col min="6657" max="6657" width="15.7109375" style="129" customWidth="1"/>
    <col min="6658" max="6663" width="11.42578125" style="129"/>
    <col min="6664" max="6664" width="5.7109375" style="129" customWidth="1"/>
    <col min="6665" max="6912" width="11.42578125" style="129"/>
    <col min="6913" max="6913" width="15.7109375" style="129" customWidth="1"/>
    <col min="6914" max="6919" width="11.42578125" style="129"/>
    <col min="6920" max="6920" width="5.7109375" style="129" customWidth="1"/>
    <col min="6921" max="7168" width="11.42578125" style="129"/>
    <col min="7169" max="7169" width="15.7109375" style="129" customWidth="1"/>
    <col min="7170" max="7175" width="11.42578125" style="129"/>
    <col min="7176" max="7176" width="5.7109375" style="129" customWidth="1"/>
    <col min="7177" max="7424" width="11.42578125" style="129"/>
    <col min="7425" max="7425" width="15.7109375" style="129" customWidth="1"/>
    <col min="7426" max="7431" width="11.42578125" style="129"/>
    <col min="7432" max="7432" width="5.7109375" style="129" customWidth="1"/>
    <col min="7433" max="7680" width="11.42578125" style="129"/>
    <col min="7681" max="7681" width="15.7109375" style="129" customWidth="1"/>
    <col min="7682" max="7687" width="11.42578125" style="129"/>
    <col min="7688" max="7688" width="5.7109375" style="129" customWidth="1"/>
    <col min="7689" max="7936" width="11.42578125" style="129"/>
    <col min="7937" max="7937" width="15.7109375" style="129" customWidth="1"/>
    <col min="7938" max="7943" width="11.42578125" style="129"/>
    <col min="7944" max="7944" width="5.7109375" style="129" customWidth="1"/>
    <col min="7945" max="8192" width="11.42578125" style="129"/>
    <col min="8193" max="8193" width="15.7109375" style="129" customWidth="1"/>
    <col min="8194" max="8199" width="11.42578125" style="129"/>
    <col min="8200" max="8200" width="5.7109375" style="129" customWidth="1"/>
    <col min="8201" max="8448" width="11.42578125" style="129"/>
    <col min="8449" max="8449" width="15.7109375" style="129" customWidth="1"/>
    <col min="8450" max="8455" width="11.42578125" style="129"/>
    <col min="8456" max="8456" width="5.7109375" style="129" customWidth="1"/>
    <col min="8457" max="8704" width="11.42578125" style="129"/>
    <col min="8705" max="8705" width="15.7109375" style="129" customWidth="1"/>
    <col min="8706" max="8711" width="11.42578125" style="129"/>
    <col min="8712" max="8712" width="5.7109375" style="129" customWidth="1"/>
    <col min="8713" max="8960" width="11.42578125" style="129"/>
    <col min="8961" max="8961" width="15.7109375" style="129" customWidth="1"/>
    <col min="8962" max="8967" width="11.42578125" style="129"/>
    <col min="8968" max="8968" width="5.7109375" style="129" customWidth="1"/>
    <col min="8969" max="9216" width="11.42578125" style="129"/>
    <col min="9217" max="9217" width="15.7109375" style="129" customWidth="1"/>
    <col min="9218" max="9223" width="11.42578125" style="129"/>
    <col min="9224" max="9224" width="5.7109375" style="129" customWidth="1"/>
    <col min="9225" max="9472" width="11.42578125" style="129"/>
    <col min="9473" max="9473" width="15.7109375" style="129" customWidth="1"/>
    <col min="9474" max="9479" width="11.42578125" style="129"/>
    <col min="9480" max="9480" width="5.7109375" style="129" customWidth="1"/>
    <col min="9481" max="9728" width="11.42578125" style="129"/>
    <col min="9729" max="9729" width="15.7109375" style="129" customWidth="1"/>
    <col min="9730" max="9735" width="11.42578125" style="129"/>
    <col min="9736" max="9736" width="5.7109375" style="129" customWidth="1"/>
    <col min="9737" max="9984" width="11.42578125" style="129"/>
    <col min="9985" max="9985" width="15.7109375" style="129" customWidth="1"/>
    <col min="9986" max="9991" width="11.42578125" style="129"/>
    <col min="9992" max="9992" width="5.7109375" style="129" customWidth="1"/>
    <col min="9993" max="10240" width="11.42578125" style="129"/>
    <col min="10241" max="10241" width="15.7109375" style="129" customWidth="1"/>
    <col min="10242" max="10247" width="11.42578125" style="129"/>
    <col min="10248" max="10248" width="5.7109375" style="129" customWidth="1"/>
    <col min="10249" max="10496" width="11.42578125" style="129"/>
    <col min="10497" max="10497" width="15.7109375" style="129" customWidth="1"/>
    <col min="10498" max="10503" width="11.42578125" style="129"/>
    <col min="10504" max="10504" width="5.7109375" style="129" customWidth="1"/>
    <col min="10505" max="10752" width="11.42578125" style="129"/>
    <col min="10753" max="10753" width="15.7109375" style="129" customWidth="1"/>
    <col min="10754" max="10759" width="11.42578125" style="129"/>
    <col min="10760" max="10760" width="5.7109375" style="129" customWidth="1"/>
    <col min="10761" max="11008" width="11.42578125" style="129"/>
    <col min="11009" max="11009" width="15.7109375" style="129" customWidth="1"/>
    <col min="11010" max="11015" width="11.42578125" style="129"/>
    <col min="11016" max="11016" width="5.7109375" style="129" customWidth="1"/>
    <col min="11017" max="11264" width="11.42578125" style="129"/>
    <col min="11265" max="11265" width="15.7109375" style="129" customWidth="1"/>
    <col min="11266" max="11271" width="11.42578125" style="129"/>
    <col min="11272" max="11272" width="5.7109375" style="129" customWidth="1"/>
    <col min="11273" max="11520" width="11.42578125" style="129"/>
    <col min="11521" max="11521" width="15.7109375" style="129" customWidth="1"/>
    <col min="11522" max="11527" width="11.42578125" style="129"/>
    <col min="11528" max="11528" width="5.7109375" style="129" customWidth="1"/>
    <col min="11529" max="11776" width="11.42578125" style="129"/>
    <col min="11777" max="11777" width="15.7109375" style="129" customWidth="1"/>
    <col min="11778" max="11783" width="11.42578125" style="129"/>
    <col min="11784" max="11784" width="5.7109375" style="129" customWidth="1"/>
    <col min="11785" max="12032" width="11.42578125" style="129"/>
    <col min="12033" max="12033" width="15.7109375" style="129" customWidth="1"/>
    <col min="12034" max="12039" width="11.42578125" style="129"/>
    <col min="12040" max="12040" width="5.7109375" style="129" customWidth="1"/>
    <col min="12041" max="12288" width="11.42578125" style="129"/>
    <col min="12289" max="12289" width="15.7109375" style="129" customWidth="1"/>
    <col min="12290" max="12295" width="11.42578125" style="129"/>
    <col min="12296" max="12296" width="5.7109375" style="129" customWidth="1"/>
    <col min="12297" max="12544" width="11.42578125" style="129"/>
    <col min="12545" max="12545" width="15.7109375" style="129" customWidth="1"/>
    <col min="12546" max="12551" width="11.42578125" style="129"/>
    <col min="12552" max="12552" width="5.7109375" style="129" customWidth="1"/>
    <col min="12553" max="12800" width="11.42578125" style="129"/>
    <col min="12801" max="12801" width="15.7109375" style="129" customWidth="1"/>
    <col min="12802" max="12807" width="11.42578125" style="129"/>
    <col min="12808" max="12808" width="5.7109375" style="129" customWidth="1"/>
    <col min="12809" max="13056" width="11.42578125" style="129"/>
    <col min="13057" max="13057" width="15.7109375" style="129" customWidth="1"/>
    <col min="13058" max="13063" width="11.42578125" style="129"/>
    <col min="13064" max="13064" width="5.7109375" style="129" customWidth="1"/>
    <col min="13065" max="13312" width="11.42578125" style="129"/>
    <col min="13313" max="13313" width="15.7109375" style="129" customWidth="1"/>
    <col min="13314" max="13319" width="11.42578125" style="129"/>
    <col min="13320" max="13320" width="5.7109375" style="129" customWidth="1"/>
    <col min="13321" max="13568" width="11.42578125" style="129"/>
    <col min="13569" max="13569" width="15.7109375" style="129" customWidth="1"/>
    <col min="13570" max="13575" width="11.42578125" style="129"/>
    <col min="13576" max="13576" width="5.7109375" style="129" customWidth="1"/>
    <col min="13577" max="13824" width="11.42578125" style="129"/>
    <col min="13825" max="13825" width="15.7109375" style="129" customWidth="1"/>
    <col min="13826" max="13831" width="11.42578125" style="129"/>
    <col min="13832" max="13832" width="5.7109375" style="129" customWidth="1"/>
    <col min="13833" max="14080" width="11.42578125" style="129"/>
    <col min="14081" max="14081" width="15.7109375" style="129" customWidth="1"/>
    <col min="14082" max="14087" width="11.42578125" style="129"/>
    <col min="14088" max="14088" width="5.7109375" style="129" customWidth="1"/>
    <col min="14089" max="14336" width="11.42578125" style="129"/>
    <col min="14337" max="14337" width="15.7109375" style="129" customWidth="1"/>
    <col min="14338" max="14343" width="11.42578125" style="129"/>
    <col min="14344" max="14344" width="5.7109375" style="129" customWidth="1"/>
    <col min="14345" max="14592" width="11.42578125" style="129"/>
    <col min="14593" max="14593" width="15.7109375" style="129" customWidth="1"/>
    <col min="14594" max="14599" width="11.42578125" style="129"/>
    <col min="14600" max="14600" width="5.7109375" style="129" customWidth="1"/>
    <col min="14601" max="14848" width="11.42578125" style="129"/>
    <col min="14849" max="14849" width="15.7109375" style="129" customWidth="1"/>
    <col min="14850" max="14855" width="11.42578125" style="129"/>
    <col min="14856" max="14856" width="5.7109375" style="129" customWidth="1"/>
    <col min="14857" max="15104" width="11.42578125" style="129"/>
    <col min="15105" max="15105" width="15.7109375" style="129" customWidth="1"/>
    <col min="15106" max="15111" width="11.42578125" style="129"/>
    <col min="15112" max="15112" width="5.7109375" style="129" customWidth="1"/>
    <col min="15113" max="15360" width="11.42578125" style="129"/>
    <col min="15361" max="15361" width="15.7109375" style="129" customWidth="1"/>
    <col min="15362" max="15367" width="11.42578125" style="129"/>
    <col min="15368" max="15368" width="5.7109375" style="129" customWidth="1"/>
    <col min="15369" max="15616" width="11.42578125" style="129"/>
    <col min="15617" max="15617" width="15.7109375" style="129" customWidth="1"/>
    <col min="15618" max="15623" width="11.42578125" style="129"/>
    <col min="15624" max="15624" width="5.7109375" style="129" customWidth="1"/>
    <col min="15625" max="15872" width="11.42578125" style="129"/>
    <col min="15873" max="15873" width="15.7109375" style="129" customWidth="1"/>
    <col min="15874" max="15879" width="11.42578125" style="129"/>
    <col min="15880" max="15880" width="5.7109375" style="129" customWidth="1"/>
    <col min="15881" max="16128" width="11.42578125" style="129"/>
    <col min="16129" max="16129" width="15.7109375" style="129" customWidth="1"/>
    <col min="16130" max="16135" width="11.42578125" style="129"/>
    <col min="16136" max="16136" width="5.7109375" style="129" customWidth="1"/>
    <col min="16137" max="16384" width="11.42578125" style="129"/>
  </cols>
  <sheetData>
    <row r="4" ht="14.2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spans="2:18" ht="14.25" customHeight="1"/>
    <row r="18" spans="2:18" ht="14.25" customHeight="1"/>
    <row r="19" spans="2:18" ht="14.25" customHeight="1"/>
    <row r="20" spans="2:18" ht="14.25" customHeight="1"/>
    <row r="21" spans="2:18" ht="14.25" customHeight="1"/>
    <row r="22" spans="2:18" ht="14.25" customHeight="1"/>
    <row r="23" spans="2:18" ht="14.25" customHeight="1"/>
    <row r="24" spans="2:18" ht="14.25" customHeight="1"/>
    <row r="25" spans="2:18" ht="14.25" customHeight="1"/>
    <row r="26" spans="2:18" ht="14.25" customHeight="1"/>
    <row r="27" spans="2:18" ht="14.25" customHeight="1"/>
    <row r="28" spans="2:18" ht="14.25" customHeight="1">
      <c r="B28" s="321"/>
      <c r="C28" s="321"/>
      <c r="D28" s="321"/>
      <c r="E28" s="321"/>
      <c r="F28" s="321"/>
      <c r="G28" s="321"/>
      <c r="I28" s="321"/>
      <c r="J28" s="321"/>
      <c r="K28" s="321"/>
      <c r="L28" s="321"/>
    </row>
    <row r="29" spans="2:18" ht="14.25" customHeight="1" thickBot="1"/>
    <row r="30" spans="2:18" ht="14.25" customHeight="1" thickBot="1">
      <c r="R30" s="43" t="s">
        <v>42</v>
      </c>
    </row>
    <row r="31" spans="2:18" ht="14.25" customHeight="1"/>
    <row r="32" spans="2:18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</sheetData>
  <hyperlinks>
    <hyperlink ref="R30" location="'Distrib Plazas Autor 03_04-05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agosto 2010)</oddHeader>
    <oddFooter>&amp;CTurismo de Tenerife&amp;R&amp;P</oddFooter>
  </headerFooter>
  <drawing r:id="rId2"/>
  <legacyDrawingHF r:id="rId3"/>
</worksheet>
</file>

<file path=xl/worksheets/sheet94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activeCell="B1" sqref="B1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709" t="s">
        <v>78</v>
      </c>
      <c r="B1" s="534" t="s">
        <v>92</v>
      </c>
      <c r="D1" s="535" t="s">
        <v>378</v>
      </c>
      <c r="F1" s="535" t="s">
        <v>378</v>
      </c>
    </row>
    <row r="2" spans="1:6">
      <c r="A2" s="710"/>
      <c r="B2" s="536" t="s">
        <v>210</v>
      </c>
      <c r="D2" s="535" t="s">
        <v>379</v>
      </c>
      <c r="F2" s="535" t="s">
        <v>440</v>
      </c>
    </row>
    <row r="3" spans="1:6">
      <c r="A3" s="711"/>
      <c r="B3" s="537" t="s">
        <v>216</v>
      </c>
      <c r="D3" s="535" t="s">
        <v>101</v>
      </c>
      <c r="F3" s="535" t="s">
        <v>441</v>
      </c>
    </row>
    <row r="4" spans="1:6">
      <c r="A4" s="709" t="s">
        <v>73</v>
      </c>
      <c r="B4" s="534" t="s">
        <v>92</v>
      </c>
      <c r="D4" s="535" t="s">
        <v>381</v>
      </c>
      <c r="F4" s="535" t="s">
        <v>442</v>
      </c>
    </row>
    <row r="5" spans="1:6">
      <c r="A5" s="710"/>
      <c r="B5" s="536" t="s">
        <v>210</v>
      </c>
      <c r="D5" s="535" t="s">
        <v>382</v>
      </c>
      <c r="F5" s="535"/>
    </row>
    <row r="6" spans="1:6">
      <c r="A6" s="711"/>
      <c r="B6" s="537" t="s">
        <v>216</v>
      </c>
    </row>
    <row r="7" spans="1:6">
      <c r="A7" s="709" t="s">
        <v>74</v>
      </c>
      <c r="B7" s="534" t="s">
        <v>92</v>
      </c>
    </row>
    <row r="8" spans="1:6">
      <c r="A8" s="710"/>
      <c r="B8" s="536" t="s">
        <v>210</v>
      </c>
      <c r="D8" s="538" t="s">
        <v>443</v>
      </c>
    </row>
    <row r="9" spans="1:6">
      <c r="A9" s="711"/>
      <c r="B9" s="537" t="s">
        <v>216</v>
      </c>
      <c r="D9" s="538" t="s">
        <v>444</v>
      </c>
    </row>
    <row r="10" spans="1:6">
      <c r="A10" s="709" t="s">
        <v>313</v>
      </c>
      <c r="B10" s="534" t="s">
        <v>92</v>
      </c>
      <c r="D10" s="538" t="s">
        <v>445</v>
      </c>
    </row>
    <row r="11" spans="1:6">
      <c r="A11" s="710"/>
      <c r="B11" s="536" t="s">
        <v>210</v>
      </c>
      <c r="D11" s="538" t="s">
        <v>446</v>
      </c>
    </row>
    <row r="12" spans="1:6">
      <c r="A12" s="711"/>
      <c r="B12" s="537" t="s">
        <v>216</v>
      </c>
      <c r="D12" s="538" t="s">
        <v>447</v>
      </c>
      <c r="F12" s="2">
        <v>2001</v>
      </c>
    </row>
    <row r="13" spans="1:6">
      <c r="A13" s="709" t="s">
        <v>314</v>
      </c>
      <c r="B13" s="534" t="s">
        <v>92</v>
      </c>
      <c r="D13" s="538" t="s">
        <v>448</v>
      </c>
      <c r="F13" s="2">
        <v>2002</v>
      </c>
    </row>
    <row r="14" spans="1:6">
      <c r="A14" s="710"/>
      <c r="B14" s="536" t="s">
        <v>210</v>
      </c>
      <c r="F14" s="2">
        <v>2003</v>
      </c>
    </row>
    <row r="15" spans="1:6">
      <c r="A15" s="710"/>
      <c r="B15" s="537" t="s">
        <v>216</v>
      </c>
      <c r="F15" s="2">
        <v>2004</v>
      </c>
    </row>
    <row r="18" spans="1:21">
      <c r="A18" s="707" t="s">
        <v>449</v>
      </c>
      <c r="B18" s="539" t="s">
        <v>258</v>
      </c>
    </row>
    <row r="19" spans="1:21">
      <c r="A19" s="708"/>
      <c r="B19" s="540" t="s">
        <v>450</v>
      </c>
    </row>
    <row r="20" spans="1:21">
      <c r="A20" s="707" t="s">
        <v>451</v>
      </c>
      <c r="B20" s="539" t="s">
        <v>258</v>
      </c>
    </row>
    <row r="21" spans="1:21">
      <c r="A21" s="708"/>
      <c r="B21" s="540" t="s">
        <v>450</v>
      </c>
    </row>
    <row r="22" spans="1:21">
      <c r="A22" s="707" t="s">
        <v>452</v>
      </c>
      <c r="B22" s="539" t="s">
        <v>258</v>
      </c>
    </row>
    <row r="23" spans="1:21">
      <c r="A23" s="708"/>
      <c r="B23" s="540" t="s">
        <v>450</v>
      </c>
    </row>
    <row r="25" spans="1:21">
      <c r="A25" s="709" t="s">
        <v>78</v>
      </c>
      <c r="B25" s="534" t="s">
        <v>92</v>
      </c>
      <c r="D25" s="709" t="s">
        <v>78</v>
      </c>
      <c r="E25" s="534" t="s">
        <v>92</v>
      </c>
    </row>
    <row r="26" spans="1:21">
      <c r="A26" s="710"/>
      <c r="B26" s="536" t="s">
        <v>210</v>
      </c>
      <c r="D26" s="710"/>
      <c r="E26" s="536" t="s">
        <v>210</v>
      </c>
    </row>
    <row r="27" spans="1:21">
      <c r="A27" s="711"/>
      <c r="B27" s="537" t="s">
        <v>216</v>
      </c>
      <c r="D27" s="711"/>
      <c r="E27" s="537" t="s">
        <v>216</v>
      </c>
    </row>
    <row r="28" spans="1:21">
      <c r="A28" s="709" t="s">
        <v>311</v>
      </c>
      <c r="B28" s="534" t="s">
        <v>92</v>
      </c>
      <c r="D28" s="709" t="s">
        <v>258</v>
      </c>
      <c r="E28" s="534" t="s">
        <v>92</v>
      </c>
    </row>
    <row r="29" spans="1:21">
      <c r="A29" s="710"/>
      <c r="B29" s="536" t="s">
        <v>210</v>
      </c>
      <c r="D29" s="710"/>
      <c r="E29" s="536" t="s">
        <v>210</v>
      </c>
    </row>
    <row r="30" spans="1:21">
      <c r="A30" s="711"/>
      <c r="B30" s="537" t="s">
        <v>216</v>
      </c>
      <c r="D30" s="711"/>
      <c r="E30" s="537" t="s">
        <v>216</v>
      </c>
    </row>
    <row r="31" spans="1:21">
      <c r="A31" s="709" t="s">
        <v>312</v>
      </c>
      <c r="B31" s="534" t="s">
        <v>92</v>
      </c>
      <c r="D31" s="709" t="s">
        <v>74</v>
      </c>
      <c r="E31" s="534" t="s">
        <v>92</v>
      </c>
      <c r="G31" s="712" t="s">
        <v>78</v>
      </c>
      <c r="H31" s="712"/>
      <c r="I31" s="712"/>
      <c r="J31" s="712" t="s">
        <v>311</v>
      </c>
      <c r="K31" s="712"/>
      <c r="L31" s="712"/>
      <c r="M31" s="712" t="s">
        <v>312</v>
      </c>
      <c r="N31" s="712"/>
      <c r="O31" s="712"/>
      <c r="P31" s="712" t="s">
        <v>313</v>
      </c>
      <c r="Q31" s="712"/>
      <c r="R31" s="712"/>
      <c r="S31" s="712" t="s">
        <v>314</v>
      </c>
      <c r="T31" s="712"/>
      <c r="U31" s="712"/>
    </row>
    <row r="32" spans="1:21">
      <c r="A32" s="710"/>
      <c r="B32" s="536" t="s">
        <v>210</v>
      </c>
      <c r="D32" s="710"/>
      <c r="E32" s="536" t="s">
        <v>210</v>
      </c>
      <c r="G32" s="2" t="s">
        <v>92</v>
      </c>
      <c r="H32" s="2" t="s">
        <v>210</v>
      </c>
      <c r="I32" s="2" t="s">
        <v>216</v>
      </c>
      <c r="J32" s="2" t="s">
        <v>92</v>
      </c>
      <c r="K32" s="2" t="s">
        <v>210</v>
      </c>
      <c r="L32" s="2" t="s">
        <v>216</v>
      </c>
      <c r="M32" s="2" t="s">
        <v>92</v>
      </c>
      <c r="N32" s="2" t="s">
        <v>210</v>
      </c>
      <c r="O32" s="2" t="s">
        <v>216</v>
      </c>
      <c r="P32" s="2" t="s">
        <v>92</v>
      </c>
      <c r="Q32" s="2" t="s">
        <v>210</v>
      </c>
      <c r="R32" s="2" t="s">
        <v>216</v>
      </c>
      <c r="S32" s="2" t="s">
        <v>92</v>
      </c>
      <c r="T32" s="2" t="s">
        <v>210</v>
      </c>
      <c r="U32" s="2" t="s">
        <v>216</v>
      </c>
    </row>
    <row r="33" spans="1:5">
      <c r="A33" s="711"/>
      <c r="B33" s="537" t="s">
        <v>216</v>
      </c>
      <c r="D33" s="710"/>
      <c r="E33" s="537" t="s">
        <v>216</v>
      </c>
    </row>
    <row r="34" spans="1:5">
      <c r="A34" s="709" t="s">
        <v>313</v>
      </c>
      <c r="B34" s="534" t="s">
        <v>92</v>
      </c>
      <c r="D34" s="709" t="s">
        <v>259</v>
      </c>
      <c r="E34" s="534" t="s">
        <v>92</v>
      </c>
    </row>
    <row r="35" spans="1:5">
      <c r="A35" s="710"/>
      <c r="B35" s="536" t="s">
        <v>210</v>
      </c>
      <c r="D35" s="710"/>
      <c r="E35" s="536" t="s">
        <v>210</v>
      </c>
    </row>
    <row r="36" spans="1:5">
      <c r="A36" s="711"/>
      <c r="B36" s="537" t="s">
        <v>216</v>
      </c>
      <c r="D36" s="710"/>
      <c r="E36" s="537" t="s">
        <v>216</v>
      </c>
    </row>
    <row r="37" spans="1:5">
      <c r="A37" s="709" t="s">
        <v>259</v>
      </c>
      <c r="B37" s="534" t="s">
        <v>92</v>
      </c>
      <c r="D37" s="709" t="s">
        <v>260</v>
      </c>
      <c r="E37" s="534" t="s">
        <v>92</v>
      </c>
    </row>
    <row r="38" spans="1:5">
      <c r="A38" s="710"/>
      <c r="B38" s="536" t="s">
        <v>210</v>
      </c>
      <c r="D38" s="710"/>
      <c r="E38" s="536" t="s">
        <v>210</v>
      </c>
    </row>
    <row r="39" spans="1:5">
      <c r="A39" s="710"/>
      <c r="B39" s="537" t="s">
        <v>216</v>
      </c>
      <c r="D39" s="711"/>
      <c r="E39" s="537" t="s">
        <v>216</v>
      </c>
    </row>
    <row r="40" spans="1:5">
      <c r="A40" s="709" t="s">
        <v>314</v>
      </c>
      <c r="B40" s="534" t="s">
        <v>92</v>
      </c>
    </row>
    <row r="41" spans="1:5">
      <c r="A41" s="710"/>
      <c r="B41" s="536" t="s">
        <v>210</v>
      </c>
    </row>
    <row r="42" spans="1:5">
      <c r="A42" s="710"/>
      <c r="B42" s="537" t="s">
        <v>216</v>
      </c>
    </row>
    <row r="43" spans="1:5">
      <c r="A43" s="709" t="s">
        <v>258</v>
      </c>
      <c r="B43" s="534" t="s">
        <v>92</v>
      </c>
    </row>
    <row r="44" spans="1:5">
      <c r="A44" s="710"/>
      <c r="B44" s="536" t="s">
        <v>210</v>
      </c>
    </row>
    <row r="45" spans="1:5">
      <c r="A45" s="710"/>
      <c r="B45" s="537" t="s">
        <v>216</v>
      </c>
    </row>
    <row r="46" spans="1:5">
      <c r="A46" s="709" t="s">
        <v>74</v>
      </c>
      <c r="B46" s="534" t="s">
        <v>92</v>
      </c>
    </row>
    <row r="47" spans="1:5">
      <c r="A47" s="710"/>
      <c r="B47" s="536" t="s">
        <v>210</v>
      </c>
    </row>
    <row r="48" spans="1:5">
      <c r="A48" s="710"/>
      <c r="B48" s="537" t="s">
        <v>216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8:A19"/>
    <mergeCell ref="A1:A3"/>
    <mergeCell ref="A4:A6"/>
    <mergeCell ref="A7:A9"/>
    <mergeCell ref="A10:A12"/>
    <mergeCell ref="A13:A1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95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9"/>
  <sheetViews>
    <sheetView zoomScaleNormal="100" workbookViewId="0">
      <selection activeCell="B1" sqref="B1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2" t="s">
        <v>453</v>
      </c>
    </row>
    <row r="3" spans="1:9">
      <c r="A3" s="12" t="s">
        <v>454</v>
      </c>
    </row>
    <row r="4" spans="1:9">
      <c r="A4" s="12" t="s">
        <v>302</v>
      </c>
      <c r="B4" s="12" t="s">
        <v>304</v>
      </c>
    </row>
    <row r="5" spans="1:9">
      <c r="A5" s="12" t="s">
        <v>305</v>
      </c>
      <c r="B5" s="12" t="s">
        <v>306</v>
      </c>
    </row>
    <row r="6" spans="1:9">
      <c r="A6" s="2" t="s">
        <v>455</v>
      </c>
    </row>
    <row r="7" spans="1:9">
      <c r="A7" s="541" t="s">
        <v>456</v>
      </c>
    </row>
    <row r="8" spans="1:9" ht="54.75" customHeight="1">
      <c r="A8" s="713" t="s">
        <v>457</v>
      </c>
      <c r="B8" s="714"/>
      <c r="C8" s="714"/>
      <c r="D8" s="714"/>
      <c r="E8" s="714"/>
      <c r="F8" s="714"/>
      <c r="G8" s="715"/>
      <c r="I8" s="542" t="s">
        <v>458</v>
      </c>
    </row>
    <row r="9" spans="1:9" ht="14.25">
      <c r="I9" s="543" t="s">
        <v>459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agosto</mes>
    <year xmlns="f58ff5a6-252f-4ce0-9aec-4d01cb81bd09">2010</year>
    <PublishingExpirationDate xmlns="http://schemas.microsoft.com/sharepoint/v3" xsi:nil="true"/>
    <mercado xmlns="f58ff5a6-252f-4ce0-9aec-4d01cb81bd09">espana</mercado>
    <PublishingStartDate xmlns="http://schemas.microsoft.com/sharepoint/v3">2010-09-02T23:00:00+00:00</PublishingStartDate>
    <_dlc_DocId xmlns="8b099203-c902-4a5b-992f-1f849b15ff82">Q5F7QW3RQ55V-2054-207</_dlc_DocId>
    <_dlc_DocIdUrl xmlns="8b099203-c902-4a5b-992f-1f849b15ff82">
      <Url>http://cd102671/es/investigacion/Situacion-turistica/zonas-turisticas-tenerife/_layouts/DocIdRedir.aspx?ID=Q5F7QW3RQ55V-2054-207</Url>
      <Description>Q5F7QW3RQ55V-2054-207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085F9F84-4123-4C0B-979A-00F8B94EDD56}"/>
</file>

<file path=customXml/itemProps2.xml><?xml version="1.0" encoding="utf-8"?>
<ds:datastoreItem xmlns:ds="http://schemas.openxmlformats.org/officeDocument/2006/customXml" ds:itemID="{5C047876-1003-4A78-8A25-FE6E2D70A909}"/>
</file>

<file path=customXml/itemProps3.xml><?xml version="1.0" encoding="utf-8"?>
<ds:datastoreItem xmlns:ds="http://schemas.openxmlformats.org/officeDocument/2006/customXml" ds:itemID="{8F15811B-A41B-4B68-8A3F-4120DAECBC6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95</vt:i4>
      </vt:variant>
      <vt:variant>
        <vt:lpstr>Rangos con nombre</vt:lpstr>
      </vt:variant>
      <vt:variant>
        <vt:i4>95</vt:i4>
      </vt:variant>
    </vt:vector>
  </HeadingPairs>
  <TitlesOfParts>
    <vt:vector size="190" baseType="lpstr">
      <vt:lpstr>Menú Principal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Alojados por municipio</vt:lpstr>
      <vt:lpstr>Gráfica alojados municipio</vt:lpstr>
      <vt:lpstr>Alojados tipología y categoría</vt:lpstr>
      <vt:lpstr>Gráfico aloj tipolog y categorí</vt:lpstr>
      <vt:lpstr>Pernoctaciones munic y tipologí</vt:lpstr>
      <vt:lpstr>Gráfica pernoct munic tipología</vt:lpstr>
      <vt:lpstr>pernocta municipio y catego</vt:lpstr>
      <vt:lpstr>Gráfico pernocta munic y cate</vt:lpstr>
      <vt:lpstr>IO municipio y Tipología</vt:lpstr>
      <vt:lpstr>gráfica IO MUNICIPI y tipología</vt:lpstr>
      <vt:lpstr>IO municipio y catego</vt:lpstr>
      <vt:lpstr>Gráfico IOa munic y ca </vt:lpstr>
      <vt:lpstr>EM MUNICIPIO y tipología</vt:lpstr>
      <vt:lpstr>gráfico EM MUNICIPI y tipología</vt:lpstr>
      <vt:lpstr>EM municipio y catego</vt:lpstr>
      <vt:lpstr>Gráfico EM munic y ca </vt:lpstr>
      <vt:lpstr>Nacionalidad-Zona (datos)</vt:lpstr>
      <vt:lpstr>evolucion nac zonas</vt:lpstr>
      <vt:lpstr>Nacionalidad-Zona</vt:lpstr>
      <vt:lpstr>Ofe Aloj Estim zona cat </vt:lpstr>
      <vt:lpstr>Graf plazas estim zona tipologí</vt:lpstr>
      <vt:lpstr>Oferta Alojat Estim tipol categ</vt:lpstr>
      <vt:lpstr>Gráfica plazas estim tipo categ</vt:lpstr>
      <vt:lpstr>Gráfica distrib plazas est tipo</vt:lpstr>
      <vt:lpstr>Plazas Autorizadas tipología</vt:lpstr>
      <vt:lpstr>Gráfic Plazas Autoriz tipología</vt:lpstr>
      <vt:lpstr>Cuotas Plazas Autorizadas05</vt:lpstr>
      <vt:lpstr>Distrib Plazas Autor 03_04-05</vt:lpstr>
      <vt:lpstr>Gráfica Distrib Plazas Autoriza</vt:lpstr>
      <vt:lpstr>Hoja1</vt:lpstr>
      <vt:lpstr>actualizaciones</vt:lpstr>
      <vt:lpstr>'Alojados evol mensual'!Área_de_impresión</vt:lpstr>
      <vt:lpstr>'Alojados por municipio'!Área_de_impresión</vt:lpstr>
      <vt:lpstr>'Alojados tipología'!Área_de_impresión</vt:lpstr>
      <vt:lpstr>'Alojados tipología y categoría'!Área_de_impresión</vt:lpstr>
      <vt:lpstr>'Alojados zona tipología'!Área_de_impresión</vt:lpstr>
      <vt:lpstr>'Cuotas Plazas Autorizadas05'!Área_de_impresión</vt:lpstr>
      <vt:lpstr>'Distrib Plazas Autor 03_04-05'!Área_de_impresión</vt:lpstr>
      <vt:lpstr>'Distribución Nacionalidades'!Área_de_impresión</vt:lpstr>
      <vt:lpstr>'EM evolución mensual'!Área_de_impresión</vt:lpstr>
      <vt:lpstr>'EM municipio y catego'!Área_de_impresión</vt:lpstr>
      <vt:lpstr>'EM MUNICIPIO y tipología'!Área_de_impresión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'evolucion nac zonas'!Área_de_impresión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 plazas estim zona tipologí'!Área_de_impresión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 Plazas Autoriz tipología'!Área_de_impresión</vt:lpstr>
      <vt:lpstr>'Gráfica alojados municipio'!Área_de_impresión</vt:lpstr>
      <vt:lpstr>'Gráfica Distrib Plazas Autoriza'!Área_de_impresión</vt:lpstr>
      <vt:lpstr>'Gráfica distrib plazas est tipo'!Área_de_impresión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MUNICIPI y tipología'!Área_de_impresión</vt:lpstr>
      <vt:lpstr>'gráfica IO tipología'!Área_de_impresión</vt:lpstr>
      <vt:lpstr>'gráfica IO zonas y tipologí '!Área_de_impresión</vt:lpstr>
      <vt:lpstr>'Gráfica pernoct munic tipología'!Área_de_impresión</vt:lpstr>
      <vt:lpstr>'Gráfica pernoct tipolog'!Área_de_impresión</vt:lpstr>
      <vt:lpstr>'Gráfica pernoctaciones mensual'!Área_de_impresión</vt:lpstr>
      <vt:lpstr>'Gráfica plazas estim tipo categ'!Área_de_impresión</vt:lpstr>
      <vt:lpstr>'grafica zona mensual'!Área_de_impresión</vt:lpstr>
      <vt:lpstr>'graficas evol mensual merc'!Área_de_impresión</vt:lpstr>
      <vt:lpstr>'Gráfico aloj tipolog y categorí'!Área_de_impresión</vt:lpstr>
      <vt:lpstr>'Gráfico alojados mensual'!Área_de_impresión</vt:lpstr>
      <vt:lpstr>'Gráfico alojados zona y tipolog'!Área_de_impresión</vt:lpstr>
      <vt:lpstr>'Gráfico EM munic y ca '!Área_de_impresión</vt:lpstr>
      <vt:lpstr>'gráfico EM MUNICIPI y tipología'!Área_de_impresión</vt:lpstr>
      <vt:lpstr>'gráfico EM zona y tipología'!Área_de_impresión</vt:lpstr>
      <vt:lpstr>'Gráfico IOa munic y ca '!Área_de_impresión</vt:lpstr>
      <vt:lpstr>'Gráfico pernocta munic y cate'!Área_de_impresión</vt:lpstr>
      <vt:lpstr>'IO evolución mensual'!Área_de_impresión</vt:lpstr>
      <vt:lpstr>'IO municipio y catego'!Área_de_impresión</vt:lpstr>
      <vt:lpstr>'IO municipio y Tipología'!Área_de_impresión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'Ofe Aloj Estim zona cat '!Área_de_impresión</vt:lpstr>
      <vt:lpstr>'Oferta Alojat Estim tipol categ'!Área_de_impresión</vt:lpstr>
      <vt:lpstr>'pernocta municipio y catego'!Área_de_impresión</vt:lpstr>
      <vt:lpstr>'Pernoctacion mensual'!Área_de_impresión</vt:lpstr>
      <vt:lpstr>'Pernoctaciones  tipolog y categ'!Área_de_impresión</vt:lpstr>
      <vt:lpstr>'Pernoctaciones munic y tipologí'!Área_de_impresión</vt:lpstr>
      <vt:lpstr>'Pernoctaciones tipología'!Área_de_impresión</vt:lpstr>
      <vt:lpstr>'Plazas Autorizadas tipología'!Área_de_impresión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(acumulado agosto 2010)</dc:title>
  <dc:creator>marjorie</dc:creator>
  <cp:lastModifiedBy>marjorie</cp:lastModifiedBy>
  <dcterms:created xsi:type="dcterms:W3CDTF">2010-10-18T11:37:53Z</dcterms:created>
  <dcterms:modified xsi:type="dcterms:W3CDTF">2010-10-25T09:31:58Z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297ce1a9-6bc3-489a-9b66-f4e85928277d</vt:lpwstr>
  </property>
</Properties>
</file>